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hana.novotna\Dokumenty\PRACOVNÍ\STAVBY\BYTY\79-Josefská,Masarykova,Orlí,Solniční\SOUTĚŽ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1 00 Pol" sheetId="12" r:id="rId4"/>
    <sheet name="01 01.1 Pol" sheetId="13" r:id="rId5"/>
    <sheet name="01 01.2 Pol" sheetId="14" r:id="rId6"/>
    <sheet name="01 01.3 Pol" sheetId="15" r:id="rId7"/>
    <sheet name="01 01.4 Pol" sheetId="16" r:id="rId8"/>
  </sheets>
  <externalReferences>
    <externalReference r:id="rId9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00 Pol'!$1:$7</definedName>
    <definedName name="_xlnm.Print_Titles" localSheetId="4">'01 01.1 Pol'!$1:$7</definedName>
    <definedName name="_xlnm.Print_Titles" localSheetId="5">'01 01.2 Pol'!$1:$7</definedName>
    <definedName name="_xlnm.Print_Titles" localSheetId="6">'01 01.3 Pol'!$1:$7</definedName>
    <definedName name="_xlnm.Print_Titles" localSheetId="7">'01 01.4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00 Pol'!$A$1:$X$12</definedName>
    <definedName name="_xlnm.Print_Area" localSheetId="4">'01 01.1 Pol'!$A$1:$X$150</definedName>
    <definedName name="_xlnm.Print_Area" localSheetId="5">'01 01.2 Pol'!$A$1:$X$86</definedName>
    <definedName name="_xlnm.Print_Area" localSheetId="6">'01 01.3 Pol'!$A$1:$X$88</definedName>
    <definedName name="_xlnm.Print_Area" localSheetId="7">'01 01.4 Pol'!$A$1:$X$89</definedName>
    <definedName name="_xlnm.Print_Area" localSheetId="1">Stavba!$A$1:$J$88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7" i="1" l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G46" i="1"/>
  <c r="F46" i="1"/>
  <c r="G45" i="1"/>
  <c r="F45" i="1"/>
  <c r="G44" i="1"/>
  <c r="F44" i="1"/>
  <c r="G43" i="1"/>
  <c r="F43" i="1"/>
  <c r="G42" i="1"/>
  <c r="F42" i="1"/>
  <c r="G41" i="1"/>
  <c r="F41" i="1"/>
  <c r="G39" i="1"/>
  <c r="I39" i="1" s="1"/>
  <c r="I47" i="1" s="1"/>
  <c r="J46" i="1" s="1"/>
  <c r="F39" i="1"/>
  <c r="G88" i="16"/>
  <c r="G9" i="16"/>
  <c r="M9" i="16" s="1"/>
  <c r="I9" i="16"/>
  <c r="I8" i="16" s="1"/>
  <c r="K9" i="16"/>
  <c r="K8" i="16" s="1"/>
  <c r="O9" i="16"/>
  <c r="O8" i="16" s="1"/>
  <c r="Q9" i="16"/>
  <c r="Q8" i="16" s="1"/>
  <c r="V9" i="16"/>
  <c r="V8" i="16" s="1"/>
  <c r="G11" i="16"/>
  <c r="G8" i="16" s="1"/>
  <c r="I11" i="16"/>
  <c r="K11" i="16"/>
  <c r="O11" i="16"/>
  <c r="Q11" i="16"/>
  <c r="V11" i="16"/>
  <c r="G13" i="16"/>
  <c r="M13" i="16" s="1"/>
  <c r="I13" i="16"/>
  <c r="K13" i="16"/>
  <c r="O13" i="16"/>
  <c r="Q13" i="16"/>
  <c r="V13" i="16"/>
  <c r="G14" i="16"/>
  <c r="M14" i="16" s="1"/>
  <c r="I14" i="16"/>
  <c r="K14" i="16"/>
  <c r="O14" i="16"/>
  <c r="Q14" i="16"/>
  <c r="V14" i="16"/>
  <c r="G16" i="16"/>
  <c r="M16" i="16" s="1"/>
  <c r="I16" i="16"/>
  <c r="K16" i="16"/>
  <c r="O16" i="16"/>
  <c r="Q16" i="16"/>
  <c r="V16" i="16"/>
  <c r="G17" i="16"/>
  <c r="I17" i="16"/>
  <c r="V17" i="16"/>
  <c r="G18" i="16"/>
  <c r="I18" i="16"/>
  <c r="K18" i="16"/>
  <c r="K17" i="16" s="1"/>
  <c r="M18" i="16"/>
  <c r="M17" i="16" s="1"/>
  <c r="O18" i="16"/>
  <c r="O17" i="16" s="1"/>
  <c r="Q18" i="16"/>
  <c r="Q17" i="16" s="1"/>
  <c r="V18" i="16"/>
  <c r="G20" i="16"/>
  <c r="I20" i="16"/>
  <c r="I19" i="16" s="1"/>
  <c r="K20" i="16"/>
  <c r="M20" i="16"/>
  <c r="O20" i="16"/>
  <c r="O19" i="16" s="1"/>
  <c r="Q20" i="16"/>
  <c r="Q19" i="16" s="1"/>
  <c r="V20" i="16"/>
  <c r="V19" i="16" s="1"/>
  <c r="G21" i="16"/>
  <c r="G19" i="16" s="1"/>
  <c r="I21" i="16"/>
  <c r="K21" i="16"/>
  <c r="K19" i="16" s="1"/>
  <c r="O21" i="16"/>
  <c r="Q21" i="16"/>
  <c r="V21" i="16"/>
  <c r="G23" i="16"/>
  <c r="M23" i="16" s="1"/>
  <c r="I23" i="16"/>
  <c r="K23" i="16"/>
  <c r="O23" i="16"/>
  <c r="Q23" i="16"/>
  <c r="V23" i="16"/>
  <c r="G24" i="16"/>
  <c r="M24" i="16" s="1"/>
  <c r="I24" i="16"/>
  <c r="K24" i="16"/>
  <c r="O24" i="16"/>
  <c r="Q24" i="16"/>
  <c r="V24" i="16"/>
  <c r="G26" i="16"/>
  <c r="M26" i="16" s="1"/>
  <c r="I26" i="16"/>
  <c r="K26" i="16"/>
  <c r="O26" i="16"/>
  <c r="Q26" i="16"/>
  <c r="V26" i="16"/>
  <c r="G28" i="16"/>
  <c r="I28" i="16"/>
  <c r="K28" i="16"/>
  <c r="M28" i="16"/>
  <c r="O28" i="16"/>
  <c r="Q28" i="16"/>
  <c r="V28" i="16"/>
  <c r="K30" i="16"/>
  <c r="G31" i="16"/>
  <c r="G30" i="16" s="1"/>
  <c r="I31" i="16"/>
  <c r="I30" i="16" s="1"/>
  <c r="K31" i="16"/>
  <c r="O31" i="16"/>
  <c r="O30" i="16" s="1"/>
  <c r="Q31" i="16"/>
  <c r="Q30" i="16" s="1"/>
  <c r="V31" i="16"/>
  <c r="V30" i="16" s="1"/>
  <c r="G34" i="16"/>
  <c r="M34" i="16" s="1"/>
  <c r="I34" i="16"/>
  <c r="K34" i="16"/>
  <c r="K33" i="16" s="1"/>
  <c r="O34" i="16"/>
  <c r="Q34" i="16"/>
  <c r="Q33" i="16" s="1"/>
  <c r="V34" i="16"/>
  <c r="V33" i="16" s="1"/>
  <c r="G35" i="16"/>
  <c r="I35" i="16"/>
  <c r="I33" i="16" s="1"/>
  <c r="K35" i="16"/>
  <c r="M35" i="16"/>
  <c r="O35" i="16"/>
  <c r="Q35" i="16"/>
  <c r="V35" i="16"/>
  <c r="G36" i="16"/>
  <c r="M36" i="16" s="1"/>
  <c r="I36" i="16"/>
  <c r="K36" i="16"/>
  <c r="O36" i="16"/>
  <c r="O33" i="16" s="1"/>
  <c r="Q36" i="16"/>
  <c r="V36" i="16"/>
  <c r="G37" i="16"/>
  <c r="M37" i="16" s="1"/>
  <c r="I37" i="16"/>
  <c r="K37" i="16"/>
  <c r="O37" i="16"/>
  <c r="Q37" i="16"/>
  <c r="V37" i="16"/>
  <c r="G38" i="16"/>
  <c r="I38" i="16"/>
  <c r="K38" i="16"/>
  <c r="M38" i="16"/>
  <c r="O38" i="16"/>
  <c r="Q38" i="16"/>
  <c r="V38" i="16"/>
  <c r="G39" i="16"/>
  <c r="I39" i="16"/>
  <c r="K39" i="16"/>
  <c r="M39" i="16"/>
  <c r="O39" i="16"/>
  <c r="Q39" i="16"/>
  <c r="V39" i="16"/>
  <c r="G40" i="16"/>
  <c r="M40" i="16" s="1"/>
  <c r="I40" i="16"/>
  <c r="K40" i="16"/>
  <c r="O40" i="16"/>
  <c r="Q40" i="16"/>
  <c r="V40" i="16"/>
  <c r="G41" i="16"/>
  <c r="M41" i="16" s="1"/>
  <c r="I41" i="16"/>
  <c r="K41" i="16"/>
  <c r="O41" i="16"/>
  <c r="Q41" i="16"/>
  <c r="V41" i="16"/>
  <c r="G42" i="16"/>
  <c r="M42" i="16" s="1"/>
  <c r="I42" i="16"/>
  <c r="K42" i="16"/>
  <c r="O42" i="16"/>
  <c r="Q42" i="16"/>
  <c r="V42" i="16"/>
  <c r="G43" i="16"/>
  <c r="I43" i="16"/>
  <c r="K43" i="16"/>
  <c r="M43" i="16"/>
  <c r="O43" i="16"/>
  <c r="Q43" i="16"/>
  <c r="V43" i="16"/>
  <c r="G44" i="16"/>
  <c r="M44" i="16" s="1"/>
  <c r="I44" i="16"/>
  <c r="K44" i="16"/>
  <c r="O44" i="16"/>
  <c r="Q44" i="16"/>
  <c r="V44" i="16"/>
  <c r="G45" i="16"/>
  <c r="M45" i="16" s="1"/>
  <c r="I45" i="16"/>
  <c r="K45" i="16"/>
  <c r="O45" i="16"/>
  <c r="Q45" i="16"/>
  <c r="V45" i="16"/>
  <c r="G46" i="16"/>
  <c r="I46" i="16"/>
  <c r="K46" i="16"/>
  <c r="M46" i="16"/>
  <c r="O46" i="16"/>
  <c r="Q46" i="16"/>
  <c r="V46" i="16"/>
  <c r="G47" i="16"/>
  <c r="I47" i="16"/>
  <c r="K47" i="16"/>
  <c r="M47" i="16"/>
  <c r="O47" i="16"/>
  <c r="Q47" i="16"/>
  <c r="V47" i="16"/>
  <c r="G48" i="16"/>
  <c r="M48" i="16" s="1"/>
  <c r="I48" i="16"/>
  <c r="K48" i="16"/>
  <c r="O48" i="16"/>
  <c r="Q48" i="16"/>
  <c r="V48" i="16"/>
  <c r="G49" i="16"/>
  <c r="M49" i="16" s="1"/>
  <c r="I49" i="16"/>
  <c r="K49" i="16"/>
  <c r="O49" i="16"/>
  <c r="Q49" i="16"/>
  <c r="V49" i="16"/>
  <c r="G50" i="16"/>
  <c r="M50" i="16" s="1"/>
  <c r="I50" i="16"/>
  <c r="K50" i="16"/>
  <c r="O50" i="16"/>
  <c r="Q50" i="16"/>
  <c r="V50" i="16"/>
  <c r="G51" i="16"/>
  <c r="M51" i="16" s="1"/>
  <c r="I51" i="16"/>
  <c r="K51" i="16"/>
  <c r="O51" i="16"/>
  <c r="Q51" i="16"/>
  <c r="V51" i="16"/>
  <c r="G52" i="16"/>
  <c r="M52" i="16" s="1"/>
  <c r="I52" i="16"/>
  <c r="K52" i="16"/>
  <c r="O52" i="16"/>
  <c r="Q52" i="16"/>
  <c r="V52" i="16"/>
  <c r="G53" i="16"/>
  <c r="M53" i="16" s="1"/>
  <c r="I53" i="16"/>
  <c r="K53" i="16"/>
  <c r="O53" i="16"/>
  <c r="Q53" i="16"/>
  <c r="V53" i="16"/>
  <c r="G54" i="16"/>
  <c r="I54" i="16"/>
  <c r="K54" i="16"/>
  <c r="M54" i="16"/>
  <c r="O54" i="16"/>
  <c r="Q54" i="16"/>
  <c r="V54" i="16"/>
  <c r="G55" i="16"/>
  <c r="I55" i="16"/>
  <c r="K55" i="16"/>
  <c r="M55" i="16"/>
  <c r="O55" i="16"/>
  <c r="Q55" i="16"/>
  <c r="V55" i="16"/>
  <c r="G56" i="16"/>
  <c r="M56" i="16" s="1"/>
  <c r="I56" i="16"/>
  <c r="K56" i="16"/>
  <c r="O56" i="16"/>
  <c r="Q56" i="16"/>
  <c r="V56" i="16"/>
  <c r="G57" i="16"/>
  <c r="M57" i="16" s="1"/>
  <c r="I57" i="16"/>
  <c r="K57" i="16"/>
  <c r="O57" i="16"/>
  <c r="Q57" i="16"/>
  <c r="V57" i="16"/>
  <c r="G58" i="16"/>
  <c r="M58" i="16" s="1"/>
  <c r="I58" i="16"/>
  <c r="K58" i="16"/>
  <c r="O58" i="16"/>
  <c r="Q58" i="16"/>
  <c r="V58" i="16"/>
  <c r="G60" i="16"/>
  <c r="M60" i="16" s="1"/>
  <c r="I60" i="16"/>
  <c r="I59" i="16" s="1"/>
  <c r="K60" i="16"/>
  <c r="K59" i="16" s="1"/>
  <c r="O60" i="16"/>
  <c r="O59" i="16" s="1"/>
  <c r="Q60" i="16"/>
  <c r="Q59" i="16" s="1"/>
  <c r="V60" i="16"/>
  <c r="G61" i="16"/>
  <c r="M61" i="16" s="1"/>
  <c r="I61" i="16"/>
  <c r="K61" i="16"/>
  <c r="O61" i="16"/>
  <c r="Q61" i="16"/>
  <c r="V61" i="16"/>
  <c r="G62" i="16"/>
  <c r="I62" i="16"/>
  <c r="K62" i="16"/>
  <c r="M62" i="16"/>
  <c r="O62" i="16"/>
  <c r="Q62" i="16"/>
  <c r="V62" i="16"/>
  <c r="V59" i="16" s="1"/>
  <c r="G63" i="16"/>
  <c r="I63" i="16"/>
  <c r="K63" i="16"/>
  <c r="M63" i="16"/>
  <c r="O63" i="16"/>
  <c r="Q63" i="16"/>
  <c r="V63" i="16"/>
  <c r="G64" i="16"/>
  <c r="M64" i="16" s="1"/>
  <c r="I64" i="16"/>
  <c r="K64" i="16"/>
  <c r="O64" i="16"/>
  <c r="Q64" i="16"/>
  <c r="V64" i="16"/>
  <c r="G65" i="16"/>
  <c r="M65" i="16" s="1"/>
  <c r="I65" i="16"/>
  <c r="K65" i="16"/>
  <c r="O65" i="16"/>
  <c r="Q65" i="16"/>
  <c r="V65" i="16"/>
  <c r="G66" i="16"/>
  <c r="M66" i="16" s="1"/>
  <c r="I66" i="16"/>
  <c r="K66" i="16"/>
  <c r="O66" i="16"/>
  <c r="Q66" i="16"/>
  <c r="V66" i="16"/>
  <c r="G67" i="16"/>
  <c r="M67" i="16" s="1"/>
  <c r="I67" i="16"/>
  <c r="K67" i="16"/>
  <c r="O67" i="16"/>
  <c r="Q67" i="16"/>
  <c r="V67" i="16"/>
  <c r="G68" i="16"/>
  <c r="M68" i="16" s="1"/>
  <c r="I68" i="16"/>
  <c r="K68" i="16"/>
  <c r="O68" i="16"/>
  <c r="Q68" i="16"/>
  <c r="V68" i="16"/>
  <c r="G69" i="16"/>
  <c r="I69" i="16"/>
  <c r="K69" i="16"/>
  <c r="M69" i="16"/>
  <c r="O69" i="16"/>
  <c r="Q69" i="16"/>
  <c r="V69" i="16"/>
  <c r="G70" i="16"/>
  <c r="I70" i="16"/>
  <c r="K70" i="16"/>
  <c r="M70" i="16"/>
  <c r="O70" i="16"/>
  <c r="Q70" i="16"/>
  <c r="V70" i="16"/>
  <c r="G71" i="16"/>
  <c r="I71" i="16"/>
  <c r="K71" i="16"/>
  <c r="M71" i="16"/>
  <c r="O71" i="16"/>
  <c r="Q71" i="16"/>
  <c r="V71" i="16"/>
  <c r="G72" i="16"/>
  <c r="M72" i="16" s="1"/>
  <c r="I72" i="16"/>
  <c r="K72" i="16"/>
  <c r="O72" i="16"/>
  <c r="Q72" i="16"/>
  <c r="V72" i="16"/>
  <c r="G74" i="16"/>
  <c r="I74" i="16"/>
  <c r="K74" i="16"/>
  <c r="M74" i="16"/>
  <c r="O74" i="16"/>
  <c r="Q74" i="16"/>
  <c r="V74" i="16"/>
  <c r="G75" i="16"/>
  <c r="M75" i="16" s="1"/>
  <c r="I75" i="16"/>
  <c r="K75" i="16"/>
  <c r="O75" i="16"/>
  <c r="Q75" i="16"/>
  <c r="V75" i="16"/>
  <c r="G76" i="16"/>
  <c r="M76" i="16" s="1"/>
  <c r="I76" i="16"/>
  <c r="K76" i="16"/>
  <c r="O76" i="16"/>
  <c r="Q76" i="16"/>
  <c r="V76" i="16"/>
  <c r="G77" i="16"/>
  <c r="M77" i="16" s="1"/>
  <c r="I77" i="16"/>
  <c r="K77" i="16"/>
  <c r="O77" i="16"/>
  <c r="Q77" i="16"/>
  <c r="V77" i="16"/>
  <c r="G78" i="16"/>
  <c r="M78" i="16" s="1"/>
  <c r="I78" i="16"/>
  <c r="K78" i="16"/>
  <c r="O78" i="16"/>
  <c r="Q78" i="16"/>
  <c r="V78" i="16"/>
  <c r="G79" i="16"/>
  <c r="I79" i="16"/>
  <c r="K79" i="16"/>
  <c r="M79" i="16"/>
  <c r="O79" i="16"/>
  <c r="Q79" i="16"/>
  <c r="V79" i="16"/>
  <c r="O80" i="16"/>
  <c r="G81" i="16"/>
  <c r="G80" i="16" s="1"/>
  <c r="I81" i="16"/>
  <c r="I80" i="16" s="1"/>
  <c r="K81" i="16"/>
  <c r="M81" i="16"/>
  <c r="O81" i="16"/>
  <c r="Q81" i="16"/>
  <c r="Q80" i="16" s="1"/>
  <c r="V81" i="16"/>
  <c r="V80" i="16" s="1"/>
  <c r="G82" i="16"/>
  <c r="I82" i="16"/>
  <c r="K82" i="16"/>
  <c r="M82" i="16"/>
  <c r="O82" i="16"/>
  <c r="Q82" i="16"/>
  <c r="V82" i="16"/>
  <c r="G83" i="16"/>
  <c r="M83" i="16" s="1"/>
  <c r="I83" i="16"/>
  <c r="K83" i="16"/>
  <c r="O83" i="16"/>
  <c r="Q83" i="16"/>
  <c r="V83" i="16"/>
  <c r="G84" i="16"/>
  <c r="M84" i="16" s="1"/>
  <c r="I84" i="16"/>
  <c r="K84" i="16"/>
  <c r="O84" i="16"/>
  <c r="Q84" i="16"/>
  <c r="V84" i="16"/>
  <c r="G85" i="16"/>
  <c r="M85" i="16" s="1"/>
  <c r="I85" i="16"/>
  <c r="K85" i="16"/>
  <c r="K80" i="16" s="1"/>
  <c r="O85" i="16"/>
  <c r="Q85" i="16"/>
  <c r="V85" i="16"/>
  <c r="G86" i="16"/>
  <c r="I86" i="16"/>
  <c r="K86" i="16"/>
  <c r="M86" i="16"/>
  <c r="O86" i="16"/>
  <c r="Q86" i="16"/>
  <c r="V86" i="16"/>
  <c r="AF88" i="16"/>
  <c r="G87" i="15"/>
  <c r="G8" i="15"/>
  <c r="G9" i="15"/>
  <c r="M9" i="15" s="1"/>
  <c r="I9" i="15"/>
  <c r="I8" i="15" s="1"/>
  <c r="K9" i="15"/>
  <c r="K8" i="15" s="1"/>
  <c r="O9" i="15"/>
  <c r="O8" i="15" s="1"/>
  <c r="Q9" i="15"/>
  <c r="Q8" i="15" s="1"/>
  <c r="V9" i="15"/>
  <c r="V8" i="15" s="1"/>
  <c r="G11" i="15"/>
  <c r="M11" i="15" s="1"/>
  <c r="I11" i="15"/>
  <c r="K11" i="15"/>
  <c r="O11" i="15"/>
  <c r="Q11" i="15"/>
  <c r="V11" i="15"/>
  <c r="G12" i="15"/>
  <c r="G13" i="15"/>
  <c r="M13" i="15" s="1"/>
  <c r="I13" i="15"/>
  <c r="I12" i="15" s="1"/>
  <c r="K13" i="15"/>
  <c r="K12" i="15" s="1"/>
  <c r="O13" i="15"/>
  <c r="O12" i="15" s="1"/>
  <c r="Q13" i="15"/>
  <c r="Q12" i="15" s="1"/>
  <c r="V13" i="15"/>
  <c r="G15" i="15"/>
  <c r="M15" i="15" s="1"/>
  <c r="I15" i="15"/>
  <c r="K15" i="15"/>
  <c r="O15" i="15"/>
  <c r="Q15" i="15"/>
  <c r="V15" i="15"/>
  <c r="G16" i="15"/>
  <c r="I16" i="15"/>
  <c r="K16" i="15"/>
  <c r="M16" i="15"/>
  <c r="O16" i="15"/>
  <c r="Q16" i="15"/>
  <c r="V16" i="15"/>
  <c r="V12" i="15" s="1"/>
  <c r="K17" i="15"/>
  <c r="O17" i="15"/>
  <c r="G18" i="15"/>
  <c r="G17" i="15" s="1"/>
  <c r="I18" i="15"/>
  <c r="I17" i="15" s="1"/>
  <c r="K18" i="15"/>
  <c r="M18" i="15"/>
  <c r="M17" i="15" s="1"/>
  <c r="O18" i="15"/>
  <c r="Q18" i="15"/>
  <c r="Q17" i="15" s="1"/>
  <c r="V18" i="15"/>
  <c r="V17" i="15" s="1"/>
  <c r="V19" i="15"/>
  <c r="G20" i="15"/>
  <c r="M20" i="15" s="1"/>
  <c r="I20" i="15"/>
  <c r="K20" i="15"/>
  <c r="K19" i="15" s="1"/>
  <c r="O20" i="15"/>
  <c r="Q20" i="15"/>
  <c r="Q19" i="15" s="1"/>
  <c r="V20" i="15"/>
  <c r="G21" i="15"/>
  <c r="M21" i="15" s="1"/>
  <c r="I21" i="15"/>
  <c r="I19" i="15" s="1"/>
  <c r="K21" i="15"/>
  <c r="O21" i="15"/>
  <c r="Q21" i="15"/>
  <c r="V21" i="15"/>
  <c r="G22" i="15"/>
  <c r="M22" i="15" s="1"/>
  <c r="I22" i="15"/>
  <c r="K22" i="15"/>
  <c r="O22" i="15"/>
  <c r="O19" i="15" s="1"/>
  <c r="Q22" i="15"/>
  <c r="V22" i="15"/>
  <c r="G23" i="15"/>
  <c r="M23" i="15" s="1"/>
  <c r="I23" i="15"/>
  <c r="K23" i="15"/>
  <c r="O23" i="15"/>
  <c r="Q23" i="15"/>
  <c r="V23" i="15"/>
  <c r="G24" i="15"/>
  <c r="I24" i="15"/>
  <c r="K24" i="15"/>
  <c r="M24" i="15"/>
  <c r="O24" i="15"/>
  <c r="Q24" i="15"/>
  <c r="V24" i="15"/>
  <c r="G25" i="15"/>
  <c r="I25" i="15"/>
  <c r="K25" i="15"/>
  <c r="M25" i="15"/>
  <c r="O25" i="15"/>
  <c r="Q25" i="15"/>
  <c r="V25" i="15"/>
  <c r="G26" i="15"/>
  <c r="M26" i="15" s="1"/>
  <c r="I26" i="15"/>
  <c r="K26" i="15"/>
  <c r="O26" i="15"/>
  <c r="Q26" i="15"/>
  <c r="V26" i="15"/>
  <c r="I27" i="15"/>
  <c r="O27" i="15"/>
  <c r="V27" i="15"/>
  <c r="G28" i="15"/>
  <c r="M28" i="15" s="1"/>
  <c r="M27" i="15" s="1"/>
  <c r="I28" i="15"/>
  <c r="K28" i="15"/>
  <c r="K27" i="15" s="1"/>
  <c r="O28" i="15"/>
  <c r="Q28" i="15"/>
  <c r="Q27" i="15" s="1"/>
  <c r="V28" i="15"/>
  <c r="G30" i="15"/>
  <c r="G31" i="15"/>
  <c r="M31" i="15" s="1"/>
  <c r="I31" i="15"/>
  <c r="I30" i="15" s="1"/>
  <c r="K31" i="15"/>
  <c r="K30" i="15" s="1"/>
  <c r="O31" i="15"/>
  <c r="O30" i="15" s="1"/>
  <c r="Q31" i="15"/>
  <c r="Q30" i="15" s="1"/>
  <c r="V31" i="15"/>
  <c r="G32" i="15"/>
  <c r="M32" i="15" s="1"/>
  <c r="I32" i="15"/>
  <c r="K32" i="15"/>
  <c r="O32" i="15"/>
  <c r="Q32" i="15"/>
  <c r="V32" i="15"/>
  <c r="G33" i="15"/>
  <c r="I33" i="15"/>
  <c r="K33" i="15"/>
  <c r="M33" i="15"/>
  <c r="O33" i="15"/>
  <c r="Q33" i="15"/>
  <c r="V33" i="15"/>
  <c r="V30" i="15" s="1"/>
  <c r="G34" i="15"/>
  <c r="I34" i="15"/>
  <c r="K34" i="15"/>
  <c r="M34" i="15"/>
  <c r="O34" i="15"/>
  <c r="Q34" i="15"/>
  <c r="V34" i="15"/>
  <c r="G35" i="15"/>
  <c r="M35" i="15" s="1"/>
  <c r="I35" i="15"/>
  <c r="K35" i="15"/>
  <c r="O35" i="15"/>
  <c r="Q35" i="15"/>
  <c r="V35" i="15"/>
  <c r="G36" i="15"/>
  <c r="M36" i="15" s="1"/>
  <c r="I36" i="15"/>
  <c r="K36" i="15"/>
  <c r="O36" i="15"/>
  <c r="Q36" i="15"/>
  <c r="V36" i="15"/>
  <c r="G39" i="15"/>
  <c r="M39" i="15" s="1"/>
  <c r="I39" i="15"/>
  <c r="I38" i="15" s="1"/>
  <c r="K39" i="15"/>
  <c r="O39" i="15"/>
  <c r="O38" i="15" s="1"/>
  <c r="Q39" i="15"/>
  <c r="V39" i="15"/>
  <c r="V38" i="15" s="1"/>
  <c r="G40" i="15"/>
  <c r="M40" i="15" s="1"/>
  <c r="I40" i="15"/>
  <c r="K40" i="15"/>
  <c r="K38" i="15" s="1"/>
  <c r="O40" i="15"/>
  <c r="Q40" i="15"/>
  <c r="V40" i="15"/>
  <c r="G41" i="15"/>
  <c r="I41" i="15"/>
  <c r="K41" i="15"/>
  <c r="M41" i="15"/>
  <c r="O41" i="15"/>
  <c r="Q41" i="15"/>
  <c r="Q38" i="15" s="1"/>
  <c r="V41" i="15"/>
  <c r="G42" i="15"/>
  <c r="I42" i="15"/>
  <c r="K42" i="15"/>
  <c r="M42" i="15"/>
  <c r="O42" i="15"/>
  <c r="Q42" i="15"/>
  <c r="V42" i="15"/>
  <c r="G44" i="15"/>
  <c r="I44" i="15"/>
  <c r="K44" i="15"/>
  <c r="M44" i="15"/>
  <c r="O44" i="15"/>
  <c r="Q44" i="15"/>
  <c r="V44" i="15"/>
  <c r="Q46" i="15"/>
  <c r="G47" i="15"/>
  <c r="M47" i="15" s="1"/>
  <c r="I47" i="15"/>
  <c r="I46" i="15" s="1"/>
  <c r="K47" i="15"/>
  <c r="K46" i="15" s="1"/>
  <c r="O47" i="15"/>
  <c r="O46" i="15" s="1"/>
  <c r="Q47" i="15"/>
  <c r="V47" i="15"/>
  <c r="V46" i="15" s="1"/>
  <c r="G49" i="15"/>
  <c r="G46" i="15" s="1"/>
  <c r="I49" i="15"/>
  <c r="K49" i="15"/>
  <c r="O49" i="15"/>
  <c r="Q49" i="15"/>
  <c r="V49" i="15"/>
  <c r="G51" i="15"/>
  <c r="M51" i="15" s="1"/>
  <c r="I51" i="15"/>
  <c r="K51" i="15"/>
  <c r="O51" i="15"/>
  <c r="Q51" i="15"/>
  <c r="V51" i="15"/>
  <c r="G52" i="15"/>
  <c r="M52" i="15" s="1"/>
  <c r="I52" i="15"/>
  <c r="K52" i="15"/>
  <c r="O52" i="15"/>
  <c r="Q52" i="15"/>
  <c r="V52" i="15"/>
  <c r="G54" i="15"/>
  <c r="I54" i="15"/>
  <c r="I53" i="15" s="1"/>
  <c r="K54" i="15"/>
  <c r="M54" i="15"/>
  <c r="O54" i="15"/>
  <c r="O53" i="15" s="1"/>
  <c r="Q54" i="15"/>
  <c r="V54" i="15"/>
  <c r="V53" i="15" s="1"/>
  <c r="G55" i="15"/>
  <c r="I55" i="15"/>
  <c r="K55" i="15"/>
  <c r="M55" i="15"/>
  <c r="O55" i="15"/>
  <c r="Q55" i="15"/>
  <c r="Q53" i="15" s="1"/>
  <c r="V55" i="15"/>
  <c r="G56" i="15"/>
  <c r="M56" i="15" s="1"/>
  <c r="I56" i="15"/>
  <c r="K56" i="15"/>
  <c r="O56" i="15"/>
  <c r="Q56" i="15"/>
  <c r="V56" i="15"/>
  <c r="G57" i="15"/>
  <c r="M57" i="15" s="1"/>
  <c r="I57" i="15"/>
  <c r="K57" i="15"/>
  <c r="O57" i="15"/>
  <c r="Q57" i="15"/>
  <c r="V57" i="15"/>
  <c r="G58" i="15"/>
  <c r="M58" i="15" s="1"/>
  <c r="I58" i="15"/>
  <c r="K58" i="15"/>
  <c r="O58" i="15"/>
  <c r="Q58" i="15"/>
  <c r="V58" i="15"/>
  <c r="G59" i="15"/>
  <c r="M59" i="15" s="1"/>
  <c r="I59" i="15"/>
  <c r="K59" i="15"/>
  <c r="O59" i="15"/>
  <c r="Q59" i="15"/>
  <c r="V59" i="15"/>
  <c r="G60" i="15"/>
  <c r="M60" i="15" s="1"/>
  <c r="I60" i="15"/>
  <c r="K60" i="15"/>
  <c r="O60" i="15"/>
  <c r="Q60" i="15"/>
  <c r="V60" i="15"/>
  <c r="G61" i="15"/>
  <c r="I61" i="15"/>
  <c r="K61" i="15"/>
  <c r="K53" i="15" s="1"/>
  <c r="M61" i="15"/>
  <c r="O61" i="15"/>
  <c r="Q61" i="15"/>
  <c r="V61" i="15"/>
  <c r="G62" i="15"/>
  <c r="I62" i="15"/>
  <c r="K62" i="15"/>
  <c r="M62" i="15"/>
  <c r="O62" i="15"/>
  <c r="Q62" i="15"/>
  <c r="V62" i="15"/>
  <c r="G63" i="15"/>
  <c r="I63" i="15"/>
  <c r="K63" i="15"/>
  <c r="M63" i="15"/>
  <c r="O63" i="15"/>
  <c r="Q63" i="15"/>
  <c r="V63" i="15"/>
  <c r="G65" i="15"/>
  <c r="M65" i="15" s="1"/>
  <c r="I65" i="15"/>
  <c r="I64" i="15" s="1"/>
  <c r="K65" i="15"/>
  <c r="K64" i="15" s="1"/>
  <c r="O65" i="15"/>
  <c r="Q65" i="15"/>
  <c r="V65" i="15"/>
  <c r="V64" i="15" s="1"/>
  <c r="G66" i="15"/>
  <c r="G64" i="15" s="1"/>
  <c r="I66" i="15"/>
  <c r="K66" i="15"/>
  <c r="O66" i="15"/>
  <c r="Q66" i="15"/>
  <c r="V66" i="15"/>
  <c r="G67" i="15"/>
  <c r="M67" i="15" s="1"/>
  <c r="I67" i="15"/>
  <c r="K67" i="15"/>
  <c r="O67" i="15"/>
  <c r="Q67" i="15"/>
  <c r="V67" i="15"/>
  <c r="G68" i="15"/>
  <c r="M68" i="15" s="1"/>
  <c r="I68" i="15"/>
  <c r="K68" i="15"/>
  <c r="O68" i="15"/>
  <c r="O64" i="15" s="1"/>
  <c r="Q68" i="15"/>
  <c r="V68" i="15"/>
  <c r="G69" i="15"/>
  <c r="I69" i="15"/>
  <c r="K69" i="15"/>
  <c r="M69" i="15"/>
  <c r="O69" i="15"/>
  <c r="Q69" i="15"/>
  <c r="V69" i="15"/>
  <c r="G71" i="15"/>
  <c r="I71" i="15"/>
  <c r="K71" i="15"/>
  <c r="M71" i="15"/>
  <c r="O71" i="15"/>
  <c r="Q71" i="15"/>
  <c r="V71" i="15"/>
  <c r="G73" i="15"/>
  <c r="I73" i="15"/>
  <c r="K73" i="15"/>
  <c r="M73" i="15"/>
  <c r="O73" i="15"/>
  <c r="Q73" i="15"/>
  <c r="V73" i="15"/>
  <c r="G75" i="15"/>
  <c r="M75" i="15" s="1"/>
  <c r="I75" i="15"/>
  <c r="K75" i="15"/>
  <c r="O75" i="15"/>
  <c r="Q75" i="15"/>
  <c r="Q64" i="15" s="1"/>
  <c r="V75" i="15"/>
  <c r="G77" i="15"/>
  <c r="M77" i="15" s="1"/>
  <c r="I77" i="15"/>
  <c r="K77" i="15"/>
  <c r="O77" i="15"/>
  <c r="Q77" i="15"/>
  <c r="V77" i="15"/>
  <c r="G78" i="15"/>
  <c r="M78" i="15" s="1"/>
  <c r="I78" i="15"/>
  <c r="K78" i="15"/>
  <c r="O78" i="15"/>
  <c r="Q78" i="15"/>
  <c r="V78" i="15"/>
  <c r="G79" i="15"/>
  <c r="G80" i="15"/>
  <c r="M80" i="15" s="1"/>
  <c r="I80" i="15"/>
  <c r="I79" i="15" s="1"/>
  <c r="K80" i="15"/>
  <c r="K79" i="15" s="1"/>
  <c r="O80" i="15"/>
  <c r="O79" i="15" s="1"/>
  <c r="Q80" i="15"/>
  <c r="Q79" i="15" s="1"/>
  <c r="V80" i="15"/>
  <c r="G81" i="15"/>
  <c r="I81" i="15"/>
  <c r="K81" i="15"/>
  <c r="M81" i="15"/>
  <c r="O81" i="15"/>
  <c r="Q81" i="15"/>
  <c r="V81" i="15"/>
  <c r="G82" i="15"/>
  <c r="I82" i="15"/>
  <c r="K82" i="15"/>
  <c r="M82" i="15"/>
  <c r="O82" i="15"/>
  <c r="Q82" i="15"/>
  <c r="V82" i="15"/>
  <c r="V79" i="15" s="1"/>
  <c r="G83" i="15"/>
  <c r="I83" i="15"/>
  <c r="K83" i="15"/>
  <c r="M83" i="15"/>
  <c r="O83" i="15"/>
  <c r="Q83" i="15"/>
  <c r="V83" i="15"/>
  <c r="G84" i="15"/>
  <c r="M84" i="15" s="1"/>
  <c r="I84" i="15"/>
  <c r="K84" i="15"/>
  <c r="O84" i="15"/>
  <c r="Q84" i="15"/>
  <c r="V84" i="15"/>
  <c r="G85" i="15"/>
  <c r="M85" i="15" s="1"/>
  <c r="I85" i="15"/>
  <c r="K85" i="15"/>
  <c r="O85" i="15"/>
  <c r="Q85" i="15"/>
  <c r="V85" i="15"/>
  <c r="AE87" i="15"/>
  <c r="AF87" i="15"/>
  <c r="G85" i="14"/>
  <c r="G9" i="14"/>
  <c r="G8" i="14" s="1"/>
  <c r="I9" i="14"/>
  <c r="I8" i="14" s="1"/>
  <c r="K9" i="14"/>
  <c r="K8" i="14" s="1"/>
  <c r="O9" i="14"/>
  <c r="O8" i="14" s="1"/>
  <c r="Q9" i="14"/>
  <c r="Q8" i="14" s="1"/>
  <c r="V9" i="14"/>
  <c r="V8" i="14" s="1"/>
  <c r="G11" i="14"/>
  <c r="I11" i="14"/>
  <c r="Q11" i="14"/>
  <c r="G12" i="14"/>
  <c r="I12" i="14"/>
  <c r="K12" i="14"/>
  <c r="K11" i="14" s="1"/>
  <c r="M12" i="14"/>
  <c r="M11" i="14" s="1"/>
  <c r="O12" i="14"/>
  <c r="O11" i="14" s="1"/>
  <c r="Q12" i="14"/>
  <c r="V12" i="14"/>
  <c r="V11" i="14" s="1"/>
  <c r="G14" i="14"/>
  <c r="I14" i="14"/>
  <c r="K14" i="14"/>
  <c r="M14" i="14"/>
  <c r="O14" i="14"/>
  <c r="Q14" i="14"/>
  <c r="V14" i="14"/>
  <c r="G15" i="14"/>
  <c r="O15" i="14"/>
  <c r="G16" i="14"/>
  <c r="I16" i="14"/>
  <c r="I15" i="14" s="1"/>
  <c r="K16" i="14"/>
  <c r="K15" i="14" s="1"/>
  <c r="M16" i="14"/>
  <c r="O16" i="14"/>
  <c r="Q16" i="14"/>
  <c r="Q15" i="14" s="1"/>
  <c r="V16" i="14"/>
  <c r="V15" i="14" s="1"/>
  <c r="G17" i="14"/>
  <c r="I17" i="14"/>
  <c r="K17" i="14"/>
  <c r="M17" i="14"/>
  <c r="O17" i="14"/>
  <c r="Q17" i="14"/>
  <c r="V17" i="14"/>
  <c r="G18" i="14"/>
  <c r="I18" i="14"/>
  <c r="K18" i="14"/>
  <c r="M18" i="14"/>
  <c r="M15" i="14" s="1"/>
  <c r="O18" i="14"/>
  <c r="Q18" i="14"/>
  <c r="V18" i="14"/>
  <c r="G19" i="14"/>
  <c r="G20" i="14"/>
  <c r="M20" i="14" s="1"/>
  <c r="M19" i="14" s="1"/>
  <c r="I20" i="14"/>
  <c r="I19" i="14" s="1"/>
  <c r="K20" i="14"/>
  <c r="K19" i="14" s="1"/>
  <c r="O20" i="14"/>
  <c r="Q20" i="14"/>
  <c r="Q19" i="14" s="1"/>
  <c r="V20" i="14"/>
  <c r="V19" i="14" s="1"/>
  <c r="G21" i="14"/>
  <c r="I21" i="14"/>
  <c r="K21" i="14"/>
  <c r="M21" i="14"/>
  <c r="O21" i="14"/>
  <c r="Q21" i="14"/>
  <c r="V21" i="14"/>
  <c r="G22" i="14"/>
  <c r="I22" i="14"/>
  <c r="K22" i="14"/>
  <c r="M22" i="14"/>
  <c r="O22" i="14"/>
  <c r="Q22" i="14"/>
  <c r="V22" i="14"/>
  <c r="G23" i="14"/>
  <c r="M23" i="14" s="1"/>
  <c r="I23" i="14"/>
  <c r="K23" i="14"/>
  <c r="O23" i="14"/>
  <c r="O19" i="14" s="1"/>
  <c r="Q23" i="14"/>
  <c r="V23" i="14"/>
  <c r="G25" i="14"/>
  <c r="I25" i="14"/>
  <c r="K25" i="14"/>
  <c r="M25" i="14"/>
  <c r="O25" i="14"/>
  <c r="Q25" i="14"/>
  <c r="V25" i="14"/>
  <c r="G26" i="14"/>
  <c r="I26" i="14"/>
  <c r="K26" i="14"/>
  <c r="M26" i="14"/>
  <c r="O26" i="14"/>
  <c r="Q26" i="14"/>
  <c r="V26" i="14"/>
  <c r="G27" i="14"/>
  <c r="I27" i="14"/>
  <c r="K27" i="14"/>
  <c r="M27" i="14"/>
  <c r="O27" i="14"/>
  <c r="Q27" i="14"/>
  <c r="V27" i="14"/>
  <c r="G28" i="14"/>
  <c r="O28" i="14"/>
  <c r="G29" i="14"/>
  <c r="M29" i="14" s="1"/>
  <c r="M28" i="14" s="1"/>
  <c r="I29" i="14"/>
  <c r="I28" i="14" s="1"/>
  <c r="K29" i="14"/>
  <c r="K28" i="14" s="1"/>
  <c r="O29" i="14"/>
  <c r="Q29" i="14"/>
  <c r="Q28" i="14" s="1"/>
  <c r="V29" i="14"/>
  <c r="V28" i="14" s="1"/>
  <c r="K31" i="14"/>
  <c r="G32" i="14"/>
  <c r="I32" i="14"/>
  <c r="I31" i="14" s="1"/>
  <c r="K32" i="14"/>
  <c r="M32" i="14"/>
  <c r="O32" i="14"/>
  <c r="O31" i="14" s="1"/>
  <c r="Q32" i="14"/>
  <c r="Q31" i="14" s="1"/>
  <c r="V32" i="14"/>
  <c r="G34" i="14"/>
  <c r="G31" i="14" s="1"/>
  <c r="I34" i="14"/>
  <c r="K34" i="14"/>
  <c r="O34" i="14"/>
  <c r="Q34" i="14"/>
  <c r="V34" i="14"/>
  <c r="G35" i="14"/>
  <c r="I35" i="14"/>
  <c r="K35" i="14"/>
  <c r="M35" i="14"/>
  <c r="O35" i="14"/>
  <c r="Q35" i="14"/>
  <c r="V35" i="14"/>
  <c r="G37" i="14"/>
  <c r="I37" i="14"/>
  <c r="K37" i="14"/>
  <c r="M37" i="14"/>
  <c r="O37" i="14"/>
  <c r="Q37" i="14"/>
  <c r="V37" i="14"/>
  <c r="V31" i="14" s="1"/>
  <c r="G39" i="14"/>
  <c r="I39" i="14"/>
  <c r="K39" i="14"/>
  <c r="M39" i="14"/>
  <c r="O39" i="14"/>
  <c r="Q39" i="14"/>
  <c r="V39" i="14"/>
  <c r="G41" i="14"/>
  <c r="M41" i="14" s="1"/>
  <c r="I41" i="14"/>
  <c r="K41" i="14"/>
  <c r="O41" i="14"/>
  <c r="Q41" i="14"/>
  <c r="V41" i="14"/>
  <c r="G43" i="14"/>
  <c r="M43" i="14" s="1"/>
  <c r="I43" i="14"/>
  <c r="K43" i="14"/>
  <c r="O43" i="14"/>
  <c r="Q43" i="14"/>
  <c r="V43" i="14"/>
  <c r="G45" i="14"/>
  <c r="M45" i="14" s="1"/>
  <c r="I45" i="14"/>
  <c r="K45" i="14"/>
  <c r="O45" i="14"/>
  <c r="Q45" i="14"/>
  <c r="V45" i="14"/>
  <c r="G48" i="14"/>
  <c r="G47" i="14" s="1"/>
  <c r="I48" i="14"/>
  <c r="K48" i="14"/>
  <c r="K47" i="14" s="1"/>
  <c r="O48" i="14"/>
  <c r="O47" i="14" s="1"/>
  <c r="Q48" i="14"/>
  <c r="Q47" i="14" s="1"/>
  <c r="V48" i="14"/>
  <c r="V47" i="14" s="1"/>
  <c r="G50" i="14"/>
  <c r="I50" i="14"/>
  <c r="I47" i="14" s="1"/>
  <c r="K50" i="14"/>
  <c r="M50" i="14"/>
  <c r="O50" i="14"/>
  <c r="Q50" i="14"/>
  <c r="V50" i="14"/>
  <c r="G52" i="14"/>
  <c r="I52" i="14"/>
  <c r="K52" i="14"/>
  <c r="M52" i="14"/>
  <c r="O52" i="14"/>
  <c r="Q52" i="14"/>
  <c r="V52" i="14"/>
  <c r="G54" i="14"/>
  <c r="I54" i="14"/>
  <c r="K54" i="14"/>
  <c r="M54" i="14"/>
  <c r="O54" i="14"/>
  <c r="Q54" i="14"/>
  <c r="V54" i="14"/>
  <c r="G55" i="14"/>
  <c r="M55" i="14" s="1"/>
  <c r="I55" i="14"/>
  <c r="K55" i="14"/>
  <c r="O55" i="14"/>
  <c r="Q55" i="14"/>
  <c r="V55" i="14"/>
  <c r="G56" i="14"/>
  <c r="M56" i="14" s="1"/>
  <c r="I56" i="14"/>
  <c r="K56" i="14"/>
  <c r="O56" i="14"/>
  <c r="Q56" i="14"/>
  <c r="V56" i="14"/>
  <c r="G57" i="14"/>
  <c r="M57" i="14" s="1"/>
  <c r="I57" i="14"/>
  <c r="K57" i="14"/>
  <c r="O57" i="14"/>
  <c r="Q57" i="14"/>
  <c r="V57" i="14"/>
  <c r="G58" i="14"/>
  <c r="I58" i="14"/>
  <c r="K58" i="14"/>
  <c r="M58" i="14"/>
  <c r="O58" i="14"/>
  <c r="Q58" i="14"/>
  <c r="V58" i="14"/>
  <c r="G60" i="14"/>
  <c r="M60" i="14" s="1"/>
  <c r="I60" i="14"/>
  <c r="K60" i="14"/>
  <c r="O60" i="14"/>
  <c r="Q60" i="14"/>
  <c r="V60" i="14"/>
  <c r="G61" i="14"/>
  <c r="I61" i="14"/>
  <c r="K61" i="14"/>
  <c r="M61" i="14"/>
  <c r="O61" i="14"/>
  <c r="Q61" i="14"/>
  <c r="V61" i="14"/>
  <c r="G62" i="14"/>
  <c r="I62" i="14"/>
  <c r="K62" i="14"/>
  <c r="M62" i="14"/>
  <c r="O62" i="14"/>
  <c r="Q62" i="14"/>
  <c r="V62" i="14"/>
  <c r="G63" i="14"/>
  <c r="I63" i="14"/>
  <c r="K63" i="14"/>
  <c r="M63" i="14"/>
  <c r="O63" i="14"/>
  <c r="Q63" i="14"/>
  <c r="V63" i="14"/>
  <c r="G64" i="14"/>
  <c r="M64" i="14" s="1"/>
  <c r="I64" i="14"/>
  <c r="K64" i="14"/>
  <c r="O64" i="14"/>
  <c r="Q64" i="14"/>
  <c r="V64" i="14"/>
  <c r="G65" i="14"/>
  <c r="M65" i="14" s="1"/>
  <c r="I65" i="14"/>
  <c r="K65" i="14"/>
  <c r="O65" i="14"/>
  <c r="Q65" i="14"/>
  <c r="V65" i="14"/>
  <c r="K67" i="14"/>
  <c r="G68" i="14"/>
  <c r="I68" i="14"/>
  <c r="I67" i="14" s="1"/>
  <c r="K68" i="14"/>
  <c r="M68" i="14"/>
  <c r="O68" i="14"/>
  <c r="O67" i="14" s="1"/>
  <c r="Q68" i="14"/>
  <c r="Q67" i="14" s="1"/>
  <c r="V68" i="14"/>
  <c r="G69" i="14"/>
  <c r="G67" i="14" s="1"/>
  <c r="I69" i="14"/>
  <c r="K69" i="14"/>
  <c r="O69" i="14"/>
  <c r="Q69" i="14"/>
  <c r="V69" i="14"/>
  <c r="G70" i="14"/>
  <c r="I70" i="14"/>
  <c r="K70" i="14"/>
  <c r="M70" i="14"/>
  <c r="O70" i="14"/>
  <c r="Q70" i="14"/>
  <c r="V70" i="14"/>
  <c r="G71" i="14"/>
  <c r="I71" i="14"/>
  <c r="K71" i="14"/>
  <c r="M71" i="14"/>
  <c r="O71" i="14"/>
  <c r="Q71" i="14"/>
  <c r="V71" i="14"/>
  <c r="V67" i="14" s="1"/>
  <c r="G72" i="14"/>
  <c r="I72" i="14"/>
  <c r="K72" i="14"/>
  <c r="M72" i="14"/>
  <c r="O72" i="14"/>
  <c r="Q72" i="14"/>
  <c r="V72" i="14"/>
  <c r="G74" i="14"/>
  <c r="O74" i="14"/>
  <c r="Q74" i="14"/>
  <c r="G75" i="14"/>
  <c r="M75" i="14" s="1"/>
  <c r="I75" i="14"/>
  <c r="I74" i="14" s="1"/>
  <c r="K75" i="14"/>
  <c r="K74" i="14" s="1"/>
  <c r="O75" i="14"/>
  <c r="Q75" i="14"/>
  <c r="V75" i="14"/>
  <c r="V74" i="14" s="1"/>
  <c r="G77" i="14"/>
  <c r="M77" i="14" s="1"/>
  <c r="I77" i="14"/>
  <c r="K77" i="14"/>
  <c r="O77" i="14"/>
  <c r="Q77" i="14"/>
  <c r="V77" i="14"/>
  <c r="G79" i="14"/>
  <c r="G80" i="14"/>
  <c r="M80" i="14" s="1"/>
  <c r="M79" i="14" s="1"/>
  <c r="I80" i="14"/>
  <c r="I79" i="14" s="1"/>
  <c r="K80" i="14"/>
  <c r="K79" i="14" s="1"/>
  <c r="O80" i="14"/>
  <c r="O79" i="14" s="1"/>
  <c r="Q80" i="14"/>
  <c r="Q79" i="14" s="1"/>
  <c r="V80" i="14"/>
  <c r="V79" i="14" s="1"/>
  <c r="G81" i="14"/>
  <c r="I81" i="14"/>
  <c r="K81" i="14"/>
  <c r="Q81" i="14"/>
  <c r="G82" i="14"/>
  <c r="I82" i="14"/>
  <c r="K82" i="14"/>
  <c r="M82" i="14"/>
  <c r="M81" i="14" s="1"/>
  <c r="O82" i="14"/>
  <c r="O81" i="14" s="1"/>
  <c r="Q82" i="14"/>
  <c r="V82" i="14"/>
  <c r="V81" i="14" s="1"/>
  <c r="G83" i="14"/>
  <c r="I83" i="14"/>
  <c r="K83" i="14"/>
  <c r="M83" i="14"/>
  <c r="O83" i="14"/>
  <c r="Q83" i="14"/>
  <c r="V83" i="14"/>
  <c r="AE85" i="14"/>
  <c r="AF85" i="14"/>
  <c r="G149" i="13"/>
  <c r="BA127" i="13"/>
  <c r="BA55" i="13"/>
  <c r="BA23" i="13"/>
  <c r="G8" i="13"/>
  <c r="G9" i="13"/>
  <c r="I9" i="13"/>
  <c r="I8" i="13" s="1"/>
  <c r="K9" i="13"/>
  <c r="K8" i="13" s="1"/>
  <c r="M9" i="13"/>
  <c r="M8" i="13" s="1"/>
  <c r="O9" i="13"/>
  <c r="O8" i="13" s="1"/>
  <c r="Q9" i="13"/>
  <c r="Q8" i="13" s="1"/>
  <c r="V9" i="13"/>
  <c r="G12" i="13"/>
  <c r="I12" i="13"/>
  <c r="K12" i="13"/>
  <c r="M12" i="13"/>
  <c r="O12" i="13"/>
  <c r="Q12" i="13"/>
  <c r="V12" i="13"/>
  <c r="G15" i="13"/>
  <c r="I15" i="13"/>
  <c r="K15" i="13"/>
  <c r="M15" i="13"/>
  <c r="O15" i="13"/>
  <c r="Q15" i="13"/>
  <c r="V15" i="13"/>
  <c r="V8" i="13" s="1"/>
  <c r="G17" i="13"/>
  <c r="M17" i="13" s="1"/>
  <c r="I17" i="13"/>
  <c r="K17" i="13"/>
  <c r="O17" i="13"/>
  <c r="Q17" i="13"/>
  <c r="V17" i="13"/>
  <c r="Q18" i="13"/>
  <c r="G19" i="13"/>
  <c r="M19" i="13" s="1"/>
  <c r="I19" i="13"/>
  <c r="I18" i="13" s="1"/>
  <c r="K19" i="13"/>
  <c r="K18" i="13" s="1"/>
  <c r="O19" i="13"/>
  <c r="O18" i="13" s="1"/>
  <c r="Q19" i="13"/>
  <c r="V19" i="13"/>
  <c r="V18" i="13" s="1"/>
  <c r="G22" i="13"/>
  <c r="M22" i="13" s="1"/>
  <c r="I22" i="13"/>
  <c r="K22" i="13"/>
  <c r="O22" i="13"/>
  <c r="Q22" i="13"/>
  <c r="V22" i="13"/>
  <c r="G25" i="13"/>
  <c r="G18" i="13" s="1"/>
  <c r="I25" i="13"/>
  <c r="K25" i="13"/>
  <c r="O25" i="13"/>
  <c r="Q25" i="13"/>
  <c r="V25" i="13"/>
  <c r="G27" i="13"/>
  <c r="I27" i="13"/>
  <c r="K27" i="13"/>
  <c r="M27" i="13"/>
  <c r="O27" i="13"/>
  <c r="Q27" i="13"/>
  <c r="V27" i="13"/>
  <c r="G31" i="13"/>
  <c r="I31" i="13"/>
  <c r="K31" i="13"/>
  <c r="M31" i="13"/>
  <c r="O31" i="13"/>
  <c r="Q31" i="13"/>
  <c r="V31" i="13"/>
  <c r="G33" i="13"/>
  <c r="I33" i="13"/>
  <c r="K33" i="13"/>
  <c r="M33" i="13"/>
  <c r="O33" i="13"/>
  <c r="Q33" i="13"/>
  <c r="V33" i="13"/>
  <c r="G36" i="13"/>
  <c r="M36" i="13" s="1"/>
  <c r="I36" i="13"/>
  <c r="K36" i="13"/>
  <c r="O36" i="13"/>
  <c r="Q36" i="13"/>
  <c r="V36" i="13"/>
  <c r="Q39" i="13"/>
  <c r="G40" i="13"/>
  <c r="M40" i="13" s="1"/>
  <c r="I40" i="13"/>
  <c r="I39" i="13" s="1"/>
  <c r="K40" i="13"/>
  <c r="K39" i="13" s="1"/>
  <c r="O40" i="13"/>
  <c r="O39" i="13" s="1"/>
  <c r="Q40" i="13"/>
  <c r="V40" i="13"/>
  <c r="V39" i="13" s="1"/>
  <c r="G43" i="13"/>
  <c r="M43" i="13" s="1"/>
  <c r="I43" i="13"/>
  <c r="K43" i="13"/>
  <c r="O43" i="13"/>
  <c r="Q43" i="13"/>
  <c r="V43" i="13"/>
  <c r="G47" i="13"/>
  <c r="G39" i="13" s="1"/>
  <c r="I47" i="13"/>
  <c r="K47" i="13"/>
  <c r="O47" i="13"/>
  <c r="Q47" i="13"/>
  <c r="V47" i="13"/>
  <c r="G48" i="13"/>
  <c r="I48" i="13"/>
  <c r="O48" i="13"/>
  <c r="G49" i="13"/>
  <c r="I49" i="13"/>
  <c r="K49" i="13"/>
  <c r="K48" i="13" s="1"/>
  <c r="M49" i="13"/>
  <c r="M48" i="13" s="1"/>
  <c r="O49" i="13"/>
  <c r="Q49" i="13"/>
  <c r="Q48" i="13" s="1"/>
  <c r="V49" i="13"/>
  <c r="V48" i="13" s="1"/>
  <c r="V50" i="13"/>
  <c r="G51" i="13"/>
  <c r="I51" i="13"/>
  <c r="I50" i="13" s="1"/>
  <c r="K51" i="13"/>
  <c r="M51" i="13"/>
  <c r="O51" i="13"/>
  <c r="O50" i="13" s="1"/>
  <c r="Q51" i="13"/>
  <c r="Q50" i="13" s="1"/>
  <c r="V51" i="13"/>
  <c r="G52" i="13"/>
  <c r="G50" i="13" s="1"/>
  <c r="I52" i="13"/>
  <c r="K52" i="13"/>
  <c r="K50" i="13" s="1"/>
  <c r="O52" i="13"/>
  <c r="Q52" i="13"/>
  <c r="V52" i="13"/>
  <c r="G54" i="13"/>
  <c r="M54" i="13" s="1"/>
  <c r="I54" i="13"/>
  <c r="K54" i="13"/>
  <c r="K53" i="13" s="1"/>
  <c r="O54" i="13"/>
  <c r="O53" i="13" s="1"/>
  <c r="Q54" i="13"/>
  <c r="V54" i="13"/>
  <c r="G58" i="13"/>
  <c r="G53" i="13" s="1"/>
  <c r="I58" i="13"/>
  <c r="K58" i="13"/>
  <c r="O58" i="13"/>
  <c r="Q58" i="13"/>
  <c r="Q53" i="13" s="1"/>
  <c r="V58" i="13"/>
  <c r="G61" i="13"/>
  <c r="I61" i="13"/>
  <c r="I53" i="13" s="1"/>
  <c r="K61" i="13"/>
  <c r="M61" i="13"/>
  <c r="O61" i="13"/>
  <c r="Q61" i="13"/>
  <c r="V61" i="13"/>
  <c r="G62" i="13"/>
  <c r="I62" i="13"/>
  <c r="K62" i="13"/>
  <c r="M62" i="13"/>
  <c r="O62" i="13"/>
  <c r="Q62" i="13"/>
  <c r="V62" i="13"/>
  <c r="G65" i="13"/>
  <c r="I65" i="13"/>
  <c r="K65" i="13"/>
  <c r="M65" i="13"/>
  <c r="O65" i="13"/>
  <c r="Q65" i="13"/>
  <c r="V65" i="13"/>
  <c r="V53" i="13" s="1"/>
  <c r="G68" i="13"/>
  <c r="I68" i="13"/>
  <c r="K68" i="13"/>
  <c r="M68" i="13"/>
  <c r="O68" i="13"/>
  <c r="Q68" i="13"/>
  <c r="V68" i="13"/>
  <c r="G71" i="13"/>
  <c r="M71" i="13" s="1"/>
  <c r="I71" i="13"/>
  <c r="K71" i="13"/>
  <c r="O71" i="13"/>
  <c r="Q71" i="13"/>
  <c r="V71" i="13"/>
  <c r="G74" i="13"/>
  <c r="M74" i="13" s="1"/>
  <c r="I74" i="13"/>
  <c r="K74" i="13"/>
  <c r="O74" i="13"/>
  <c r="Q74" i="13"/>
  <c r="V74" i="13"/>
  <c r="G77" i="13"/>
  <c r="G76" i="13" s="1"/>
  <c r="I77" i="13"/>
  <c r="I76" i="13" s="1"/>
  <c r="K77" i="13"/>
  <c r="O77" i="13"/>
  <c r="Q77" i="13"/>
  <c r="Q76" i="13" s="1"/>
  <c r="V77" i="13"/>
  <c r="G78" i="13"/>
  <c r="I78" i="13"/>
  <c r="K78" i="13"/>
  <c r="M78" i="13"/>
  <c r="O78" i="13"/>
  <c r="O76" i="13" s="1"/>
  <c r="Q78" i="13"/>
  <c r="V78" i="13"/>
  <c r="G80" i="13"/>
  <c r="I80" i="13"/>
  <c r="K80" i="13"/>
  <c r="K76" i="13" s="1"/>
  <c r="M80" i="13"/>
  <c r="O80" i="13"/>
  <c r="Q80" i="13"/>
  <c r="V80" i="13"/>
  <c r="G82" i="13"/>
  <c r="I82" i="13"/>
  <c r="K82" i="13"/>
  <c r="M82" i="13"/>
  <c r="O82" i="13"/>
  <c r="Q82" i="13"/>
  <c r="V82" i="13"/>
  <c r="V76" i="13" s="1"/>
  <c r="G84" i="13"/>
  <c r="I84" i="13"/>
  <c r="K84" i="13"/>
  <c r="M84" i="13"/>
  <c r="O84" i="13"/>
  <c r="Q84" i="13"/>
  <c r="V84" i="13"/>
  <c r="G85" i="13"/>
  <c r="M85" i="13" s="1"/>
  <c r="I85" i="13"/>
  <c r="K85" i="13"/>
  <c r="O85" i="13"/>
  <c r="Q85" i="13"/>
  <c r="V85" i="13"/>
  <c r="G87" i="13"/>
  <c r="M87" i="13" s="1"/>
  <c r="I87" i="13"/>
  <c r="K87" i="13"/>
  <c r="O87" i="13"/>
  <c r="Q87" i="13"/>
  <c r="V87" i="13"/>
  <c r="K88" i="13"/>
  <c r="O88" i="13"/>
  <c r="V88" i="13"/>
  <c r="G89" i="13"/>
  <c r="G88" i="13" s="1"/>
  <c r="I89" i="13"/>
  <c r="I88" i="13" s="1"/>
  <c r="K89" i="13"/>
  <c r="M89" i="13"/>
  <c r="M88" i="13" s="1"/>
  <c r="O89" i="13"/>
  <c r="Q89" i="13"/>
  <c r="Q88" i="13" s="1"/>
  <c r="V89" i="13"/>
  <c r="G91" i="13"/>
  <c r="I91" i="13"/>
  <c r="O91" i="13"/>
  <c r="V91" i="13"/>
  <c r="G92" i="13"/>
  <c r="I92" i="13"/>
  <c r="K92" i="13"/>
  <c r="K91" i="13" s="1"/>
  <c r="M92" i="13"/>
  <c r="M91" i="13" s="1"/>
  <c r="O92" i="13"/>
  <c r="Q92" i="13"/>
  <c r="Q91" i="13" s="1"/>
  <c r="V92" i="13"/>
  <c r="G95" i="13"/>
  <c r="K95" i="13"/>
  <c r="M95" i="13"/>
  <c r="V95" i="13"/>
  <c r="G96" i="13"/>
  <c r="I96" i="13"/>
  <c r="I95" i="13" s="1"/>
  <c r="K96" i="13"/>
  <c r="M96" i="13"/>
  <c r="O96" i="13"/>
  <c r="O95" i="13" s="1"/>
  <c r="Q96" i="13"/>
  <c r="Q95" i="13" s="1"/>
  <c r="V96" i="13"/>
  <c r="G97" i="13"/>
  <c r="K97" i="13"/>
  <c r="O97" i="13"/>
  <c r="Q97" i="13"/>
  <c r="G98" i="13"/>
  <c r="M98" i="13" s="1"/>
  <c r="M97" i="13" s="1"/>
  <c r="I98" i="13"/>
  <c r="I97" i="13" s="1"/>
  <c r="K98" i="13"/>
  <c r="O98" i="13"/>
  <c r="Q98" i="13"/>
  <c r="V98" i="13"/>
  <c r="V97" i="13" s="1"/>
  <c r="G99" i="13"/>
  <c r="K99" i="13"/>
  <c r="O99" i="13"/>
  <c r="V99" i="13"/>
  <c r="G100" i="13"/>
  <c r="I100" i="13"/>
  <c r="I99" i="13" s="1"/>
  <c r="K100" i="13"/>
  <c r="M100" i="13"/>
  <c r="M99" i="13" s="1"/>
  <c r="O100" i="13"/>
  <c r="Q100" i="13"/>
  <c r="Q99" i="13" s="1"/>
  <c r="V100" i="13"/>
  <c r="G102" i="13"/>
  <c r="I102" i="13"/>
  <c r="K102" i="13"/>
  <c r="G103" i="13"/>
  <c r="I103" i="13"/>
  <c r="K103" i="13"/>
  <c r="M103" i="13"/>
  <c r="M102" i="13" s="1"/>
  <c r="O103" i="13"/>
  <c r="Q103" i="13"/>
  <c r="Q102" i="13" s="1"/>
  <c r="V103" i="13"/>
  <c r="G104" i="13"/>
  <c r="I104" i="13"/>
  <c r="K104" i="13"/>
  <c r="M104" i="13"/>
  <c r="O104" i="13"/>
  <c r="O102" i="13" s="1"/>
  <c r="Q104" i="13"/>
  <c r="V104" i="13"/>
  <c r="V102" i="13" s="1"/>
  <c r="G105" i="13"/>
  <c r="I105" i="13"/>
  <c r="K105" i="13"/>
  <c r="M105" i="13"/>
  <c r="O105" i="13"/>
  <c r="Q105" i="13"/>
  <c r="V105" i="13"/>
  <c r="G107" i="13"/>
  <c r="K107" i="13"/>
  <c r="O107" i="13"/>
  <c r="Q107" i="13"/>
  <c r="V107" i="13"/>
  <c r="G108" i="13"/>
  <c r="M108" i="13" s="1"/>
  <c r="M107" i="13" s="1"/>
  <c r="I108" i="13"/>
  <c r="I107" i="13" s="1"/>
  <c r="K108" i="13"/>
  <c r="O108" i="13"/>
  <c r="Q108" i="13"/>
  <c r="V108" i="13"/>
  <c r="G109" i="13"/>
  <c r="K109" i="13"/>
  <c r="G110" i="13"/>
  <c r="I110" i="13"/>
  <c r="I109" i="13" s="1"/>
  <c r="K110" i="13"/>
  <c r="M110" i="13"/>
  <c r="M109" i="13" s="1"/>
  <c r="O110" i="13"/>
  <c r="Q110" i="13"/>
  <c r="Q109" i="13" s="1"/>
  <c r="V110" i="13"/>
  <c r="G112" i="13"/>
  <c r="I112" i="13"/>
  <c r="K112" i="13"/>
  <c r="M112" i="13"/>
  <c r="O112" i="13"/>
  <c r="O109" i="13" s="1"/>
  <c r="Q112" i="13"/>
  <c r="V112" i="13"/>
  <c r="G114" i="13"/>
  <c r="I114" i="13"/>
  <c r="K114" i="13"/>
  <c r="M114" i="13"/>
  <c r="O114" i="13"/>
  <c r="Q114" i="13"/>
  <c r="V114" i="13"/>
  <c r="G115" i="13"/>
  <c r="I115" i="13"/>
  <c r="K115" i="13"/>
  <c r="M115" i="13"/>
  <c r="O115" i="13"/>
  <c r="Q115" i="13"/>
  <c r="V115" i="13"/>
  <c r="V109" i="13" s="1"/>
  <c r="I117" i="13"/>
  <c r="O117" i="13"/>
  <c r="Q117" i="13"/>
  <c r="G118" i="13"/>
  <c r="M118" i="13" s="1"/>
  <c r="M117" i="13" s="1"/>
  <c r="I118" i="13"/>
  <c r="K118" i="13"/>
  <c r="K117" i="13" s="1"/>
  <c r="O118" i="13"/>
  <c r="Q118" i="13"/>
  <c r="V118" i="13"/>
  <c r="V117" i="13" s="1"/>
  <c r="G120" i="13"/>
  <c r="V120" i="13"/>
  <c r="G121" i="13"/>
  <c r="M121" i="13" s="1"/>
  <c r="M120" i="13" s="1"/>
  <c r="I121" i="13"/>
  <c r="I120" i="13" s="1"/>
  <c r="K121" i="13"/>
  <c r="K120" i="13" s="1"/>
  <c r="O121" i="13"/>
  <c r="O120" i="13" s="1"/>
  <c r="Q121" i="13"/>
  <c r="V121" i="13"/>
  <c r="G123" i="13"/>
  <c r="I123" i="13"/>
  <c r="K123" i="13"/>
  <c r="M123" i="13"/>
  <c r="O123" i="13"/>
  <c r="Q123" i="13"/>
  <c r="V123" i="13"/>
  <c r="G126" i="13"/>
  <c r="I126" i="13"/>
  <c r="K126" i="13"/>
  <c r="M126" i="13"/>
  <c r="O126" i="13"/>
  <c r="Q126" i="13"/>
  <c r="V126" i="13"/>
  <c r="G134" i="13"/>
  <c r="I134" i="13"/>
  <c r="K134" i="13"/>
  <c r="M134" i="13"/>
  <c r="O134" i="13"/>
  <c r="Q134" i="13"/>
  <c r="Q120" i="13" s="1"/>
  <c r="V134" i="13"/>
  <c r="K136" i="13"/>
  <c r="O136" i="13"/>
  <c r="Q136" i="13"/>
  <c r="G137" i="13"/>
  <c r="I137" i="13"/>
  <c r="I136" i="13" s="1"/>
  <c r="K137" i="13"/>
  <c r="M137" i="13"/>
  <c r="O137" i="13"/>
  <c r="Q137" i="13"/>
  <c r="V137" i="13"/>
  <c r="V136" i="13" s="1"/>
  <c r="G139" i="13"/>
  <c r="M139" i="13" s="1"/>
  <c r="M136" i="13" s="1"/>
  <c r="I139" i="13"/>
  <c r="K139" i="13"/>
  <c r="O139" i="13"/>
  <c r="Q139" i="13"/>
  <c r="V139" i="13"/>
  <c r="G140" i="13"/>
  <c r="I140" i="13"/>
  <c r="Q140" i="13"/>
  <c r="V140" i="13"/>
  <c r="G141" i="13"/>
  <c r="M141" i="13" s="1"/>
  <c r="M140" i="13" s="1"/>
  <c r="I141" i="13"/>
  <c r="K141" i="13"/>
  <c r="K140" i="13" s="1"/>
  <c r="O141" i="13"/>
  <c r="O140" i="13" s="1"/>
  <c r="Q141" i="13"/>
  <c r="V141" i="13"/>
  <c r="G145" i="13"/>
  <c r="I145" i="13"/>
  <c r="K145" i="13"/>
  <c r="M145" i="13"/>
  <c r="O145" i="13"/>
  <c r="Q145" i="13"/>
  <c r="V145" i="13"/>
  <c r="AF149" i="13"/>
  <c r="G11" i="12"/>
  <c r="G8" i="12"/>
  <c r="O8" i="12"/>
  <c r="Q8" i="12"/>
  <c r="V8" i="12"/>
  <c r="G9" i="12"/>
  <c r="M9" i="12" s="1"/>
  <c r="M8" i="12" s="1"/>
  <c r="I9" i="12"/>
  <c r="I8" i="12" s="1"/>
  <c r="K9" i="12"/>
  <c r="K8" i="12" s="1"/>
  <c r="O9" i="12"/>
  <c r="Q9" i="12"/>
  <c r="V9" i="12"/>
  <c r="AE11" i="12"/>
  <c r="AF11" i="12"/>
  <c r="I20" i="1"/>
  <c r="I19" i="1"/>
  <c r="I18" i="1"/>
  <c r="I17" i="1"/>
  <c r="I16" i="1"/>
  <c r="F47" i="1"/>
  <c r="G23" i="1" s="1"/>
  <c r="G47" i="1"/>
  <c r="G25" i="1" s="1"/>
  <c r="H47" i="1"/>
  <c r="I46" i="1"/>
  <c r="I45" i="1"/>
  <c r="I44" i="1"/>
  <c r="I43" i="1"/>
  <c r="I42" i="1"/>
  <c r="I41" i="1"/>
  <c r="I88" i="1" l="1"/>
  <c r="J86" i="1" s="1"/>
  <c r="J55" i="1"/>
  <c r="J66" i="1"/>
  <c r="J62" i="1"/>
  <c r="J67" i="1"/>
  <c r="J63" i="1"/>
  <c r="J78" i="1"/>
  <c r="J79" i="1"/>
  <c r="A27" i="1"/>
  <c r="M33" i="16"/>
  <c r="M59" i="16"/>
  <c r="M80" i="16"/>
  <c r="M8" i="16"/>
  <c r="G33" i="16"/>
  <c r="G59" i="16"/>
  <c r="M31" i="16"/>
  <c r="M30" i="16" s="1"/>
  <c r="AE88" i="16"/>
  <c r="M21" i="16"/>
  <c r="M19" i="16" s="1"/>
  <c r="M11" i="16"/>
  <c r="M38" i="15"/>
  <c r="M12" i="15"/>
  <c r="M79" i="15"/>
  <c r="M53" i="15"/>
  <c r="M19" i="15"/>
  <c r="M30" i="15"/>
  <c r="M8" i="15"/>
  <c r="G27" i="15"/>
  <c r="G19" i="15"/>
  <c r="G38" i="15"/>
  <c r="G53" i="15"/>
  <c r="M66" i="15"/>
  <c r="M64" i="15" s="1"/>
  <c r="M49" i="15"/>
  <c r="M46" i="15" s="1"/>
  <c r="M74" i="14"/>
  <c r="M69" i="14"/>
  <c r="M67" i="14" s="1"/>
  <c r="M48" i="14"/>
  <c r="M47" i="14" s="1"/>
  <c r="M34" i="14"/>
  <c r="M31" i="14" s="1"/>
  <c r="M9" i="14"/>
  <c r="M8" i="14" s="1"/>
  <c r="G136" i="13"/>
  <c r="G117" i="13"/>
  <c r="M77" i="13"/>
  <c r="M76" i="13" s="1"/>
  <c r="M58" i="13"/>
  <c r="M53" i="13" s="1"/>
  <c r="M47" i="13"/>
  <c r="M39" i="13" s="1"/>
  <c r="M25" i="13"/>
  <c r="M18" i="13" s="1"/>
  <c r="AE149" i="13"/>
  <c r="M52" i="13"/>
  <c r="M50" i="13" s="1"/>
  <c r="J56" i="1"/>
  <c r="J60" i="1"/>
  <c r="J64" i="1"/>
  <c r="J68" i="1"/>
  <c r="J72" i="1"/>
  <c r="J76" i="1"/>
  <c r="J65" i="1"/>
  <c r="J57" i="1"/>
  <c r="J61" i="1"/>
  <c r="J69" i="1"/>
  <c r="J73" i="1"/>
  <c r="J77" i="1"/>
  <c r="J43" i="1"/>
  <c r="J39" i="1"/>
  <c r="J47" i="1" s="1"/>
  <c r="J44" i="1"/>
  <c r="J41" i="1"/>
  <c r="J45" i="1"/>
  <c r="J42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59" i="1" l="1"/>
  <c r="J87" i="1"/>
  <c r="J82" i="1"/>
  <c r="J85" i="1"/>
  <c r="J84" i="1"/>
  <c r="J58" i="1"/>
  <c r="J81" i="1"/>
  <c r="J80" i="1"/>
  <c r="J74" i="1"/>
  <c r="J75" i="1"/>
  <c r="J70" i="1"/>
  <c r="J54" i="1"/>
  <c r="J83" i="1"/>
  <c r="J71" i="1"/>
  <c r="A28" i="1"/>
  <c r="G28" i="1"/>
  <c r="G27" i="1" s="1"/>
  <c r="G29" i="1" s="1"/>
  <c r="J88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6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<sst xmlns="http://schemas.openxmlformats.org/spreadsheetml/2006/main" count="2526" uniqueCount="696">
  <si>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</si>
  <si>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</si>
  <si>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</si>
  <si>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</si>
  <si>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</si>
  <si>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</si>
  <si>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</si>
  <si>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</si>
  <si>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</si>
  <si>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</si>
  <si>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</si>
  <si>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</si>
  <si>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</si>
  <si>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</si>
  <si>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</si>
  <si>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</si>
  <si>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</si>
  <si>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</si>
  <si>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</si>
  <si>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</si>
  <si>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</si>
  <si>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</si>
  <si>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</si>
  <si>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</si>
  <si>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</si>
  <si>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</si>
  <si>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</si>
  <si>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</si>
  <si>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</si>
  <si>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</si>
  <si>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</si>
  <si>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</si>
  <si>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</si>
  <si>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</si>
  <si>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</si>
  <si>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</si>
  <si>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</si>
  <si>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</si>
  <si>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</si>
  <si>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</si>
  <si>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</si>
  <si>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</si>
  <si>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</si>
  <si>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0009-2_1</t>
  </si>
  <si>
    <t>Oprava bytu Masarykova 6 - byt č.7 - bez OVN</t>
  </si>
  <si>
    <t>Statutární město Brno - MČ Brno-střed</t>
  </si>
  <si>
    <t>Dominikánská 2</t>
  </si>
  <si>
    <t>Brno</t>
  </si>
  <si>
    <t>60169</t>
  </si>
  <si>
    <t>44992785</t>
  </si>
  <si>
    <t>CZ44992785</t>
  </si>
  <si>
    <t>Stavba</t>
  </si>
  <si>
    <t>Stavební objekt</t>
  </si>
  <si>
    <t>01</t>
  </si>
  <si>
    <t>Masarykova 6 - oprava bytu č.7</t>
  </si>
  <si>
    <t>00</t>
  </si>
  <si>
    <t>VRN</t>
  </si>
  <si>
    <t>01.1</t>
  </si>
  <si>
    <t>ASŘ</t>
  </si>
  <si>
    <t>01.2</t>
  </si>
  <si>
    <t>ZTI</t>
  </si>
  <si>
    <t>01.3</t>
  </si>
  <si>
    <t>ÚT</t>
  </si>
  <si>
    <t>01.4</t>
  </si>
  <si>
    <t>Elektro</t>
  </si>
  <si>
    <t>Celkem za stavbu</t>
  </si>
  <si>
    <t>CZK</t>
  </si>
  <si>
    <t>Rekapitulace dílů</t>
  </si>
  <si>
    <t>Typ dílu</t>
  </si>
  <si>
    <t>3</t>
  </si>
  <si>
    <t>Svislé a kompletní konstrukce</t>
  </si>
  <si>
    <t>6</t>
  </si>
  <si>
    <t>Úpravy povrchu, podlahy</t>
  </si>
  <si>
    <t>61</t>
  </si>
  <si>
    <t>Upravy povrchů vnitřní</t>
  </si>
  <si>
    <t>9</t>
  </si>
  <si>
    <t>Ostatní konstrukce, bourání</t>
  </si>
  <si>
    <t>90</t>
  </si>
  <si>
    <t>Přípočty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</si>
  <si>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</si>
  <si>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</si>
  <si>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</si>
  <si>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</si>
  <si>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</si>
  <si>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</si>
  <si>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</si>
  <si>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</si>
  <si>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Přesuny suti a vybouraných hmot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</si>
  <si>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</si>
  <si>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</si>
  <si>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</si>
  <si>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</si>
  <si>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</si>
  <si>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</si>
  <si>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</si>
  <si>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</si>
  <si>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</si>
  <si>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</si>
  <si>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</si>
  <si>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</si>
  <si>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</si>
  <si>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</si>
  <si>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728</t>
  </si>
  <si>
    <t>Vzduchotechnika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</si>
  <si>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</si>
  <si>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</si>
  <si>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</si>
  <si>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</si>
  <si>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</si>
  <si>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</si>
  <si>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</si>
  <si>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</si>
  <si>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762</t>
  </si>
  <si>
    <t>Konstrukce tesařské</t>
  </si>
  <si>
    <t>764</t>
  </si>
  <si>
    <t>Konstrukce klempířské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</si>
  <si>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</si>
  <si>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</si>
  <si>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</si>
  <si>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</si>
  <si>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</si>
  <si>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</si>
  <si>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</si>
  <si>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</si>
  <si>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783</t>
  </si>
  <si>
    <t>Nátěry</t>
  </si>
  <si>
    <t>784</t>
  </si>
  <si>
    <t>Malby</t>
  </si>
  <si>
    <t>M21</t>
  </si>
  <si>
    <t>Elektromontáže</t>
  </si>
  <si>
    <t>M22</t>
  </si>
  <si>
    <t>Montáž sdělovací a zabezp. techniky</t>
  </si>
  <si>
    <t>M29</t>
  </si>
  <si>
    <t>Demontáže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</si>
  <si>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</si>
  <si>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</si>
  <si>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</si>
  <si>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</si>
  <si>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</si>
  <si>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</si>
  <si>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</si>
  <si>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</si>
  <si>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</si>
  <si>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</si>
  <si>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</si>
  <si>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</si>
  <si>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</si>
  <si>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</si>
  <si>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</si>
  <si>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</si>
  <si>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</si>
  <si>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</si>
  <si>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</si>
  <si>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</si>
  <si>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</si>
  <si>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</si>
  <si>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</si>
  <si>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</si>
  <si>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</si>
  <si>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</si>
  <si>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</si>
  <si>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</si>
  <si>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</si>
  <si>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</si>
  <si>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</si>
  <si>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</si>
  <si>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>Soubor</t>
  </si>
  <si>
    <t>RTS 21/ II</t>
  </si>
  <si>
    <t>Indiv</t>
  </si>
  <si>
    <t>POL99_</t>
  </si>
  <si>
    <t>SUM</t>
  </si>
  <si>
    <t>END</t>
  </si>
  <si>
    <t>310235251R00</t>
  </si>
  <si>
    <t>Zazdívka otvorů o ploše do 0,0225 m2 ve zdivu nadzákladovém cihlami pálenými o tloušťce zdi přes 300 do 450 mm</t>
  </si>
  <si>
    <t>kus</t>
  </si>
  <si>
    <t>801-4</t>
  </si>
  <si>
    <t>Práce</t>
  </si>
  <si>
    <t>POL1_1</t>
  </si>
  <si>
    <t>včetně pomocného pracovního lešení</t>
  </si>
  <si>
    <t>SPI</t>
  </si>
  <si>
    <t>m.6+2 : 1+1</t>
  </si>
  <si>
    <t>VV</t>
  </si>
  <si>
    <t>310238211R00</t>
  </si>
  <si>
    <t>Zazdívka otvorů o ploše přes 0,25 m2 do 1 m2 ve zdivu nadzákladovém cihlami pálenými pro jakoukoliv maltu vápenocementovou</t>
  </si>
  <si>
    <t>m3</t>
  </si>
  <si>
    <t>m.5 : 0,47*0,9*0,41</t>
  </si>
  <si>
    <t>342264051R00</t>
  </si>
  <si>
    <t>Podhledy na kovové konstrukci opláštěné deskami sádrokartonovými nosná konstrukce z profilů CD s přímým uchycením 1x deska, tloušťky 12,5 mm, standard, bez izolace</t>
  </si>
  <si>
    <t>m2</t>
  </si>
  <si>
    <t>801-1</t>
  </si>
  <si>
    <t>POL1_</t>
  </si>
  <si>
    <t>m.4 : 3,86</t>
  </si>
  <si>
    <t>30001</t>
  </si>
  <si>
    <t>Zděná předstěna na uložení geberitu tl.150mm, v.1200mm</t>
  </si>
  <si>
    <t>ks</t>
  </si>
  <si>
    <t>Vlastní</t>
  </si>
  <si>
    <t>602016193R00</t>
  </si>
  <si>
    <t>Omítka stěn z hotových směsí Doplňkové práce pro omítky stěn z hotových směsí_x000D_
 hloubková penetrace stěn akrylátová</t>
  </si>
  <si>
    <t>po jednotlivých vrstvách</t>
  </si>
  <si>
    <t>m.7+8 : 19,76+11,8623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</si>
  <si>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</si>
  <si>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</si>
  <si>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</si>
  <si>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o1-5,d4+8 : 1,53*2+1,3*2,72+1,79*2,32+0,92*2,13+0,7*2+0,57*1,57*2+1,59*1,86</t>
  </si>
  <si>
    <t>612421615R00</t>
  </si>
  <si>
    <t>Omítky vnitřní stěn vápenné nebo vápenocementové v podlaží i ve schodišti hrubé zatřené</t>
  </si>
  <si>
    <t>m.4 : (2+2,14+0,8)*2*2</t>
  </si>
  <si>
    <t>612421637R00</t>
  </si>
  <si>
    <t>Omítky vnitřní stěn vápenné nebo vápenocementové v podlaží i ve schodišti štukové</t>
  </si>
  <si>
    <t>m.5 : 0,47*0,9*2</t>
  </si>
  <si>
    <t>ostatní+m.3 : 2+6</t>
  </si>
  <si>
    <t>m.6 : 2,17*1,39</t>
  </si>
  <si>
    <t>622421143R00</t>
  </si>
  <si>
    <t>Omítky vnější stěn vápenné nebo vápenocementové štukové,  , složitost 1÷ 2</t>
  </si>
  <si>
    <t>1+1</t>
  </si>
  <si>
    <t>631312611R00</t>
  </si>
  <si>
    <t xml:space="preserve">Mazanina z betonu prostého tl. přes 50 do 80 mm třídy C 16/20,  </t>
  </si>
  <si>
    <t>(z kameniva) hlazená dřevěným hladítkem</t>
  </si>
  <si>
    <t>m.1+6 : (9,6+11,37)*0,05</t>
  </si>
  <si>
    <t>632477122R00</t>
  </si>
  <si>
    <t>Reprofilace vodorovných betonových povrchů polymercementová malta+penetrace, tloušťky  do 5 mm</t>
  </si>
  <si>
    <t>rozmíchání směsi s vodou, nanesení stěrky</t>
  </si>
  <si>
    <t>m.7 : 1,9*0,66*1,15</t>
  </si>
  <si>
    <t>978013191R00</t>
  </si>
  <si>
    <t>Otlučení omítek vápenných nebo vápenocementových vnitřních s vyškrabáním spár, s očištěním zdiva stěn, v rozsahu do 100 %</t>
  </si>
  <si>
    <t>801-3</t>
  </si>
  <si>
    <t>22,7763</t>
  </si>
  <si>
    <t>m.3 : 6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</si>
  <si>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</si>
  <si>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</si>
  <si>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</si>
  <si>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90006</t>
  </si>
  <si>
    <t>Demontáž nábytku</t>
  </si>
  <si>
    <t>soub</t>
  </si>
  <si>
    <t>941955002R00</t>
  </si>
  <si>
    <t>Lešení lehké pracovní pomocné pomocné, o výšce lešeňové podlahy přes 1,2 do 1,9 m</t>
  </si>
  <si>
    <t>800-3</t>
  </si>
  <si>
    <t>952901110R00</t>
  </si>
  <si>
    <t>Čištění budov mytím vnějších ploch oken a dveří</t>
  </si>
  <si>
    <t>952902110R00</t>
  </si>
  <si>
    <t>Čištění budov zametáním v místnostech, chodbách, na schodišti a na půdě</t>
  </si>
  <si>
    <t>962031124R00</t>
  </si>
  <si>
    <t>Bourání příček z cihel pálených děrovaných, tloušťky 115 mm</t>
  </si>
  <si>
    <t>nebo vybourání otvorů průřezové plochy přes 4 m2 v příčkách, včetně pomocného lešení o výšce podlahy do 1900 mm a pro zatížení do 1,5 kPa  (150 kg/m2),</t>
  </si>
  <si>
    <t>m.1 : 0,94*1,2</t>
  </si>
  <si>
    <t>m.6-7 : 2,93*3,2-1,12*1,68</t>
  </si>
  <si>
    <t>965042131R00</t>
  </si>
  <si>
    <t>Bourání podkladů pod dlažby nebo litých celistvých dlažeb a mazanin  betonových nebo z litého asfaltu, tloušťky do 100 mm, plochy do 4 m2</t>
  </si>
  <si>
    <t>m.8 : 1,9*0,66*0,05</t>
  </si>
  <si>
    <t>965048150R00</t>
  </si>
  <si>
    <t>Bourání podkladů pod dlažby nebo litých celistvých dlažeb a mazanin  Dočištění povrchu po vybourání dlažeb do tmele, plochy do 50%</t>
  </si>
  <si>
    <t>965081713R00</t>
  </si>
  <si>
    <t>Bourání podlah z keramických dlaždic, tloušťky do 10 mm, plochy přes 1 m2</t>
  </si>
  <si>
    <t>bez podkladního lože, s jakoukoliv výplní spár</t>
  </si>
  <si>
    <t>m.4+5 : 3,86+0,68</t>
  </si>
  <si>
    <t>968061112R00</t>
  </si>
  <si>
    <t>Vyvěšení nebo zavěšení dřevěných křídel oken, plochy do 1,5 m2</t>
  </si>
  <si>
    <t>oken, dveří a vrat, s uložením a opětovným zavěšením po provedení stavebních změn,</t>
  </si>
  <si>
    <t>m.5 : 1</t>
  </si>
  <si>
    <t>968061125R00</t>
  </si>
  <si>
    <t>Vyvěšení nebo zavěšení dřevěných křídel dveří, plochy do 2 m2</t>
  </si>
  <si>
    <t>1</t>
  </si>
  <si>
    <t>968062244R00</t>
  </si>
  <si>
    <t>Vybourání dřevěných rámů oken jednoduchých, plochy do 1 m2</t>
  </si>
  <si>
    <t>včetně pomocného lešení o výšce podlahy do 1900 mm a pro zatížení do 1,5 kPa  (150 kg/m2),</t>
  </si>
  <si>
    <t>m.5 : 0,45*0,9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</si>
  <si>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</si>
  <si>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</si>
  <si>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1,6+1,6</t>
  </si>
  <si>
    <t>979011111R00</t>
  </si>
  <si>
    <t>Svislá doprava suti a vybouraných hmot za prvé podlaží nad nebo pod základním podlažím</t>
  </si>
  <si>
    <t>t</t>
  </si>
  <si>
    <t>Přesun suti</t>
  </si>
  <si>
    <t>POL8_</t>
  </si>
  <si>
    <t>979011121R00</t>
  </si>
  <si>
    <t>Svislá doprava suti a vybouraných hmot příplatek za každé další podlaží</t>
  </si>
  <si>
    <t>7,95212</t>
  </si>
  <si>
    <t>979081111R00</t>
  </si>
  <si>
    <t>Odvoz suti a vybouraných hmot na skládku do 1 km</t>
  </si>
  <si>
    <t>Včetně naložení na dopravní prostředek a složení na skládku, bez poplatku za skládku.</t>
  </si>
  <si>
    <t>POP</t>
  </si>
  <si>
    <t>979081121R00</t>
  </si>
  <si>
    <t>Odvoz suti a vybouraných hmot na skládku příplatek za každý další 1 km</t>
  </si>
  <si>
    <t>14*7,95212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</si>
  <si>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</si>
  <si>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</si>
  <si>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</si>
  <si>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</si>
  <si>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5*7,95212</t>
  </si>
  <si>
    <t>979990107R00</t>
  </si>
  <si>
    <t>Poplatek za skládku směs betonu,cihel a dřeva, skupina 17 01 01, 17 01 02 a 17 02 01 z Katalogu odpadů</t>
  </si>
  <si>
    <t>999281108R00</t>
  </si>
  <si>
    <t xml:space="preserve">Přesun hmot pro opravy a údržbu objektů pro opravy a údržbu dosavadních objektů včetně vnějších plášťů_x000D_
 výšky do 12 m,  </t>
  </si>
  <si>
    <t>oborů 801, 803, 811 a 812</t>
  </si>
  <si>
    <t>711210020RA0</t>
  </si>
  <si>
    <t>Izolace stěrkové hydroizolační těsnicí hmotou , dvousložkovou pružnou izolací, proti vlhkosti, včetně těsnicího pásu do spoje podlaha-stěna</t>
  </si>
  <si>
    <t>AP-PSV</t>
  </si>
  <si>
    <t>Agregovaná položka</t>
  </si>
  <si>
    <t>POL2_7</t>
  </si>
  <si>
    <t>m.4 : 3,86+(2+2,14+0,8)*2*0,2+5</t>
  </si>
  <si>
    <t>725610810R00</t>
  </si>
  <si>
    <t>Demontáž plynových sporáků normálních nebo kombinovaných</t>
  </si>
  <si>
    <t>soubor</t>
  </si>
  <si>
    <t>800-721</t>
  </si>
  <si>
    <t>POL1_7</t>
  </si>
  <si>
    <t>90011</t>
  </si>
  <si>
    <t>VZT - odvětrání WC/koupelny - ventilátor,mřížka se síťkou, D+M, popis viz výkres nový stav</t>
  </si>
  <si>
    <t>762811811R00</t>
  </si>
  <si>
    <t>Demontáž záklopů stropů vrchních, zapuštěných z hrubých prken tloušťky do 32 mm</t>
  </si>
  <si>
    <t>800-762</t>
  </si>
  <si>
    <t>m.1+6 : 9,6+11,37</t>
  </si>
  <si>
    <t>764323820R00</t>
  </si>
  <si>
    <t xml:space="preserve">Demontáž oplechování okapů na střechách s živičnou (fóliovou) krytinou, rš 250 mm,  </t>
  </si>
  <si>
    <t>m</t>
  </si>
  <si>
    <t>800-764</t>
  </si>
  <si>
    <t>764323220R00</t>
  </si>
  <si>
    <t>Oplechování z pozinkovaného plechu výroba a montáž oplechování, včetně zhotovení rohů, spojů a dilatací_x000D_
 okapů na střechách s živičnou krytinou a podkladním plechem, rš 250 mm</t>
  </si>
  <si>
    <t>998764102R00</t>
  </si>
  <si>
    <t>Přesun hmot pro konstrukce klempířské v objektech výšky do 12 m</t>
  </si>
  <si>
    <t>50 m vodorovně</t>
  </si>
  <si>
    <t>76619 D1</t>
  </si>
  <si>
    <t>REPASE zárubně + nové bezpečnostní vstupní dveře, kazetové, vč. kování - D1 800x1970 mm   D1</t>
  </si>
  <si>
    <t>771101310R00</t>
  </si>
  <si>
    <t>Příprava podkladu pod dlažby vyčištění keramické dlažby</t>
  </si>
  <si>
    <t>800-771</t>
  </si>
  <si>
    <t>m.8 : 5</t>
  </si>
  <si>
    <t>771775109R00</t>
  </si>
  <si>
    <t>Montáž podlah vnějších z dlaždic keramických 30 x 30 cm, režných nebo glazovaných, hladkých, kladených do flexibilního tmele</t>
  </si>
  <si>
    <t>m.7 : 1,9*0,66</t>
  </si>
  <si>
    <t>77192</t>
  </si>
  <si>
    <t>Dodávka dlažby exteriérové</t>
  </si>
  <si>
    <t>998771101R00</t>
  </si>
  <si>
    <t>Přesun hmot pro podlahy z dlaždic v objektech výšky do 6 m</t>
  </si>
  <si>
    <t>775411810R00</t>
  </si>
  <si>
    <t>Demontáž soklíků nebo lišt dřevěných přibíjených</t>
  </si>
  <si>
    <t>800-775</t>
  </si>
  <si>
    <t>m.2+3+7 : (5,41+5,13+4,362+5,029+2,67+2,93)*2</t>
  </si>
  <si>
    <t>776511810R00</t>
  </si>
  <si>
    <t>Odstranění povlakových podlah z nášlapné plochy lepených, bez podložky, z ploch přes 20 m2</t>
  </si>
  <si>
    <t>m.1+5+6 : 9,6+0,68+11,37</t>
  </si>
  <si>
    <t>776101115R00</t>
  </si>
  <si>
    <t>Přípravné práce vyrovnání podkladů samonivelační hmotou</t>
  </si>
  <si>
    <t>položky neobsahují žádný materiál</t>
  </si>
  <si>
    <t>m.1+4+5+6 : 9,6+3,86+0,68+11,37</t>
  </si>
  <si>
    <t>58581721R</t>
  </si>
  <si>
    <t>vyrovnávací stěrka cementová; pro podlahy; samonivelační; pro interiér; tl. vrstvy 2,0 až 15,0 mm</t>
  </si>
  <si>
    <t>kg</t>
  </si>
  <si>
    <t>SPCM</t>
  </si>
  <si>
    <t>Specifikace</t>
  </si>
  <si>
    <t>POL3_</t>
  </si>
  <si>
    <t>jednosložková šedá samonivelační podlahová hmota na bázi cementu a modifikujících přísad pro vnitřní použití</t>
  </si>
  <si>
    <t/>
  </si>
  <si>
    <t>tloušťka vrstvy 2 - 15 mm</t>
  </si>
  <si>
    <t>pevnost v tlaku 25 MPa</t>
  </si>
  <si>
    <t>pevnost v tahu za ohybu 6 MPa</t>
  </si>
  <si>
    <t>pochůznost do 6 hod</t>
  </si>
  <si>
    <t>25,51*6</t>
  </si>
  <si>
    <t>998776101R00</t>
  </si>
  <si>
    <t>Přesun hmot pro podlahy povlakové v objektech výšky do 6 m</t>
  </si>
  <si>
    <t>vodorovně do 50 m</t>
  </si>
  <si>
    <t>783201811R00</t>
  </si>
  <si>
    <t>Odstranění nátěrů z kovových doplňk.konstrukcí oškrabáním</t>
  </si>
  <si>
    <t>800-783</t>
  </si>
  <si>
    <t>m.8+9 : (3,22+5,6)*1*2</t>
  </si>
  <si>
    <t>783222100R00</t>
  </si>
  <si>
    <t xml:space="preserve">Nátěry kov.stavebních doplňk.konstrukcí syntetické dvojnásobné,  </t>
  </si>
  <si>
    <t>784402801R00</t>
  </si>
  <si>
    <t>Odstranění maleb oškrabáním, v místnostech do 3,8 m</t>
  </si>
  <si>
    <t>800-784</t>
  </si>
  <si>
    <t>stropy : 79,64</t>
  </si>
  <si>
    <t>stěny : (5,67+2,5+5,41+5,13+4,362+5,029+4,61+2,67+2,93+0,992+1)*2*3,2</t>
  </si>
  <si>
    <t>(2+2,14+0,8)*2*1,2</t>
  </si>
  <si>
    <t>784410010RAB</t>
  </si>
  <si>
    <t>Pačokování vápenným mlékem  dvojnásobné s obroušením a sádrováním</t>
  </si>
  <si>
    <t>se začištěním.</t>
  </si>
  <si>
    <t>50% plochy : 350,4492*0,5</t>
  </si>
  <si>
    <t>346244371RT2</t>
  </si>
  <si>
    <t>Zazdívka rýh, potrubí, nik (výklenků) nebo kapes tloušťka 140 mm</t>
  </si>
  <si>
    <t>z jakéhokoliv druhu pálených cihel, s pomocným lešením výšky do 1,9 m a pro zatížení do 1,5 kPa.</t>
  </si>
  <si>
    <t>612403382R00</t>
  </si>
  <si>
    <t>Hrubá výplň rýh ve stěnách, jakoukoliv maltou maltou ze suchých směsí_x000D_
 50 x 50 mm</t>
  </si>
  <si>
    <t>jakékoliv šířky rýhy,</t>
  </si>
  <si>
    <t>974031153R00</t>
  </si>
  <si>
    <t>Vysekání rýh v jakémkoliv zdivu cihelném v ploše_x000D_
 do hloubky 100 mm, šířky do 100 mm</t>
  </si>
  <si>
    <t>974031387R00</t>
  </si>
  <si>
    <t>Vysekání rýh v jakémkoliv zdivu cihelném pro komínové nebo ventilační průduchy_x000D_
 do hloubky 300 mm, šířky do 300 mm</t>
  </si>
  <si>
    <t>R15</t>
  </si>
  <si>
    <t>demontáže ventilů, baterií, vodoměrů</t>
  </si>
  <si>
    <t>POL3_0</t>
  </si>
  <si>
    <t>14*3,05</t>
  </si>
  <si>
    <t>999281111R00</t>
  </si>
  <si>
    <t xml:space="preserve">Přesun hmot pro opravy a údržbu objektů pro opravy a údržbu dosavadních objektů včetně vnějších plášťů_x000D_
 výšky do 25 m,  </t>
  </si>
  <si>
    <t>721110802R00</t>
  </si>
  <si>
    <t>Demontáž potrubí z kameninových trub do DN 100</t>
  </si>
  <si>
    <t>normálních a kyselinovzdorných,</t>
  </si>
  <si>
    <t>721170965R00</t>
  </si>
  <si>
    <t>Opravy odpadního potrubí novodurového propojení dosavadního potrubí PVC, D 110 mm</t>
  </si>
  <si>
    <t>721176103R00</t>
  </si>
  <si>
    <t>Potrubí HT připojovací vnější průměr D 50 mm, tloušťka stěny 1,8 mm, DN 50</t>
  </si>
  <si>
    <t>včetně tvarovek, objímek. Bez zednických výpomocí.</t>
  </si>
  <si>
    <t>721176105R00</t>
  </si>
  <si>
    <t>Potrubí HT připojovací vnější průměr D 110 mm, tloušťka stěny 2,7 mm, DN 100</t>
  </si>
  <si>
    <t>721176115R00</t>
  </si>
  <si>
    <t>Potrubí HT odpadní svislé vnější průměr D 110 mm, tloušťka stěny 2,7 mm, DN 100</t>
  </si>
  <si>
    <t>721194105R00</t>
  </si>
  <si>
    <t>Zřízení přípojek na potrubí D 50 mm, materiál ve specifikaci</t>
  </si>
  <si>
    <t>vyvedení a upevnění odpadních výpustek,</t>
  </si>
  <si>
    <t>721194109R00</t>
  </si>
  <si>
    <t>Zřízení přípojek na potrubí D 110  mm, materiál ve specifikaci</t>
  </si>
  <si>
    <t>998721103R00</t>
  </si>
  <si>
    <t>Přesun hmot pro vnitřní kanalizaci v objektech výšky do 24 m</t>
  </si>
  <si>
    <t>50 m vodorovně, měřeno od těžiště půdorysné plochy skládky do těžiště půdorysné plochy objektu</t>
  </si>
  <si>
    <t>722172731R00</t>
  </si>
  <si>
    <t>Potrubí z plastických hmot polypropylenové potrubí PP-R, D 20 mm, s 3,4 mm, PN 20, polyfúzně svařované, bez zednických výpomocí</t>
  </si>
  <si>
    <t>včetně tvarovek, bez zednických výpomocí</t>
  </si>
  <si>
    <t>722172732R00</t>
  </si>
  <si>
    <t>Potrubí z plastických hmot polypropylenové potrubí PP-R, D 25 mm, s 4,2 mm, PN 20, polyfúzně svařované, bez zednických výpomocí</t>
  </si>
  <si>
    <t>722172733R00</t>
  </si>
  <si>
    <t>Potrubí z plastických hmot polypropylenové potrubí PP-R, D 32 mm, s 5,4 mm, PN 20, polyfúzně svařované, bez zednických výpomocí</t>
  </si>
  <si>
    <t>722181213RT7</t>
  </si>
  <si>
    <t>Izolace vodovodního potrubí návleková z trubic z pěnového polyetylenu, tloušťka stěny 13 mm, d 22 mm</t>
  </si>
  <si>
    <t>722181213RT9</t>
  </si>
  <si>
    <t>Izolace vodovodního potrubí návleková z trubic z pěnového polyetylenu, tloušťka stěny 13 mm, d 28 mm</t>
  </si>
  <si>
    <t>722181213RU2</t>
  </si>
  <si>
    <t>Izolace vodovodního potrubí návleková z trubic z pěnového polyetylenu, tloušťka stěny 13 mm, d 35 mm</t>
  </si>
  <si>
    <t>722190401R00</t>
  </si>
  <si>
    <t>Vyvedení a upevnění výpustek DN 15</t>
  </si>
  <si>
    <t>722190901R00</t>
  </si>
  <si>
    <t>Uzavření nebo otevření vodovodního potrubí při opravě</t>
  </si>
  <si>
    <t>včetně vypuštění a napuštění,</t>
  </si>
  <si>
    <t>722237122R00</t>
  </si>
  <si>
    <t>Kohout kulový, mosazný, vnitřní-vnitřní závit, DN 20, PN 42, včetně dodávky materiálu</t>
  </si>
  <si>
    <t>722237131R00</t>
  </si>
  <si>
    <t>Kohout kulový s vypouštěním, mosazný, vnitřní-vnitřní závit, DN 15, PN 42, včetně dodávky materiálu</t>
  </si>
  <si>
    <t>722237662R00</t>
  </si>
  <si>
    <t>Klapka vodovodní, zpětná, vodorovná, mosazná, vnitřní-vnitřní závit, DN 20, PN 16, včetně dodávky materiálu</t>
  </si>
  <si>
    <t>722269111R00</t>
  </si>
  <si>
    <t>Montáž vodoměru závitového jdnovtokového suchoběžného , G 1/2"</t>
  </si>
  <si>
    <t>722280106R00</t>
  </si>
  <si>
    <t>Tlakové zkoušky vodovodního potrubí do DN 32</t>
  </si>
  <si>
    <t>998722103R00</t>
  </si>
  <si>
    <t>Přesun hmot pro vnitřní vodovod v objektech výšky do 24 m</t>
  </si>
  <si>
    <t>725814101R00</t>
  </si>
  <si>
    <t>Ventil  rohový, mosazný, s filtrem, bez matky, DN 15 x DN 10, včetně dodávky materiálu</t>
  </si>
  <si>
    <t>725814122R00</t>
  </si>
  <si>
    <t>Ventil  pračkový, mosazný, se zpětnou klapkou, DN 15 x DN 20, včetně dodávky materiálu</t>
  </si>
  <si>
    <t>725860180RT1</t>
  </si>
  <si>
    <t>Zápachová uzávěrka (sifon) pro zařizovací předměty D 40/50 mm; podomítková, pro pračky/myčky; PE; příslušenství přip. koleno, krycí deska nerez, montážní kryt, včetně dodávky materiálu</t>
  </si>
  <si>
    <t>725980122R00</t>
  </si>
  <si>
    <t>Dvířka z plastu, 200 x 300 mm, včetně dodávky materiálu</t>
  </si>
  <si>
    <t>998725103R00</t>
  </si>
  <si>
    <t>Přesun hmot pro zařizovací předměty v objektech výšky do 24 m</t>
  </si>
  <si>
    <t>Přesun hmot</t>
  </si>
  <si>
    <t>POL7_</t>
  </si>
  <si>
    <t>726211123R00</t>
  </si>
  <si>
    <t>Klozet montážní prvek pro zavěšené WC s nádržkou, pro instalaci s mokrými procesy do masivních zděných konstrukcí nebo pro předstěnovou instalaci s předezděním, bez soupravy na tlumení hluku, bez ovladacího tlačitka, ovládání zepředu, stavební výška 108 cm, včetně dodávky materiálu</t>
  </si>
  <si>
    <t>ovladacího tlačitka, ovládání zepředu, stavební výška 108 cm, včetně dodávky materiálu</t>
  </si>
  <si>
    <t>998726123R00</t>
  </si>
  <si>
    <t>Přesun hmot pro předstěnové systémy v objektech výšky do 24 m</t>
  </si>
  <si>
    <t>733110806R00</t>
  </si>
  <si>
    <t>Demontáž potrubí z ocelových trubek závitových přes 15 do DN 32</t>
  </si>
  <si>
    <t>800-731</t>
  </si>
  <si>
    <t>734255115R00</t>
  </si>
  <si>
    <t>Ventil pojistný závitový 6,0 bar, mosazný, DN 15, vnitřní-vnitřní závit, včetně dodávky materiálu</t>
  </si>
  <si>
    <t>5512100041R</t>
  </si>
  <si>
    <t>regulátor tlaku vody PN 16; DN 20; rozsah teplot 0 až 40 °C; 1,0 až 6,0 bar</t>
  </si>
  <si>
    <t>612403385R00</t>
  </si>
  <si>
    <t>Hrubá výplň rýh ve stěnách, jakoukoliv maltou maltou ze suchých směsí_x000D_
 100 x 50 mm</t>
  </si>
  <si>
    <t>971033341R00</t>
  </si>
  <si>
    <t>Vybourání otvorů ve zdivu cihelném z jakýchkoliv cihel pálených_x000D_
 na jakoukoliv maltu vápenou nebo vápenocementovou, plochy do 0,09 m2, tloušťky do 300 mm</t>
  </si>
  <si>
    <t>základovém nebo nadzákladovém,</t>
  </si>
  <si>
    <t>974031143R00</t>
  </si>
  <si>
    <t>Vysekání rýh v jakémkoliv zdivu cihelném v ploše_x000D_
 do hloubky 70 mm, šířky do 100 mm</t>
  </si>
  <si>
    <t>974031121R00</t>
  </si>
  <si>
    <t>Vysekání rýh v jakémkoliv zdivu cihelném v ploše_x000D_
 do hloubky 30 mm, šířky do 30 mm</t>
  </si>
  <si>
    <t>904      R02</t>
  </si>
  <si>
    <t>Hzs-zkousky v ramci montaz.praci, Topná zkouška</t>
  </si>
  <si>
    <t>h</t>
  </si>
  <si>
    <t>Prav.M</t>
  </si>
  <si>
    <t>HZS</t>
  </si>
  <si>
    <t>POL10_</t>
  </si>
  <si>
    <t>979011211R00</t>
  </si>
  <si>
    <t>Svislá doprava suti a vybouraných hmot nošením za prvé podlaží nad základním podlažím</t>
  </si>
  <si>
    <t>979011219R00</t>
  </si>
  <si>
    <t>Svislá doprava suti a vybouraných hmot nošením příplatek zakaždé další podlaží nad prvním základním podlažím</t>
  </si>
  <si>
    <t>999281151R00</t>
  </si>
  <si>
    <t>Přesun hmot pro opravy a údržbu objektů pro opravy a údržbu dosavadních objektů včetně vnějších plášťů_x000D_
 výšky do 25 m, nošením</t>
  </si>
  <si>
    <t>722182011RT1</t>
  </si>
  <si>
    <t>Montáž tepelné izolace potrubí lepicí páska, sponky, do DN 25</t>
  </si>
  <si>
    <t>283771007R</t>
  </si>
  <si>
    <t>pouzdro potrubní tvarovatelné; pěnový polyetylén; vnitřní průměr 15,0 mm; tl. izolace 13,0 mm; provozní teplota  -65 až 90 °C; tepelná vodivost (10°C) 0,0380 W/mK</t>
  </si>
  <si>
    <t>283771020R</t>
  </si>
  <si>
    <t>pouzdro potrubní tvarovatelné; pěnový polyetylén; vnitřní průměr 18,0 mm; tl. izolace 13,0 mm; provozní teplota  -65 až 90 °C; tepelná vodivost (10°C) 0,0380 W/mK</t>
  </si>
  <si>
    <t>28377135R</t>
  </si>
  <si>
    <t>páska spojovací PVC; samolepicí; jednostranně; tl. 0,19 mm; š = 38,0 mm; l = 20 m</t>
  </si>
  <si>
    <t>28377130R</t>
  </si>
  <si>
    <t>spona na potrubní pouzdro; plastová; tl = 1,00 mm; š = 4,9 mm; l = 32 mm; šedá</t>
  </si>
  <si>
    <t>998713103R00</t>
  </si>
  <si>
    <t>Přesun hmot pro izolace tepelné v objektech výšky do 24 m</t>
  </si>
  <si>
    <t>800-713</t>
  </si>
  <si>
    <t>731200825R00</t>
  </si>
  <si>
    <t>Demontáž kotlů ocelových na kapalná a plynná paliva o výkonu přes 25 do 40 kW</t>
  </si>
  <si>
    <t>48417407W</t>
  </si>
  <si>
    <t>D + M el. kotel, zás. TV, specifikace dle PD,vč. propojení</t>
  </si>
  <si>
    <t>RT50 731</t>
  </si>
  <si>
    <t>ovládací modul řízený vnější/interiérovou teplotou, s časovým programem, pro vytápění a ohřev vody</t>
  </si>
  <si>
    <t>731890802R00</t>
  </si>
  <si>
    <t>Vnitrostaveništní přemístění demontovaných hmot umístěných ve výšce (hloubce) přes 6 do 12 m</t>
  </si>
  <si>
    <t>kotelen vodorovně 100 m, umístěných ve výšce (hloubce)</t>
  </si>
  <si>
    <t>998731102R00</t>
  </si>
  <si>
    <t>Přesun hmot pro kotelny umístěné ve výšce (hloubce) do 12 m</t>
  </si>
  <si>
    <t>733163102R00</t>
  </si>
  <si>
    <t>Potrubí z měděných trubek měděné potrubí, D 15 mm, s 1,0 mm, pájení pomocí kapilárních pájecích tvarovek</t>
  </si>
  <si>
    <t>733163103R00</t>
  </si>
  <si>
    <t>Potrubí z měděných trubek měděné potrubí, D 18 mm, s 1,0 mm, pájení pomocí kapilárních pájecích tvarovek</t>
  </si>
  <si>
    <t>733190106R00</t>
  </si>
  <si>
    <t>Tlakové zkoušky potrubí ocelových závitových, plastových, měděných do DN 32</t>
  </si>
  <si>
    <t>998733103R00</t>
  </si>
  <si>
    <t>Přesun hmot pro rozvody potrubí v objektech výšky do 24 m</t>
  </si>
  <si>
    <t>734245423R00</t>
  </si>
  <si>
    <t>Klapka zpětná, mosazná, DN 25, PN 16, vnitřní-vnitřní závit, včetně dodávky materiálu</t>
  </si>
  <si>
    <t>734266426R00</t>
  </si>
  <si>
    <t>Šroubení pro radiátory typu VK dvoutrubkový systém s vypouštěním, rohové, bronzové, DN EK 20x15, PN 10, včetně dodávky materiálu</t>
  </si>
  <si>
    <t>734266446R00</t>
  </si>
  <si>
    <t>Šroubení pro radiátory typu VK dvoutrubkový systém s integrovaným termostatickým ventilem, rohové, bronzové, DN EK 20x15, PN 10, včetně dodávky materiálu</t>
  </si>
  <si>
    <t>R32</t>
  </si>
  <si>
    <t>2. ventil pro žebřík</t>
  </si>
  <si>
    <t>734266772R00</t>
  </si>
  <si>
    <t>Šroubení svěrné pro měděné potrubí, mosazné, D 16 x EK, PN 10, včetně dodávky materiálu</t>
  </si>
  <si>
    <t>734291113R00</t>
  </si>
  <si>
    <t>Kohout kulový, napouštěcí a vypouštěcí, mosazný, DN 15, PN 10, včetně dodávky materiálu</t>
  </si>
  <si>
    <t>734295213R00</t>
  </si>
  <si>
    <t>Filtr mosazný, DN 25, PN 20, vnitřní-vnitřní závit, včetně dodávky materiálu</t>
  </si>
  <si>
    <t>55137306.AR</t>
  </si>
  <si>
    <t>hlavice termostatická teplota prostoru 6 až 28 °C; ovládání ruční; provedení kapalinová</t>
  </si>
  <si>
    <t>734439101R00</t>
  </si>
  <si>
    <t>Montáž termostatu rtuťového spínače prostorového 0 - 40°, bez dodávky materiálu</t>
  </si>
  <si>
    <t>998734103R00</t>
  </si>
  <si>
    <t>Přesun hmot pro armatury v objektech výšky do 4 m</t>
  </si>
  <si>
    <t>735000912R00</t>
  </si>
  <si>
    <t>Regulace otopného systému při opravách vyregulování dvojregulačních ventilů a kohoutů s termostatickým ovládáním</t>
  </si>
  <si>
    <t>735156930R00</t>
  </si>
  <si>
    <t>Otopná tělesa panelová doplňkové práce tlakové zkoušky , těles třířadých</t>
  </si>
  <si>
    <t>735159111R00</t>
  </si>
  <si>
    <t>Otopná tělesa panelová montáž bez ohledu na počet desek, délky do 1600 mm, bez dodávky materiálu</t>
  </si>
  <si>
    <t>735179110R00</t>
  </si>
  <si>
    <t>Otopná tělesa koupelnová montáž_x000D_
 topných žebříků, bez dodávky materiálu</t>
  </si>
  <si>
    <t>48457336R</t>
  </si>
  <si>
    <t>těleso otopné deskové ocelové; čelní deska profilovaná; v = 600 mm; l = 1 000 mm; hloubka tělesa 155 mm; způsob připojení boční levé nebo pravé; počet desek 3; počet přídavných přestupných ploch 3; připojovací rozteč 546 mm; tepel.výkon 2 406 W</t>
  </si>
  <si>
    <t>připojovací rozteč 546 mm; tepel.výkon 2 406 W</t>
  </si>
  <si>
    <t>48457337R</t>
  </si>
  <si>
    <t>těleso otopné deskové ocelové; čelní deska profilovaná; v = 600 mm; l = 1 200 mm; hloubka tělesa 155 mm; způsob připojení boční levé nebo pravé; počet desek 3; počet přídavných přestupných ploch 3; připojovací rozteč 546 mm; tepel.výkon 2 887 W</t>
  </si>
  <si>
    <t>připojovací rozteč 546 mm; tepel.výkon 2 887 W</t>
  </si>
  <si>
    <t>48457339R</t>
  </si>
  <si>
    <t>těleso otopné deskové ocelové; čelní deska profilovaná; v = 600 mm; l = 1 600 mm; hloubka tělesa 155 mm; způsob připojení boční levé nebo pravé; počet desek 3; počet přídavných přestupných ploch 3; připojovací rozteč 546 mm; tepel.výkon 3 850 W</t>
  </si>
  <si>
    <t>připojovací rozteč 546 mm; tepel.výkon 3 850 W</t>
  </si>
  <si>
    <t>48451696R</t>
  </si>
  <si>
    <t>těleso otopné trubkové koupelnové, nástěnné; zapojení do centr.otopné soustavy nebo i jako elektr.radiátor nebo jejich kombinace; mat. ocelové profily 35x41mm,ocel.trubky pr.26; v = 1 180 mm; l = 600 mm; šířka 35 mm; výkon 638 W; povrch barva bílá; rovné; počet trubek 22; umístit na zeď</t>
  </si>
  <si>
    <t>l = 600 mm; šířka 35 mm; výkon 638 W; povrch barva bílá; rovné; počet trubek 22; umístit na zeď</t>
  </si>
  <si>
    <t>998735103R00</t>
  </si>
  <si>
    <t>Přesun hmot pro otopná tělesa v objektech výšky do 24 m</t>
  </si>
  <si>
    <t>R36</t>
  </si>
  <si>
    <t>vypuštění a napuštění soustavy</t>
  </si>
  <si>
    <t>210802333RT1</t>
  </si>
  <si>
    <t>Montáž šňůry CYSY, 2 x 1,50 mm2, pevně uložené, včetně dodávky šňůry</t>
  </si>
  <si>
    <t>POL1_9</t>
  </si>
  <si>
    <t>360410019R00</t>
  </si>
  <si>
    <t>Mtz snimace teploty jedn. 112 12</t>
  </si>
  <si>
    <t>RTS 14/ I</t>
  </si>
  <si>
    <t>34195R</t>
  </si>
  <si>
    <t>materiál pro elektroinstalaci</t>
  </si>
  <si>
    <t>sada</t>
  </si>
  <si>
    <t>RSET</t>
  </si>
  <si>
    <t>Sestava regulátoru a kabelového venkovního čidla</t>
  </si>
  <si>
    <t>Pol__0053</t>
  </si>
  <si>
    <t>vyřezání topenářských ocelových trubek</t>
  </si>
  <si>
    <t>Pol__0054</t>
  </si>
  <si>
    <t>demontáž waw</t>
  </si>
  <si>
    <t>612403380R00</t>
  </si>
  <si>
    <t>Hrubá výplň rýh ve stěnách, jakoukoliv maltou maltou ze suchých směsí_x000D_
 30 x 30 mm</t>
  </si>
  <si>
    <t>612403381R00</t>
  </si>
  <si>
    <t>Hrubá výplň rýh ve stěnách, jakoukoliv maltou maltou ze suchých směsí_x000D_
 50 x 30 mm</t>
  </si>
  <si>
    <t>611403380R00</t>
  </si>
  <si>
    <t>Hrubé zaplnění rýh ve stropech maltou ze suchých směsí 30 x 30 mm</t>
  </si>
  <si>
    <t>611421133R00</t>
  </si>
  <si>
    <t>Omítky vnitřní stropů vápenné, vápenocementové omítky vnitřní vápenné, vápenocementové stropů rovných štukové</t>
  </si>
  <si>
    <t>s pomocným lešením o výšce podlahy do 1900 mm a pro zatížení do 1,5 kPa,</t>
  </si>
  <si>
    <t>905      R02</t>
  </si>
  <si>
    <t>Hzs-revize provoz.souboru a st.obj., Uprava stavajiciho rozvadece</t>
  </si>
  <si>
    <t>973031345R00</t>
  </si>
  <si>
    <t>Vysekání v cihelném zdivu výklenků a kapes kapes na jakoukoliv maltu vápennou nebo vápenocementovou, plochy do 0,25 m2, hloubky do 300 mm</t>
  </si>
  <si>
    <t>971033141R00</t>
  </si>
  <si>
    <t>Vybourání otvorů ve zdivu cihelném z jakýchkoliv cihel pálených_x000D_
 na jakoukoliv maltu vápenou nebo vápenocementovou, průměr profilu do 60 mm, tloušťky do 300 mm</t>
  </si>
  <si>
    <t>973031616R00</t>
  </si>
  <si>
    <t>Vysekání v cihelném zdivu výklenků a kapes kapes pro špalíky a krabice_x000D_
 na jakoukoliv maltu vápennou nebo vápenocementovou, velilkosti do 100x100x50 mm</t>
  </si>
  <si>
    <t>974082172R00</t>
  </si>
  <si>
    <t>Vysekání rýh pro vodiče v omítce stropů z jakékoliv  malty vápenné nebo vápenocementové, šířky do 30 mm</t>
  </si>
  <si>
    <t>974082173R00</t>
  </si>
  <si>
    <t>Vysekání rýh pro vodiče v omítce stropů z jakékoliv  malty vápenné nebo vápenocementové, šířky do 50 mm</t>
  </si>
  <si>
    <t>974082112R00</t>
  </si>
  <si>
    <t>Vysekání rýh pro vodiče v omítce stěn_x000D_
 z jakékoliv malty vápenné nebo vápenocementové, šířky do 30 mm</t>
  </si>
  <si>
    <t>Pol__0012</t>
  </si>
  <si>
    <t>úpravy v rozvaděči RE pro elektroměr + HDO</t>
  </si>
  <si>
    <t>Pol__0013</t>
  </si>
  <si>
    <t>přidání jističe 40A B/3 v rozvaděči RE</t>
  </si>
  <si>
    <t>210-010</t>
  </si>
  <si>
    <t>Bytový rozvaděč RB, kompletní dodávka vč. výzbroje, proudový chránič, jističe, D+M</t>
  </si>
  <si>
    <t>R1256</t>
  </si>
  <si>
    <t>rozvaděč SLP -  design jako RB</t>
  </si>
  <si>
    <t>210010321R00</t>
  </si>
  <si>
    <t xml:space="preserve">Montáž krabice plastové univerzální, kruhové,  ,  ,  , do zdiva, se zapojením,  </t>
  </si>
  <si>
    <t>210110041RT6</t>
  </si>
  <si>
    <t>Montáž spínače zapuštěného a polozapuštěného včetně zapojení, dodávky spínače, krytu a rámečku, jednopólového,  , řazení 1</t>
  </si>
  <si>
    <t>Pol__0018</t>
  </si>
  <si>
    <t>Připojovací zásuvka pro troubu, sporák, 80x80x25, 5 svorek, ochrana</t>
  </si>
  <si>
    <t>210110045RT6</t>
  </si>
  <si>
    <t>Montáž spínače zapuštěného a polozapuštěného včetně zapojení, dodávky spínače, krytu a rámečku, střídavého,  , řazení 6</t>
  </si>
  <si>
    <t>210110046RT6</t>
  </si>
  <si>
    <t>Montáž spínače zapuštěného a polozapuštěného včetně zapojení, dodávky spínače, krytu a rámečku, křížového,  , řazení 7</t>
  </si>
  <si>
    <t>210111014RT6</t>
  </si>
  <si>
    <t xml:space="preserve">Montáž zásuvky domovní zapuštěné včetně zapojení,  včetně dodávky zásuvky dvojnásobné s ochrannými kolíky 16A/250VAC a rámečku,  , provedení 2x (2P+PE),  </t>
  </si>
  <si>
    <t>210810053RT1</t>
  </si>
  <si>
    <t>Montáž kabelu CYKY 750 V, 4 x 10 mm2, pevně uloženého, včetně dodávky kabelu</t>
  </si>
  <si>
    <t>210810054RT1</t>
  </si>
  <si>
    <t>Montáž kabelu CYKY 750 V, 4 x 16 mm2, pevně uloženého, včetně dodávky kabelu</t>
  </si>
  <si>
    <t>210800549RT1</t>
  </si>
  <si>
    <t>Montáž vodiče H07V-U (CY), 16 mm2, uloženého pevně, včetně dodávky vodiče</t>
  </si>
  <si>
    <t>210800546RT1</t>
  </si>
  <si>
    <t>Montáž vodiče H07V-U (CY), 4 mm2, uloženého pevně, včetně dodávky vodiče</t>
  </si>
  <si>
    <t>210810045RT1</t>
  </si>
  <si>
    <t>Montáž kabelu CYKY 750 V, 3 x 1,5 mm2, pevně uloženého, včetně dodávky kabelu</t>
  </si>
  <si>
    <t>210810055RT1</t>
  </si>
  <si>
    <t>Montáž kabelu CYKY 750 V, 5 x 1,5 mm2, pevně uloženého, včetně dodávky kabelu</t>
  </si>
  <si>
    <t>210810046RT3</t>
  </si>
  <si>
    <t>Montáž kabelu CYKY 750 V, 3 x 2,5 mm2, pevně uloženého, včetně dodávky kabelu</t>
  </si>
  <si>
    <t>210810056RT1</t>
  </si>
  <si>
    <t>Montáž kabelu CYKY 750 V, 5 x 2,5 mm2, pevně uloženého, včetně dodávky kabelu</t>
  </si>
  <si>
    <t>210810041RT1</t>
  </si>
  <si>
    <t>Montáž kabelu CYKY 750 V, 2 x 1,5 mm2, pevně uloženého, včetně dodávky kabelu</t>
  </si>
  <si>
    <t>210810057RT3</t>
  </si>
  <si>
    <t>Montáž kabelu CYKY 750 V, 5 žilového, pevně uloženého, včetně dodávky kabelu CYKY 5 x 10 mm2</t>
  </si>
  <si>
    <t>210010001R00</t>
  </si>
  <si>
    <t xml:space="preserve">Montáž trubky ohebné, z PVC, uložené pod omítku, vnější průměr 16 mm,  ,  </t>
  </si>
  <si>
    <t>449861130R</t>
  </si>
  <si>
    <t>detektor hlásič multisenzorový, kombinace optického a teplotního senzoru; IP 43; T -20 až 60 °C; pr.100 x 50 mm</t>
  </si>
  <si>
    <t>210110001R00</t>
  </si>
  <si>
    <t>Montáž spínače nástěnného pro prostředí obyčejné nebo vlhké včetně zapojení, jednopólového,  , řazení 1</t>
  </si>
  <si>
    <t>220111761R00</t>
  </si>
  <si>
    <t>Svorka uzemňovací</t>
  </si>
  <si>
    <t>220-004</t>
  </si>
  <si>
    <t>Silové napojení rozvaděče SLP</t>
  </si>
  <si>
    <t>220-002</t>
  </si>
  <si>
    <t>Ovládací, návěštní a signální přístroje tlačítkový, domovní ovladač, včetně zapojení, bez signálky</t>
  </si>
  <si>
    <t>222290103R00</t>
  </si>
  <si>
    <t>Dvojzásuvka 2xRJ45 UTP kat.5e na omítku</t>
  </si>
  <si>
    <t>222730001R00</t>
  </si>
  <si>
    <t>Účastnická zásuvka TV+R+SAT koncová pod omítku</t>
  </si>
  <si>
    <t>210010323R00</t>
  </si>
  <si>
    <t xml:space="preserve">Montáž krabice plastové odbočné, čtvercové,  ,  ,  , do zdiva, se zapojením,  </t>
  </si>
  <si>
    <t>34121046R</t>
  </si>
  <si>
    <t>kabel SYKFY; sdělovací, stíněný vnitřní; pevné uložení vnitřní; Cu plná holá jádra; počet prvků 3; počet žil v prvku 2; jmen.prům.jádra 0,50 mm; teplota použití -25 až 60 °C; barva pláště šedá</t>
  </si>
  <si>
    <t>3412652210R</t>
  </si>
  <si>
    <t>kabel homologovaný koaxiální 75 Ohm; sdělovací, stíněný vnitřní; Cu plná holá jádra; počet a průřez žil 1x0,8mm, průměr přes plášť 5 mm; teplota použití -30 až 70 °C; barva pláště bílá</t>
  </si>
  <si>
    <t>371201303R</t>
  </si>
  <si>
    <t>kabel UTP Elite, Cat5E, venkovní PE+PVC, odolný proti UV záření</t>
  </si>
  <si>
    <t>222280214R00</t>
  </si>
  <si>
    <t>Kabel UTP/FTP kat.5e v trubkách</t>
  </si>
  <si>
    <t>222280221R00</t>
  </si>
  <si>
    <t>SYKFY 5x2x0.5 mm v trubkách</t>
  </si>
  <si>
    <t>222280241R00</t>
  </si>
  <si>
    <t>Koaxiální kabel v trubkách</t>
  </si>
  <si>
    <t>34571050R</t>
  </si>
  <si>
    <t>trubka ohebná, elektroinstalační; mat. PE není samozhášivý; vnější pr.= 21,2 mm; vnitřní pr.= 16,0 mm; mech.odolnost nízká; mezní hodnota zatížení 320 N/5 cm; teplot.rozsah -25 až 90 °C; stupeň hořlavosti A1; použití: pro přímé zalévání při monolitické betonáži nebo pod omítku</t>
  </si>
  <si>
    <t>hořlavosti A1; použití: pro přímé zalévání při monolitické betonáži nebo pod omítku</t>
  </si>
  <si>
    <t>220711301R00</t>
  </si>
  <si>
    <t>Montáž detektoru</t>
  </si>
  <si>
    <t>220-001</t>
  </si>
  <si>
    <t>Autonomní požární detektor s akust.signalizací</t>
  </si>
  <si>
    <t>38226867D</t>
  </si>
  <si>
    <t>Telefon domácí provedení</t>
  </si>
  <si>
    <t>222323301R00</t>
  </si>
  <si>
    <t>Domácí telefon digitální, na úchyt.body</t>
  </si>
  <si>
    <t>32659R</t>
  </si>
  <si>
    <t>dveřní zvonek D+M</t>
  </si>
  <si>
    <t>R36593</t>
  </si>
  <si>
    <t>zásuvky</t>
  </si>
  <si>
    <t>R36594</t>
  </si>
  <si>
    <t>vypínače</t>
  </si>
  <si>
    <t>R36595</t>
  </si>
  <si>
    <t>pojistky</t>
  </si>
  <si>
    <t>R36596</t>
  </si>
  <si>
    <t>telefon</t>
  </si>
  <si>
    <t>R36597</t>
  </si>
  <si>
    <t>zvonek</t>
  </si>
  <si>
    <t>650801113R00</t>
  </si>
  <si>
    <t>Demontáž svítidla stropního přisazeného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</si>
</sst>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19" fillId="0" borderId="0" xfId="0" applyFont="1" applyBorder="1" applyAlignment="1">
      <alignment horizontal="center" vertical="top" shrinkToFit="1"/>
    </xf>
    <xf numFmtId="164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91"/>
  <sheetViews>
    <sheetView showGridLines="0" topLeftCell="B12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SUMIF(F54:F87,A16,I54:I87)+SUMIF(F54:F87,"PSU",I54:I87)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SUMIF(F54:F87,A17,I54:I87)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SUMIF(F54:F87,A18,I54:I87)</f>
        <v>0</v>
      </c>
      <c r="J18" s="85"/>
    </row>
    <row r="19" spans="1:10" ht="23.25" customHeight="1" x14ac:dyDescent="0.2">
      <c r="A19" s="199" t="s">
        <v>134</v>
      </c>
      <c r="B19" s="38" t="s">
        <v>27</v>
      </c>
      <c r="C19" s="62"/>
      <c r="D19" s="63"/>
      <c r="E19" s="83"/>
      <c r="F19" s="84"/>
      <c r="G19" s="83"/>
      <c r="H19" s="84"/>
      <c r="I19" s="83">
        <f>SUMIF(F54:F87,A19,I54:I87)</f>
        <v>0</v>
      </c>
      <c r="J19" s="85"/>
    </row>
    <row r="20" spans="1:10" ht="23.25" customHeight="1" x14ac:dyDescent="0.2">
      <c r="A20" s="199" t="s">
        <v>135</v>
      </c>
      <c r="B20" s="38" t="s">
        <v>28</v>
      </c>
      <c r="C20" s="62"/>
      <c r="D20" s="63"/>
      <c r="E20" s="83"/>
      <c r="F20" s="84"/>
      <c r="G20" s="83"/>
      <c r="H20" s="84"/>
      <c r="I20" s="83">
        <f>SUMIF(F54:F87,A20,I54:I87)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51</v>
      </c>
      <c r="C39" s="149"/>
      <c r="D39" s="149"/>
      <c r="E39" s="149"/>
      <c r="F39" s="150">
        <f>'01 00 Pol'!AE11+'01 01.1 Pol'!AE149+'01 01.2 Pol'!AE85+'01 01.3 Pol'!AE87+'01 01.4 Pol'!AE88</f>
        <v>0</v>
      </c>
      <c r="G39" s="151">
        <f>'01 00 Pol'!AF11+'01 01.1 Pol'!AF149+'01 01.2 Pol'!AF85+'01 01.3 Pol'!AF87+'01 01.4 Pol'!AF88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customHeight="1" x14ac:dyDescent="0.2">
      <c r="A40" s="137">
        <v>2</v>
      </c>
      <c r="B40" s="155"/>
      <c r="C40" s="156" t="s">
        <v>52</v>
      </c>
      <c r="D40" s="156"/>
      <c r="E40" s="156"/>
      <c r="F40" s="157"/>
      <c r="G40" s="158"/>
      <c r="H40" s="158"/>
      <c r="I40" s="159"/>
      <c r="J40" s="160"/>
    </row>
    <row r="41" spans="1:10" ht="25.5" customHeight="1" x14ac:dyDescent="0.2">
      <c r="A41" s="137">
        <v>2</v>
      </c>
      <c r="B41" s="155" t="s">
        <v>53</v>
      </c>
      <c r="C41" s="156" t="s">
        <v>54</v>
      </c>
      <c r="D41" s="156"/>
      <c r="E41" s="156"/>
      <c r="F41" s="157">
        <f>'01 00 Pol'!AE11+'01 01.1 Pol'!AE149+'01 01.2 Pol'!AE85+'01 01.3 Pol'!AE87+'01 01.4 Pol'!AE88</f>
        <v>0</v>
      </c>
      <c r="G41" s="158">
        <f>'01 00 Pol'!AF11+'01 01.1 Pol'!AF149+'01 01.2 Pol'!AF85+'01 01.3 Pol'!AF87+'01 01.4 Pol'!AF88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customHeight="1" x14ac:dyDescent="0.2">
      <c r="A42" s="137">
        <v>3</v>
      </c>
      <c r="B42" s="161" t="s">
        <v>55</v>
      </c>
      <c r="C42" s="149" t="s">
        <v>56</v>
      </c>
      <c r="D42" s="149"/>
      <c r="E42" s="149"/>
      <c r="F42" s="162">
        <f>'01 00 Pol'!AE11</f>
        <v>0</v>
      </c>
      <c r="G42" s="152">
        <f>'01 00 Pol'!AF11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customHeight="1" x14ac:dyDescent="0.2">
      <c r="A43" s="137">
        <v>3</v>
      </c>
      <c r="B43" s="161" t="s">
        <v>57</v>
      </c>
      <c r="C43" s="149" t="s">
        <v>58</v>
      </c>
      <c r="D43" s="149"/>
      <c r="E43" s="149"/>
      <c r="F43" s="162">
        <f>'01 01.1 Pol'!AE149</f>
        <v>0</v>
      </c>
      <c r="G43" s="152">
        <f>'01 01.1 Pol'!AF149</f>
        <v>0</v>
      </c>
      <c r="H43" s="152"/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">
      <c r="A44" s="137">
        <v>3</v>
      </c>
      <c r="B44" s="161" t="s">
        <v>59</v>
      </c>
      <c r="C44" s="149" t="s">
        <v>60</v>
      </c>
      <c r="D44" s="149"/>
      <c r="E44" s="149"/>
      <c r="F44" s="162">
        <f>'01 01.2 Pol'!AE85</f>
        <v>0</v>
      </c>
      <c r="G44" s="152">
        <f>'01 01.2 Pol'!AF85</f>
        <v>0</v>
      </c>
      <c r="H44" s="152"/>
      <c r="I44" s="153">
        <f>F44+G44+H44</f>
        <v>0</v>
      </c>
      <c r="J44" s="154" t="str">
        <f>IF(CenaCelkemVypocet=0,"",I44/CenaCelkemVypocet*100)</f>
        <v/>
      </c>
    </row>
    <row r="45" spans="1:10" ht="25.5" customHeight="1" x14ac:dyDescent="0.2">
      <c r="A45" s="137">
        <v>3</v>
      </c>
      <c r="B45" s="161" t="s">
        <v>61</v>
      </c>
      <c r="C45" s="149" t="s">
        <v>62</v>
      </c>
      <c r="D45" s="149"/>
      <c r="E45" s="149"/>
      <c r="F45" s="162">
        <f>'01 01.3 Pol'!AE87</f>
        <v>0</v>
      </c>
      <c r="G45" s="152">
        <f>'01 01.3 Pol'!AF87</f>
        <v>0</v>
      </c>
      <c r="H45" s="152"/>
      <c r="I45" s="153">
        <f>F45+G45+H45</f>
        <v>0</v>
      </c>
      <c r="J45" s="154" t="str">
        <f>IF(CenaCelkemVypocet=0,"",I45/CenaCelkemVypocet*100)</f>
        <v/>
      </c>
    </row>
    <row r="46" spans="1:10" ht="25.5" customHeight="1" x14ac:dyDescent="0.2">
      <c r="A46" s="137">
        <v>3</v>
      </c>
      <c r="B46" s="161" t="s">
        <v>63</v>
      </c>
      <c r="C46" s="149" t="s">
        <v>64</v>
      </c>
      <c r="D46" s="149"/>
      <c r="E46" s="149"/>
      <c r="F46" s="162">
        <f>'01 01.4 Pol'!AE88</f>
        <v>0</v>
      </c>
      <c r="G46" s="152">
        <f>'01 01.4 Pol'!AF88</f>
        <v>0</v>
      </c>
      <c r="H46" s="152"/>
      <c r="I46" s="153">
        <f>F46+G46+H46</f>
        <v>0</v>
      </c>
      <c r="J46" s="154" t="str">
        <f>IF(CenaCelkemVypocet=0,"",I46/CenaCelkemVypocet*100)</f>
        <v/>
      </c>
    </row>
    <row r="47" spans="1:10" ht="25.5" customHeight="1" x14ac:dyDescent="0.2">
      <c r="A47" s="137"/>
      <c r="B47" s="163" t="s">
        <v>65</v>
      </c>
      <c r="C47" s="164"/>
      <c r="D47" s="164"/>
      <c r="E47" s="164"/>
      <c r="F47" s="165">
        <f>SUMIF(A39:A46,"=1",F39:F46)</f>
        <v>0</v>
      </c>
      <c r="G47" s="166">
        <f>SUMIF(A39:A46,"=1",G39:G46)</f>
        <v>0</v>
      </c>
      <c r="H47" s="166">
        <f>SUMIF(A39:A46,"=1",H39:H46)</f>
        <v>0</v>
      </c>
      <c r="I47" s="167">
        <f>SUMIF(A39:A46,"=1",I39:I46)</f>
        <v>0</v>
      </c>
      <c r="J47" s="168">
        <f>SUMIF(A39:A46,"=1",J39:J46)</f>
        <v>0</v>
      </c>
    </row>
    <row r="51" spans="1:10" ht="15.75" x14ac:dyDescent="0.25">
      <c r="B51" s="179" t="s">
        <v>67</v>
      </c>
    </row>
    <row r="53" spans="1:10" ht="25.5" customHeight="1" x14ac:dyDescent="0.2">
      <c r="A53" s="181"/>
      <c r="B53" s="184" t="s">
        <v>17</v>
      </c>
      <c r="C53" s="184" t="s">
        <v>5</v>
      </c>
      <c r="D53" s="185"/>
      <c r="E53" s="185"/>
      <c r="F53" s="186" t="s">
        <v>68</v>
      </c>
      <c r="G53" s="186"/>
      <c r="H53" s="186"/>
      <c r="I53" s="186" t="s">
        <v>29</v>
      </c>
      <c r="J53" s="186" t="s">
        <v>0</v>
      </c>
    </row>
    <row r="54" spans="1:10" ht="36.75" customHeight="1" x14ac:dyDescent="0.2">
      <c r="A54" s="182"/>
      <c r="B54" s="187" t="s">
        <v>69</v>
      </c>
      <c r="C54" s="188" t="s">
        <v>70</v>
      </c>
      <c r="D54" s="189"/>
      <c r="E54" s="189"/>
      <c r="F54" s="195" t="s">
        <v>24</v>
      </c>
      <c r="G54" s="196"/>
      <c r="H54" s="196"/>
      <c r="I54" s="196">
        <f>'01 01.1 Pol'!G8+'01 01.2 Pol'!G8</f>
        <v>0</v>
      </c>
      <c r="J54" s="193" t="str">
        <f>IF(I88=0,"",I54/I88*100)</f>
        <v/>
      </c>
    </row>
    <row r="55" spans="1:10" ht="36.75" customHeight="1" x14ac:dyDescent="0.2">
      <c r="A55" s="182"/>
      <c r="B55" s="187" t="s">
        <v>71</v>
      </c>
      <c r="C55" s="188" t="s">
        <v>72</v>
      </c>
      <c r="D55" s="189"/>
      <c r="E55" s="189"/>
      <c r="F55" s="195" t="s">
        <v>24</v>
      </c>
      <c r="G55" s="196"/>
      <c r="H55" s="196"/>
      <c r="I55" s="196">
        <f>'01 01.1 Pol'!G18</f>
        <v>0</v>
      </c>
      <c r="J55" s="193" t="str">
        <f>IF(I88=0,"",I55/I88*100)</f>
        <v/>
      </c>
    </row>
    <row r="56" spans="1:10" ht="36.75" customHeight="1" x14ac:dyDescent="0.2">
      <c r="A56" s="182"/>
      <c r="B56" s="187" t="s">
        <v>73</v>
      </c>
      <c r="C56" s="188" t="s">
        <v>74</v>
      </c>
      <c r="D56" s="189"/>
      <c r="E56" s="189"/>
      <c r="F56" s="195" t="s">
        <v>24</v>
      </c>
      <c r="G56" s="196"/>
      <c r="H56" s="196"/>
      <c r="I56" s="196">
        <f>'01 01.2 Pol'!G11+'01 01.3 Pol'!G8+'01 01.4 Pol'!G8</f>
        <v>0</v>
      </c>
      <c r="J56" s="193" t="str">
        <f>IF(I88=0,"",I56/I88*100)</f>
        <v/>
      </c>
    </row>
    <row r="57" spans="1:10" ht="36.75" customHeight="1" x14ac:dyDescent="0.2">
      <c r="A57" s="182"/>
      <c r="B57" s="187" t="s">
        <v>75</v>
      </c>
      <c r="C57" s="188" t="s">
        <v>76</v>
      </c>
      <c r="D57" s="189"/>
      <c r="E57" s="189"/>
      <c r="F57" s="195" t="s">
        <v>24</v>
      </c>
      <c r="G57" s="196"/>
      <c r="H57" s="196"/>
      <c r="I57" s="196">
        <f>'01 01.1 Pol'!G39+'01 01.2 Pol'!G15+'01 01.3 Pol'!G12</f>
        <v>0</v>
      </c>
      <c r="J57" s="193" t="str">
        <f>IF(I88=0,"",I57/I88*100)</f>
        <v/>
      </c>
    </row>
    <row r="58" spans="1:10" ht="36.75" customHeight="1" x14ac:dyDescent="0.2">
      <c r="A58" s="182"/>
      <c r="B58" s="187" t="s">
        <v>77</v>
      </c>
      <c r="C58" s="188" t="s">
        <v>78</v>
      </c>
      <c r="D58" s="189"/>
      <c r="E58" s="189"/>
      <c r="F58" s="195" t="s">
        <v>24</v>
      </c>
      <c r="G58" s="196"/>
      <c r="H58" s="196"/>
      <c r="I58" s="196">
        <f>'01 01.3 Pol'!G17+'01 01.4 Pol'!G17</f>
        <v>0</v>
      </c>
      <c r="J58" s="193" t="str">
        <f>IF(I88=0,"",I58/I88*100)</f>
        <v/>
      </c>
    </row>
    <row r="59" spans="1:10" ht="36.75" customHeight="1" x14ac:dyDescent="0.2">
      <c r="A59" s="182"/>
      <c r="B59" s="187" t="s">
        <v>79</v>
      </c>
      <c r="C59" s="188" t="s">
        <v>80</v>
      </c>
      <c r="D59" s="189"/>
      <c r="E59" s="189"/>
      <c r="F59" s="195" t="s">
        <v>24</v>
      </c>
      <c r="G59" s="196"/>
      <c r="H59" s="196"/>
      <c r="I59" s="196">
        <f>'01 01.1 Pol'!G48</f>
        <v>0</v>
      </c>
      <c r="J59" s="193" t="str">
        <f>IF(I88=0,"",I59/I88*100)</f>
        <v/>
      </c>
    </row>
    <row r="60" spans="1:10" ht="36.75" customHeight="1" x14ac:dyDescent="0.2">
      <c r="A60" s="182"/>
      <c r="B60" s="187" t="s">
        <v>81</v>
      </c>
      <c r="C60" s="188" t="s">
        <v>82</v>
      </c>
      <c r="D60" s="189"/>
      <c r="E60" s="189"/>
      <c r="F60" s="195" t="s">
        <v>24</v>
      </c>
      <c r="G60" s="196"/>
      <c r="H60" s="196"/>
      <c r="I60" s="196">
        <f>'01 01.1 Pol'!G50</f>
        <v>0</v>
      </c>
      <c r="J60" s="193" t="str">
        <f>IF(I88=0,"",I60/I88*100)</f>
        <v/>
      </c>
    </row>
    <row r="61" spans="1:10" ht="36.75" customHeight="1" x14ac:dyDescent="0.2">
      <c r="A61" s="182"/>
      <c r="B61" s="187" t="s">
        <v>83</v>
      </c>
      <c r="C61" s="188" t="s">
        <v>84</v>
      </c>
      <c r="D61" s="189"/>
      <c r="E61" s="189"/>
      <c r="F61" s="195" t="s">
        <v>24</v>
      </c>
      <c r="G61" s="196"/>
      <c r="H61" s="196"/>
      <c r="I61" s="196">
        <f>'01 01.1 Pol'!G53</f>
        <v>0</v>
      </c>
      <c r="J61" s="193" t="str">
        <f>IF(I88=0,"",I61/I88*100)</f>
        <v/>
      </c>
    </row>
    <row r="62" spans="1:10" ht="36.75" customHeight="1" x14ac:dyDescent="0.2">
      <c r="A62" s="182"/>
      <c r="B62" s="187" t="s">
        <v>85</v>
      </c>
      <c r="C62" s="188" t="s">
        <v>86</v>
      </c>
      <c r="D62" s="189"/>
      <c r="E62" s="189"/>
      <c r="F62" s="195" t="s">
        <v>24</v>
      </c>
      <c r="G62" s="196"/>
      <c r="H62" s="196"/>
      <c r="I62" s="196">
        <f>'01 01.4 Pol'!G19</f>
        <v>0</v>
      </c>
      <c r="J62" s="193" t="str">
        <f>IF(I88=0,"",I62/I88*100)</f>
        <v/>
      </c>
    </row>
    <row r="63" spans="1:10" ht="36.75" customHeight="1" x14ac:dyDescent="0.2">
      <c r="A63" s="182"/>
      <c r="B63" s="187" t="s">
        <v>85</v>
      </c>
      <c r="C63" s="188" t="s">
        <v>87</v>
      </c>
      <c r="D63" s="189"/>
      <c r="E63" s="189"/>
      <c r="F63" s="195" t="s">
        <v>24</v>
      </c>
      <c r="G63" s="196"/>
      <c r="H63" s="196"/>
      <c r="I63" s="196">
        <f>'01 01.1 Pol'!G76+'01 01.2 Pol'!G19+'01 01.3 Pol'!G19</f>
        <v>0</v>
      </c>
      <c r="J63" s="193" t="str">
        <f>IF(I88=0,"",I63/I88*100)</f>
        <v/>
      </c>
    </row>
    <row r="64" spans="1:10" ht="36.75" customHeight="1" x14ac:dyDescent="0.2">
      <c r="A64" s="182"/>
      <c r="B64" s="187" t="s">
        <v>88</v>
      </c>
      <c r="C64" s="188" t="s">
        <v>89</v>
      </c>
      <c r="D64" s="189"/>
      <c r="E64" s="189"/>
      <c r="F64" s="195" t="s">
        <v>24</v>
      </c>
      <c r="G64" s="196"/>
      <c r="H64" s="196"/>
      <c r="I64" s="196">
        <f>'01 01.1 Pol'!G88+'01 01.2 Pol'!G28+'01 01.3 Pol'!G27+'01 01.4 Pol'!G30</f>
        <v>0</v>
      </c>
      <c r="J64" s="193" t="str">
        <f>IF(I88=0,"",I64/I88*100)</f>
        <v/>
      </c>
    </row>
    <row r="65" spans="1:10" ht="36.75" customHeight="1" x14ac:dyDescent="0.2">
      <c r="A65" s="182"/>
      <c r="B65" s="187" t="s">
        <v>90</v>
      </c>
      <c r="C65" s="188" t="s">
        <v>91</v>
      </c>
      <c r="D65" s="189"/>
      <c r="E65" s="189"/>
      <c r="F65" s="195" t="s">
        <v>25</v>
      </c>
      <c r="G65" s="196"/>
      <c r="H65" s="196"/>
      <c r="I65" s="196">
        <f>'01 01.1 Pol'!G91</f>
        <v>0</v>
      </c>
      <c r="J65" s="193" t="str">
        <f>IF(I88=0,"",I65/I88*100)</f>
        <v/>
      </c>
    </row>
    <row r="66" spans="1:10" ht="36.75" customHeight="1" x14ac:dyDescent="0.2">
      <c r="A66" s="182"/>
      <c r="B66" s="187" t="s">
        <v>92</v>
      </c>
      <c r="C66" s="188" t="s">
        <v>93</v>
      </c>
      <c r="D66" s="189"/>
      <c r="E66" s="189"/>
      <c r="F66" s="195" t="s">
        <v>25</v>
      </c>
      <c r="G66" s="196"/>
      <c r="H66" s="196"/>
      <c r="I66" s="196">
        <f>'01 01.3 Pol'!G30</f>
        <v>0</v>
      </c>
      <c r="J66" s="193" t="str">
        <f>IF(I88=0,"",I66/I88*100)</f>
        <v/>
      </c>
    </row>
    <row r="67" spans="1:10" ht="36.75" customHeight="1" x14ac:dyDescent="0.2">
      <c r="A67" s="182"/>
      <c r="B67" s="187" t="s">
        <v>94</v>
      </c>
      <c r="C67" s="188" t="s">
        <v>95</v>
      </c>
      <c r="D67" s="189"/>
      <c r="E67" s="189"/>
      <c r="F67" s="195" t="s">
        <v>25</v>
      </c>
      <c r="G67" s="196"/>
      <c r="H67" s="196"/>
      <c r="I67" s="196">
        <f>'01 01.2 Pol'!G31</f>
        <v>0</v>
      </c>
      <c r="J67" s="193" t="str">
        <f>IF(I88=0,"",I67/I88*100)</f>
        <v/>
      </c>
    </row>
    <row r="68" spans="1:10" ht="36.75" customHeight="1" x14ac:dyDescent="0.2">
      <c r="A68" s="182"/>
      <c r="B68" s="187" t="s">
        <v>96</v>
      </c>
      <c r="C68" s="188" t="s">
        <v>97</v>
      </c>
      <c r="D68" s="189"/>
      <c r="E68" s="189"/>
      <c r="F68" s="195" t="s">
        <v>25</v>
      </c>
      <c r="G68" s="196"/>
      <c r="H68" s="196"/>
      <c r="I68" s="196">
        <f>'01 01.2 Pol'!G47</f>
        <v>0</v>
      </c>
      <c r="J68" s="193" t="str">
        <f>IF(I88=0,"",I68/I88*100)</f>
        <v/>
      </c>
    </row>
    <row r="69" spans="1:10" ht="36.75" customHeight="1" x14ac:dyDescent="0.2">
      <c r="A69" s="182"/>
      <c r="B69" s="187" t="s">
        <v>98</v>
      </c>
      <c r="C69" s="188" t="s">
        <v>99</v>
      </c>
      <c r="D69" s="189"/>
      <c r="E69" s="189"/>
      <c r="F69" s="195" t="s">
        <v>25</v>
      </c>
      <c r="G69" s="196"/>
      <c r="H69" s="196"/>
      <c r="I69" s="196">
        <f>'01 01.1 Pol'!G95+'01 01.2 Pol'!G67</f>
        <v>0</v>
      </c>
      <c r="J69" s="193" t="str">
        <f>IF(I88=0,"",I69/I88*100)</f>
        <v/>
      </c>
    </row>
    <row r="70" spans="1:10" ht="36.75" customHeight="1" x14ac:dyDescent="0.2">
      <c r="A70" s="182"/>
      <c r="B70" s="187" t="s">
        <v>100</v>
      </c>
      <c r="C70" s="188" t="s">
        <v>101</v>
      </c>
      <c r="D70" s="189"/>
      <c r="E70" s="189"/>
      <c r="F70" s="195" t="s">
        <v>25</v>
      </c>
      <c r="G70" s="196"/>
      <c r="H70" s="196"/>
      <c r="I70" s="196">
        <f>'01 01.2 Pol'!G74</f>
        <v>0</v>
      </c>
      <c r="J70" s="193" t="str">
        <f>IF(I88=0,"",I70/I88*100)</f>
        <v/>
      </c>
    </row>
    <row r="71" spans="1:10" ht="36.75" customHeight="1" x14ac:dyDescent="0.2">
      <c r="A71" s="182"/>
      <c r="B71" s="187" t="s">
        <v>102</v>
      </c>
      <c r="C71" s="188" t="s">
        <v>103</v>
      </c>
      <c r="D71" s="189"/>
      <c r="E71" s="189"/>
      <c r="F71" s="195" t="s">
        <v>25</v>
      </c>
      <c r="G71" s="196"/>
      <c r="H71" s="196"/>
      <c r="I71" s="196">
        <f>'01 01.1 Pol'!G97</f>
        <v>0</v>
      </c>
      <c r="J71" s="193" t="str">
        <f>IF(I88=0,"",I71/I88*100)</f>
        <v/>
      </c>
    </row>
    <row r="72" spans="1:10" ht="36.75" customHeight="1" x14ac:dyDescent="0.2">
      <c r="A72" s="182"/>
      <c r="B72" s="187" t="s">
        <v>104</v>
      </c>
      <c r="C72" s="188" t="s">
        <v>105</v>
      </c>
      <c r="D72" s="189"/>
      <c r="E72" s="189"/>
      <c r="F72" s="195" t="s">
        <v>25</v>
      </c>
      <c r="G72" s="196"/>
      <c r="H72" s="196"/>
      <c r="I72" s="196">
        <f>'01 01.3 Pol'!G38</f>
        <v>0</v>
      </c>
      <c r="J72" s="193" t="str">
        <f>IF(I88=0,"",I72/I88*100)</f>
        <v/>
      </c>
    </row>
    <row r="73" spans="1:10" ht="36.75" customHeight="1" x14ac:dyDescent="0.2">
      <c r="A73" s="182"/>
      <c r="B73" s="187" t="s">
        <v>106</v>
      </c>
      <c r="C73" s="188" t="s">
        <v>107</v>
      </c>
      <c r="D73" s="189"/>
      <c r="E73" s="189"/>
      <c r="F73" s="195" t="s">
        <v>25</v>
      </c>
      <c r="G73" s="196"/>
      <c r="H73" s="196"/>
      <c r="I73" s="196">
        <f>'01 01.2 Pol'!G79+'01 01.3 Pol'!G46</f>
        <v>0</v>
      </c>
      <c r="J73" s="193" t="str">
        <f>IF(I88=0,"",I73/I88*100)</f>
        <v/>
      </c>
    </row>
    <row r="74" spans="1:10" ht="36.75" customHeight="1" x14ac:dyDescent="0.2">
      <c r="A74" s="182"/>
      <c r="B74" s="187" t="s">
        <v>108</v>
      </c>
      <c r="C74" s="188" t="s">
        <v>109</v>
      </c>
      <c r="D74" s="189"/>
      <c r="E74" s="189"/>
      <c r="F74" s="195" t="s">
        <v>25</v>
      </c>
      <c r="G74" s="196"/>
      <c r="H74" s="196"/>
      <c r="I74" s="196">
        <f>'01 01.2 Pol'!G81+'01 01.3 Pol'!G53</f>
        <v>0</v>
      </c>
      <c r="J74" s="193" t="str">
        <f>IF(I88=0,"",I74/I88*100)</f>
        <v/>
      </c>
    </row>
    <row r="75" spans="1:10" ht="36.75" customHeight="1" x14ac:dyDescent="0.2">
      <c r="A75" s="182"/>
      <c r="B75" s="187" t="s">
        <v>110</v>
      </c>
      <c r="C75" s="188" t="s">
        <v>111</v>
      </c>
      <c r="D75" s="189"/>
      <c r="E75" s="189"/>
      <c r="F75" s="195" t="s">
        <v>25</v>
      </c>
      <c r="G75" s="196"/>
      <c r="H75" s="196"/>
      <c r="I75" s="196">
        <f>'01 01.3 Pol'!G64</f>
        <v>0</v>
      </c>
      <c r="J75" s="193" t="str">
        <f>IF(I88=0,"",I75/I88*100)</f>
        <v/>
      </c>
    </row>
    <row r="76" spans="1:10" ht="36.75" customHeight="1" x14ac:dyDescent="0.2">
      <c r="A76" s="182"/>
      <c r="B76" s="187" t="s">
        <v>112</v>
      </c>
      <c r="C76" s="188" t="s">
        <v>113</v>
      </c>
      <c r="D76" s="189"/>
      <c r="E76" s="189"/>
      <c r="F76" s="195" t="s">
        <v>25</v>
      </c>
      <c r="G76" s="196"/>
      <c r="H76" s="196"/>
      <c r="I76" s="196">
        <f>'01 01.1 Pol'!G99</f>
        <v>0</v>
      </c>
      <c r="J76" s="193" t="str">
        <f>IF(I88=0,"",I76/I88*100)</f>
        <v/>
      </c>
    </row>
    <row r="77" spans="1:10" ht="36.75" customHeight="1" x14ac:dyDescent="0.2">
      <c r="A77" s="182"/>
      <c r="B77" s="187" t="s">
        <v>114</v>
      </c>
      <c r="C77" s="188" t="s">
        <v>115</v>
      </c>
      <c r="D77" s="189"/>
      <c r="E77" s="189"/>
      <c r="F77" s="195" t="s">
        <v>25</v>
      </c>
      <c r="G77" s="196"/>
      <c r="H77" s="196"/>
      <c r="I77" s="196">
        <f>'01 01.1 Pol'!G102</f>
        <v>0</v>
      </c>
      <c r="J77" s="193" t="str">
        <f>IF(I88=0,"",I77/I88*100)</f>
        <v/>
      </c>
    </row>
    <row r="78" spans="1:10" ht="36.75" customHeight="1" x14ac:dyDescent="0.2">
      <c r="A78" s="182"/>
      <c r="B78" s="187" t="s">
        <v>116</v>
      </c>
      <c r="C78" s="188" t="s">
        <v>117</v>
      </c>
      <c r="D78" s="189"/>
      <c r="E78" s="189"/>
      <c r="F78" s="195" t="s">
        <v>25</v>
      </c>
      <c r="G78" s="196"/>
      <c r="H78" s="196"/>
      <c r="I78" s="196">
        <f>'01 01.1 Pol'!G107</f>
        <v>0</v>
      </c>
      <c r="J78" s="193" t="str">
        <f>IF(I88=0,"",I78/I88*100)</f>
        <v/>
      </c>
    </row>
    <row r="79" spans="1:10" ht="36.75" customHeight="1" x14ac:dyDescent="0.2">
      <c r="A79" s="182"/>
      <c r="B79" s="187" t="s">
        <v>118</v>
      </c>
      <c r="C79" s="188" t="s">
        <v>119</v>
      </c>
      <c r="D79" s="189"/>
      <c r="E79" s="189"/>
      <c r="F79" s="195" t="s">
        <v>25</v>
      </c>
      <c r="G79" s="196"/>
      <c r="H79" s="196"/>
      <c r="I79" s="196">
        <f>'01 01.1 Pol'!G109</f>
        <v>0</v>
      </c>
      <c r="J79" s="193" t="str">
        <f>IF(I88=0,"",I79/I88*100)</f>
        <v/>
      </c>
    </row>
    <row r="80" spans="1:10" ht="36.75" customHeight="1" x14ac:dyDescent="0.2">
      <c r="A80" s="182"/>
      <c r="B80" s="187" t="s">
        <v>120</v>
      </c>
      <c r="C80" s="188" t="s">
        <v>121</v>
      </c>
      <c r="D80" s="189"/>
      <c r="E80" s="189"/>
      <c r="F80" s="195" t="s">
        <v>25</v>
      </c>
      <c r="G80" s="196"/>
      <c r="H80" s="196"/>
      <c r="I80" s="196">
        <f>'01 01.1 Pol'!G117</f>
        <v>0</v>
      </c>
      <c r="J80" s="193" t="str">
        <f>IF(I88=0,"",I80/I88*100)</f>
        <v/>
      </c>
    </row>
    <row r="81" spans="1:10" ht="36.75" customHeight="1" x14ac:dyDescent="0.2">
      <c r="A81" s="182"/>
      <c r="B81" s="187" t="s">
        <v>122</v>
      </c>
      <c r="C81" s="188" t="s">
        <v>123</v>
      </c>
      <c r="D81" s="189"/>
      <c r="E81" s="189"/>
      <c r="F81" s="195" t="s">
        <v>25</v>
      </c>
      <c r="G81" s="196"/>
      <c r="H81" s="196"/>
      <c r="I81" s="196">
        <f>'01 01.1 Pol'!G120</f>
        <v>0</v>
      </c>
      <c r="J81" s="193" t="str">
        <f>IF(I88=0,"",I81/I88*100)</f>
        <v/>
      </c>
    </row>
    <row r="82" spans="1:10" ht="36.75" customHeight="1" x14ac:dyDescent="0.2">
      <c r="A82" s="182"/>
      <c r="B82" s="187" t="s">
        <v>124</v>
      </c>
      <c r="C82" s="188" t="s">
        <v>125</v>
      </c>
      <c r="D82" s="189"/>
      <c r="E82" s="189"/>
      <c r="F82" s="195" t="s">
        <v>25</v>
      </c>
      <c r="G82" s="196"/>
      <c r="H82" s="196"/>
      <c r="I82" s="196">
        <f>'01 01.1 Pol'!G136</f>
        <v>0</v>
      </c>
      <c r="J82" s="193" t="str">
        <f>IF(I88=0,"",I82/I88*100)</f>
        <v/>
      </c>
    </row>
    <row r="83" spans="1:10" ht="36.75" customHeight="1" x14ac:dyDescent="0.2">
      <c r="A83" s="182"/>
      <c r="B83" s="187" t="s">
        <v>126</v>
      </c>
      <c r="C83" s="188" t="s">
        <v>127</v>
      </c>
      <c r="D83" s="189"/>
      <c r="E83" s="189"/>
      <c r="F83" s="195" t="s">
        <v>25</v>
      </c>
      <c r="G83" s="196"/>
      <c r="H83" s="196"/>
      <c r="I83" s="196">
        <f>'01 01.1 Pol'!G140</f>
        <v>0</v>
      </c>
      <c r="J83" s="193" t="str">
        <f>IF(I88=0,"",I83/I88*100)</f>
        <v/>
      </c>
    </row>
    <row r="84" spans="1:10" ht="36.75" customHeight="1" x14ac:dyDescent="0.2">
      <c r="A84" s="182"/>
      <c r="B84" s="187" t="s">
        <v>128</v>
      </c>
      <c r="C84" s="188" t="s">
        <v>129</v>
      </c>
      <c r="D84" s="189"/>
      <c r="E84" s="189"/>
      <c r="F84" s="195" t="s">
        <v>26</v>
      </c>
      <c r="G84" s="196"/>
      <c r="H84" s="196"/>
      <c r="I84" s="196">
        <f>'01 01.3 Pol'!G79+'01 01.4 Pol'!G33</f>
        <v>0</v>
      </c>
      <c r="J84" s="193" t="str">
        <f>IF(I88=0,"",I84/I88*100)</f>
        <v/>
      </c>
    </row>
    <row r="85" spans="1:10" ht="36.75" customHeight="1" x14ac:dyDescent="0.2">
      <c r="A85" s="182"/>
      <c r="B85" s="187" t="s">
        <v>130</v>
      </c>
      <c r="C85" s="188" t="s">
        <v>131</v>
      </c>
      <c r="D85" s="189"/>
      <c r="E85" s="189"/>
      <c r="F85" s="195" t="s">
        <v>26</v>
      </c>
      <c r="G85" s="196"/>
      <c r="H85" s="196"/>
      <c r="I85" s="196">
        <f>'01 01.4 Pol'!G59</f>
        <v>0</v>
      </c>
      <c r="J85" s="193" t="str">
        <f>IF(I88=0,"",I85/I88*100)</f>
        <v/>
      </c>
    </row>
    <row r="86" spans="1:10" ht="36.75" customHeight="1" x14ac:dyDescent="0.2">
      <c r="A86" s="182"/>
      <c r="B86" s="187" t="s">
        <v>132</v>
      </c>
      <c r="C86" s="188" t="s">
        <v>133</v>
      </c>
      <c r="D86" s="189"/>
      <c r="E86" s="189"/>
      <c r="F86" s="195" t="s">
        <v>26</v>
      </c>
      <c r="G86" s="196"/>
      <c r="H86" s="196"/>
      <c r="I86" s="196">
        <f>'01 01.4 Pol'!G80</f>
        <v>0</v>
      </c>
      <c r="J86" s="193" t="str">
        <f>IF(I88=0,"",I86/I88*100)</f>
        <v/>
      </c>
    </row>
    <row r="87" spans="1:10" ht="36.75" customHeight="1" x14ac:dyDescent="0.2">
      <c r="A87" s="182"/>
      <c r="B87" s="187" t="s">
        <v>134</v>
      </c>
      <c r="C87" s="188" t="s">
        <v>27</v>
      </c>
      <c r="D87" s="189"/>
      <c r="E87" s="189"/>
      <c r="F87" s="195" t="s">
        <v>134</v>
      </c>
      <c r="G87" s="196"/>
      <c r="H87" s="196"/>
      <c r="I87" s="196">
        <f>'01 00 Pol'!G8</f>
        <v>0</v>
      </c>
      <c r="J87" s="193" t="str">
        <f>IF(I88=0,"",I87/I88*100)</f>
        <v/>
      </c>
    </row>
    <row r="88" spans="1:10" ht="25.5" customHeight="1" x14ac:dyDescent="0.2">
      <c r="A88" s="183"/>
      <c r="B88" s="190" t="s">
        <v>1</v>
      </c>
      <c r="C88" s="191"/>
      <c r="D88" s="192"/>
      <c r="E88" s="192"/>
      <c r="F88" s="197"/>
      <c r="G88" s="198"/>
      <c r="H88" s="198"/>
      <c r="I88" s="198">
        <f>SUM(I54:I87)</f>
        <v>0</v>
      </c>
      <c r="J88" s="194">
        <f>SUM(J54:J87)</f>
        <v>0</v>
      </c>
    </row>
    <row r="89" spans="1:10" x14ac:dyDescent="0.2">
      <c r="F89" s="135"/>
      <c r="G89" s="135"/>
      <c r="H89" s="135"/>
      <c r="I89" s="135"/>
      <c r="J89" s="136"/>
    </row>
    <row r="90" spans="1:10" x14ac:dyDescent="0.2">
      <c r="F90" s="135"/>
      <c r="G90" s="135"/>
      <c r="H90" s="135"/>
      <c r="I90" s="135"/>
      <c r="J90" s="136"/>
    </row>
    <row r="91" spans="1:10" x14ac:dyDescent="0.2">
      <c r="F91" s="135"/>
      <c r="G91" s="135"/>
      <c r="H91" s="135"/>
      <c r="I91" s="135"/>
      <c r="J91" s="136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4">
    <mergeCell ref="C85:E85"/>
    <mergeCell ref="C86:E86"/>
    <mergeCell ref="C87:E87"/>
    <mergeCell ref="C80:E80"/>
    <mergeCell ref="C81:E81"/>
    <mergeCell ref="C82:E82"/>
    <mergeCell ref="C83:E83"/>
    <mergeCell ref="C84:E84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C46:E46"/>
    <mergeCell ref="B47:E47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136</v>
      </c>
      <c r="B1" s="200"/>
      <c r="C1" s="200"/>
      <c r="D1" s="200"/>
      <c r="E1" s="200"/>
      <c r="F1" s="200"/>
      <c r="G1" s="200"/>
      <c r="AG1" t="s">
        <v>137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138</v>
      </c>
    </row>
    <row r="3" spans="1:60" ht="24.95" customHeight="1" x14ac:dyDescent="0.2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80" t="s">
        <v>138</v>
      </c>
      <c r="AG3" t="s">
        <v>139</v>
      </c>
    </row>
    <row r="4" spans="1:60" ht="24.95" customHeight="1" x14ac:dyDescent="0.2">
      <c r="A4" s="205" t="s">
        <v>9</v>
      </c>
      <c r="B4" s="206" t="s">
        <v>55</v>
      </c>
      <c r="C4" s="207" t="s">
        <v>56</v>
      </c>
      <c r="D4" s="208"/>
      <c r="E4" s="208"/>
      <c r="F4" s="208"/>
      <c r="G4" s="209"/>
      <c r="AG4" t="s">
        <v>140</v>
      </c>
    </row>
    <row r="5" spans="1:60" x14ac:dyDescent="0.2">
      <c r="D5" s="10"/>
    </row>
    <row r="6" spans="1:60" ht="38.25" x14ac:dyDescent="0.2">
      <c r="A6" s="211" t="s">
        <v>141</v>
      </c>
      <c r="B6" s="213" t="s">
        <v>142</v>
      </c>
      <c r="C6" s="213" t="s">
        <v>143</v>
      </c>
      <c r="D6" s="212" t="s">
        <v>144</v>
      </c>
      <c r="E6" s="211" t="s">
        <v>145</v>
      </c>
      <c r="F6" s="210" t="s">
        <v>146</v>
      </c>
      <c r="G6" s="211" t="s">
        <v>29</v>
      </c>
      <c r="H6" s="214" t="s">
        <v>30</v>
      </c>
      <c r="I6" s="214" t="s">
        <v>147</v>
      </c>
      <c r="J6" s="214" t="s">
        <v>31</v>
      </c>
      <c r="K6" s="214" t="s">
        <v>148</v>
      </c>
      <c r="L6" s="214" t="s">
        <v>149</v>
      </c>
      <c r="M6" s="214" t="s">
        <v>150</v>
      </c>
      <c r="N6" s="214" t="s">
        <v>151</v>
      </c>
      <c r="O6" s="214" t="s">
        <v>152</v>
      </c>
      <c r="P6" s="214" t="s">
        <v>153</v>
      </c>
      <c r="Q6" s="214" t="s">
        <v>154</v>
      </c>
      <c r="R6" s="214" t="s">
        <v>155</v>
      </c>
      <c r="S6" s="214" t="s">
        <v>156</v>
      </c>
      <c r="T6" s="214" t="s">
        <v>157</v>
      </c>
      <c r="U6" s="214" t="s">
        <v>158</v>
      </c>
      <c r="V6" s="214" t="s">
        <v>159</v>
      </c>
      <c r="W6" s="214" t="s">
        <v>160</v>
      </c>
      <c r="X6" s="214" t="s">
        <v>161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6" t="s">
        <v>162</v>
      </c>
      <c r="B8" s="227" t="s">
        <v>134</v>
      </c>
      <c r="C8" s="240" t="s">
        <v>27</v>
      </c>
      <c r="D8" s="228"/>
      <c r="E8" s="229"/>
      <c r="F8" s="230"/>
      <c r="G8" s="230">
        <f>SUMIF(AG9:AG9,"&lt;&gt;NOR",G9:G9)</f>
        <v>0</v>
      </c>
      <c r="H8" s="230"/>
      <c r="I8" s="230">
        <f>SUM(I9:I9)</f>
        <v>0</v>
      </c>
      <c r="J8" s="230"/>
      <c r="K8" s="230">
        <f>SUM(K9:K9)</f>
        <v>0</v>
      </c>
      <c r="L8" s="230"/>
      <c r="M8" s="230">
        <f>SUM(M9:M9)</f>
        <v>0</v>
      </c>
      <c r="N8" s="230"/>
      <c r="O8" s="230">
        <f>SUM(O9:O9)</f>
        <v>0</v>
      </c>
      <c r="P8" s="230"/>
      <c r="Q8" s="230">
        <f>SUM(Q9:Q9)</f>
        <v>0</v>
      </c>
      <c r="R8" s="230"/>
      <c r="S8" s="230"/>
      <c r="T8" s="231"/>
      <c r="U8" s="225"/>
      <c r="V8" s="225">
        <f>SUM(V9:V9)</f>
        <v>0</v>
      </c>
      <c r="W8" s="225"/>
      <c r="X8" s="225"/>
      <c r="AG8" t="s">
        <v>163</v>
      </c>
    </row>
    <row r="9" spans="1:60" outlineLevel="1" x14ac:dyDescent="0.2">
      <c r="A9" s="232">
        <v>1</v>
      </c>
      <c r="B9" s="233" t="s">
        <v>164</v>
      </c>
      <c r="C9" s="241" t="s">
        <v>165</v>
      </c>
      <c r="D9" s="234" t="s">
        <v>166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7" t="s">
        <v>167</v>
      </c>
      <c r="T9" s="238" t="s">
        <v>168</v>
      </c>
      <c r="U9" s="224">
        <v>0</v>
      </c>
      <c r="V9" s="224">
        <f>ROUND(E9*U9,2)</f>
        <v>0</v>
      </c>
      <c r="W9" s="224"/>
      <c r="X9" s="224" t="s">
        <v>56</v>
      </c>
      <c r="Y9" s="215"/>
      <c r="Z9" s="215"/>
      <c r="AA9" s="215"/>
      <c r="AB9" s="215"/>
      <c r="AC9" s="215"/>
      <c r="AD9" s="215"/>
      <c r="AE9" s="215"/>
      <c r="AF9" s="215"/>
      <c r="AG9" s="215" t="s">
        <v>169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x14ac:dyDescent="0.2">
      <c r="A10" s="3"/>
      <c r="B10" s="4"/>
      <c r="C10" s="242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AE10">
        <v>15</v>
      </c>
      <c r="AF10">
        <v>21</v>
      </c>
      <c r="AG10" t="s">
        <v>149</v>
      </c>
    </row>
    <row r="11" spans="1:60" x14ac:dyDescent="0.2">
      <c r="A11" s="218"/>
      <c r="B11" s="219" t="s">
        <v>29</v>
      </c>
      <c r="C11" s="243"/>
      <c r="D11" s="220"/>
      <c r="E11" s="221"/>
      <c r="F11" s="221"/>
      <c r="G11" s="239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AE11">
        <f>SUMIF(L7:L9,AE10,G7:G9)</f>
        <v>0</v>
      </c>
      <c r="AF11">
        <f>SUMIF(L7:L9,AF10,G7:G9)</f>
        <v>0</v>
      </c>
      <c r="AG11" t="s">
        <v>170</v>
      </c>
    </row>
    <row r="12" spans="1:60" x14ac:dyDescent="0.2">
      <c r="C12" s="244"/>
      <c r="D12" s="10"/>
      <c r="AG12" t="s">
        <v>171</v>
      </c>
    </row>
    <row r="13" spans="1:60" x14ac:dyDescent="0.2">
      <c r="D13" s="10"/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136</v>
      </c>
      <c r="B1" s="200"/>
      <c r="C1" s="200"/>
      <c r="D1" s="200"/>
      <c r="E1" s="200"/>
      <c r="F1" s="200"/>
      <c r="G1" s="200"/>
      <c r="AG1" t="s">
        <v>137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138</v>
      </c>
    </row>
    <row r="3" spans="1:60" ht="24.95" customHeight="1" x14ac:dyDescent="0.2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80" t="s">
        <v>138</v>
      </c>
      <c r="AG3" t="s">
        <v>139</v>
      </c>
    </row>
    <row r="4" spans="1:60" ht="24.95" customHeight="1" x14ac:dyDescent="0.2">
      <c r="A4" s="205" t="s">
        <v>9</v>
      </c>
      <c r="B4" s="206" t="s">
        <v>57</v>
      </c>
      <c r="C4" s="207" t="s">
        <v>58</v>
      </c>
      <c r="D4" s="208"/>
      <c r="E4" s="208"/>
      <c r="F4" s="208"/>
      <c r="G4" s="209"/>
      <c r="AG4" t="s">
        <v>140</v>
      </c>
    </row>
    <row r="5" spans="1:60" x14ac:dyDescent="0.2">
      <c r="D5" s="10"/>
    </row>
    <row r="6" spans="1:60" ht="38.25" x14ac:dyDescent="0.2">
      <c r="A6" s="211" t="s">
        <v>141</v>
      </c>
      <c r="B6" s="213" t="s">
        <v>142</v>
      </c>
      <c r="C6" s="213" t="s">
        <v>143</v>
      </c>
      <c r="D6" s="212" t="s">
        <v>144</v>
      </c>
      <c r="E6" s="211" t="s">
        <v>145</v>
      </c>
      <c r="F6" s="210" t="s">
        <v>146</v>
      </c>
      <c r="G6" s="211" t="s">
        <v>29</v>
      </c>
      <c r="H6" s="214" t="s">
        <v>30</v>
      </c>
      <c r="I6" s="214" t="s">
        <v>147</v>
      </c>
      <c r="J6" s="214" t="s">
        <v>31</v>
      </c>
      <c r="K6" s="214" t="s">
        <v>148</v>
      </c>
      <c r="L6" s="214" t="s">
        <v>149</v>
      </c>
      <c r="M6" s="214" t="s">
        <v>150</v>
      </c>
      <c r="N6" s="214" t="s">
        <v>151</v>
      </c>
      <c r="O6" s="214" t="s">
        <v>152</v>
      </c>
      <c r="P6" s="214" t="s">
        <v>153</v>
      </c>
      <c r="Q6" s="214" t="s">
        <v>154</v>
      </c>
      <c r="R6" s="214" t="s">
        <v>155</v>
      </c>
      <c r="S6" s="214" t="s">
        <v>156</v>
      </c>
      <c r="T6" s="214" t="s">
        <v>157</v>
      </c>
      <c r="U6" s="214" t="s">
        <v>158</v>
      </c>
      <c r="V6" s="214" t="s">
        <v>159</v>
      </c>
      <c r="W6" s="214" t="s">
        <v>160</v>
      </c>
      <c r="X6" s="214" t="s">
        <v>161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6" t="s">
        <v>162</v>
      </c>
      <c r="B8" s="227" t="s">
        <v>69</v>
      </c>
      <c r="C8" s="240" t="s">
        <v>70</v>
      </c>
      <c r="D8" s="228"/>
      <c r="E8" s="229"/>
      <c r="F8" s="230"/>
      <c r="G8" s="230">
        <f>SUMIF(AG9:AG17,"&lt;&gt;NOR",G9:G17)</f>
        <v>0</v>
      </c>
      <c r="H8" s="230"/>
      <c r="I8" s="230">
        <f>SUM(I9:I17)</f>
        <v>0</v>
      </c>
      <c r="J8" s="230"/>
      <c r="K8" s="230">
        <f>SUM(K9:K17)</f>
        <v>0</v>
      </c>
      <c r="L8" s="230"/>
      <c r="M8" s="230">
        <f>SUM(M9:M17)</f>
        <v>0</v>
      </c>
      <c r="N8" s="230"/>
      <c r="O8" s="230">
        <f>SUM(O9:O17)</f>
        <v>0.41</v>
      </c>
      <c r="P8" s="230"/>
      <c r="Q8" s="230">
        <f>SUM(Q9:Q17)</f>
        <v>0</v>
      </c>
      <c r="R8" s="230"/>
      <c r="S8" s="230"/>
      <c r="T8" s="231"/>
      <c r="U8" s="225"/>
      <c r="V8" s="225">
        <f>SUM(V9:V17)</f>
        <v>5.1999999999999993</v>
      </c>
      <c r="W8" s="225"/>
      <c r="X8" s="225"/>
      <c r="AG8" t="s">
        <v>163</v>
      </c>
    </row>
    <row r="9" spans="1:60" ht="22.5" outlineLevel="1" x14ac:dyDescent="0.2">
      <c r="A9" s="232">
        <v>1</v>
      </c>
      <c r="B9" s="233" t="s">
        <v>172</v>
      </c>
      <c r="C9" s="241" t="s">
        <v>173</v>
      </c>
      <c r="D9" s="234" t="s">
        <v>174</v>
      </c>
      <c r="E9" s="235">
        <v>2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2.1170000000000001E-2</v>
      </c>
      <c r="O9" s="237">
        <f>ROUND(E9*N9,2)</f>
        <v>0.04</v>
      </c>
      <c r="P9" s="237">
        <v>0</v>
      </c>
      <c r="Q9" s="237">
        <f>ROUND(E9*P9,2)</f>
        <v>0</v>
      </c>
      <c r="R9" s="237" t="s">
        <v>175</v>
      </c>
      <c r="S9" s="237" t="s">
        <v>167</v>
      </c>
      <c r="T9" s="238" t="s">
        <v>167</v>
      </c>
      <c r="U9" s="224">
        <v>0.23599999999999999</v>
      </c>
      <c r="V9" s="224">
        <f>ROUND(E9*U9,2)</f>
        <v>0.47</v>
      </c>
      <c r="W9" s="224"/>
      <c r="X9" s="224" t="s">
        <v>176</v>
      </c>
      <c r="Y9" s="215"/>
      <c r="Z9" s="215"/>
      <c r="AA9" s="215"/>
      <c r="AB9" s="215"/>
      <c r="AC9" s="215"/>
      <c r="AD9" s="215"/>
      <c r="AE9" s="215"/>
      <c r="AF9" s="215"/>
      <c r="AG9" s="215" t="s">
        <v>177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22"/>
      <c r="B10" s="223"/>
      <c r="C10" s="261" t="s">
        <v>178</v>
      </c>
      <c r="D10" s="250"/>
      <c r="E10" s="250"/>
      <c r="F10" s="250"/>
      <c r="G10" s="250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179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22"/>
      <c r="B11" s="223"/>
      <c r="C11" s="262" t="s">
        <v>180</v>
      </c>
      <c r="D11" s="245"/>
      <c r="E11" s="246">
        <v>2</v>
      </c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5"/>
      <c r="Z11" s="215"/>
      <c r="AA11" s="215"/>
      <c r="AB11" s="215"/>
      <c r="AC11" s="215"/>
      <c r="AD11" s="215"/>
      <c r="AE11" s="215"/>
      <c r="AF11" s="215"/>
      <c r="AG11" s="215" t="s">
        <v>181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22.5" outlineLevel="1" x14ac:dyDescent="0.2">
      <c r="A12" s="232">
        <v>2</v>
      </c>
      <c r="B12" s="233" t="s">
        <v>182</v>
      </c>
      <c r="C12" s="241" t="s">
        <v>183</v>
      </c>
      <c r="D12" s="234" t="s">
        <v>184</v>
      </c>
      <c r="E12" s="235">
        <v>0.17343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15</v>
      </c>
      <c r="M12" s="237">
        <f>G12*(1+L12/100)</f>
        <v>0</v>
      </c>
      <c r="N12" s="237">
        <v>1.84144</v>
      </c>
      <c r="O12" s="237">
        <f>ROUND(E12*N12,2)</f>
        <v>0.32</v>
      </c>
      <c r="P12" s="237">
        <v>0</v>
      </c>
      <c r="Q12" s="237">
        <f>ROUND(E12*P12,2)</f>
        <v>0</v>
      </c>
      <c r="R12" s="237" t="s">
        <v>175</v>
      </c>
      <c r="S12" s="237" t="s">
        <v>167</v>
      </c>
      <c r="T12" s="238" t="s">
        <v>167</v>
      </c>
      <c r="U12" s="224">
        <v>4.7939999999999996</v>
      </c>
      <c r="V12" s="224">
        <f>ROUND(E12*U12,2)</f>
        <v>0.83</v>
      </c>
      <c r="W12" s="224"/>
      <c r="X12" s="224" t="s">
        <v>176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177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22"/>
      <c r="B13" s="223"/>
      <c r="C13" s="261" t="s">
        <v>178</v>
      </c>
      <c r="D13" s="250"/>
      <c r="E13" s="250"/>
      <c r="F13" s="250"/>
      <c r="G13" s="250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15"/>
      <c r="Z13" s="215"/>
      <c r="AA13" s="215"/>
      <c r="AB13" s="215"/>
      <c r="AC13" s="215"/>
      <c r="AD13" s="215"/>
      <c r="AE13" s="215"/>
      <c r="AF13" s="215"/>
      <c r="AG13" s="215" t="s">
        <v>179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22"/>
      <c r="B14" s="223"/>
      <c r="C14" s="262" t="s">
        <v>185</v>
      </c>
      <c r="D14" s="245"/>
      <c r="E14" s="246">
        <v>0.17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5"/>
      <c r="Z14" s="215"/>
      <c r="AA14" s="215"/>
      <c r="AB14" s="215"/>
      <c r="AC14" s="215"/>
      <c r="AD14" s="215"/>
      <c r="AE14" s="215"/>
      <c r="AF14" s="215"/>
      <c r="AG14" s="215" t="s">
        <v>181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2.5" outlineLevel="1" x14ac:dyDescent="0.2">
      <c r="A15" s="232">
        <v>3</v>
      </c>
      <c r="B15" s="233" t="s">
        <v>186</v>
      </c>
      <c r="C15" s="241" t="s">
        <v>187</v>
      </c>
      <c r="D15" s="234" t="s">
        <v>188</v>
      </c>
      <c r="E15" s="235">
        <v>3.86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15</v>
      </c>
      <c r="M15" s="237">
        <f>G15*(1+L15/100)</f>
        <v>0</v>
      </c>
      <c r="N15" s="237">
        <v>1.2149999999999999E-2</v>
      </c>
      <c r="O15" s="237">
        <f>ROUND(E15*N15,2)</f>
        <v>0.05</v>
      </c>
      <c r="P15" s="237">
        <v>0</v>
      </c>
      <c r="Q15" s="237">
        <f>ROUND(E15*P15,2)</f>
        <v>0</v>
      </c>
      <c r="R15" s="237" t="s">
        <v>189</v>
      </c>
      <c r="S15" s="237" t="s">
        <v>167</v>
      </c>
      <c r="T15" s="238" t="s">
        <v>167</v>
      </c>
      <c r="U15" s="224">
        <v>1.0109999999999999</v>
      </c>
      <c r="V15" s="224">
        <f>ROUND(E15*U15,2)</f>
        <v>3.9</v>
      </c>
      <c r="W15" s="224"/>
      <c r="X15" s="224" t="s">
        <v>176</v>
      </c>
      <c r="Y15" s="215"/>
      <c r="Z15" s="215"/>
      <c r="AA15" s="215"/>
      <c r="AB15" s="215"/>
      <c r="AC15" s="215"/>
      <c r="AD15" s="215"/>
      <c r="AE15" s="215"/>
      <c r="AF15" s="215"/>
      <c r="AG15" s="215" t="s">
        <v>190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22"/>
      <c r="B16" s="223"/>
      <c r="C16" s="262" t="s">
        <v>191</v>
      </c>
      <c r="D16" s="245"/>
      <c r="E16" s="246">
        <v>3.86</v>
      </c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5"/>
      <c r="Z16" s="215"/>
      <c r="AA16" s="215"/>
      <c r="AB16" s="215"/>
      <c r="AC16" s="215"/>
      <c r="AD16" s="215"/>
      <c r="AE16" s="215"/>
      <c r="AF16" s="215"/>
      <c r="AG16" s="215" t="s">
        <v>181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51">
        <v>4</v>
      </c>
      <c r="B17" s="252" t="s">
        <v>192</v>
      </c>
      <c r="C17" s="263" t="s">
        <v>193</v>
      </c>
      <c r="D17" s="253" t="s">
        <v>194</v>
      </c>
      <c r="E17" s="254">
        <v>1</v>
      </c>
      <c r="F17" s="255"/>
      <c r="G17" s="256">
        <f>ROUND(E17*F17,2)</f>
        <v>0</v>
      </c>
      <c r="H17" s="255"/>
      <c r="I17" s="256">
        <f>ROUND(E17*H17,2)</f>
        <v>0</v>
      </c>
      <c r="J17" s="255"/>
      <c r="K17" s="256">
        <f>ROUND(E17*J17,2)</f>
        <v>0</v>
      </c>
      <c r="L17" s="256">
        <v>15</v>
      </c>
      <c r="M17" s="256">
        <f>G17*(1+L17/100)</f>
        <v>0</v>
      </c>
      <c r="N17" s="256">
        <v>0</v>
      </c>
      <c r="O17" s="256">
        <f>ROUND(E17*N17,2)</f>
        <v>0</v>
      </c>
      <c r="P17" s="256">
        <v>0</v>
      </c>
      <c r="Q17" s="256">
        <f>ROUND(E17*P17,2)</f>
        <v>0</v>
      </c>
      <c r="R17" s="256"/>
      <c r="S17" s="256" t="s">
        <v>195</v>
      </c>
      <c r="T17" s="257" t="s">
        <v>168</v>
      </c>
      <c r="U17" s="224">
        <v>0</v>
      </c>
      <c r="V17" s="224">
        <f>ROUND(E17*U17,2)</f>
        <v>0</v>
      </c>
      <c r="W17" s="224"/>
      <c r="X17" s="224" t="s">
        <v>176</v>
      </c>
      <c r="Y17" s="215"/>
      <c r="Z17" s="215"/>
      <c r="AA17" s="215"/>
      <c r="AB17" s="215"/>
      <c r="AC17" s="215"/>
      <c r="AD17" s="215"/>
      <c r="AE17" s="215"/>
      <c r="AF17" s="215"/>
      <c r="AG17" s="215" t="s">
        <v>177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x14ac:dyDescent="0.2">
      <c r="A18" s="226" t="s">
        <v>162</v>
      </c>
      <c r="B18" s="227" t="s">
        <v>71</v>
      </c>
      <c r="C18" s="240" t="s">
        <v>72</v>
      </c>
      <c r="D18" s="228"/>
      <c r="E18" s="229"/>
      <c r="F18" s="230"/>
      <c r="G18" s="230">
        <f>SUMIF(AG19:AG38,"&lt;&gt;NOR",G19:G38)</f>
        <v>0</v>
      </c>
      <c r="H18" s="230"/>
      <c r="I18" s="230">
        <f>SUM(I19:I38)</f>
        <v>0</v>
      </c>
      <c r="J18" s="230"/>
      <c r="K18" s="230">
        <f>SUM(K19:K38)</f>
        <v>0</v>
      </c>
      <c r="L18" s="230"/>
      <c r="M18" s="230">
        <f>SUM(M19:M38)</f>
        <v>0</v>
      </c>
      <c r="N18" s="230"/>
      <c r="O18" s="230">
        <f>SUM(O19:O38)</f>
        <v>4.13</v>
      </c>
      <c r="P18" s="230"/>
      <c r="Q18" s="230">
        <f>SUM(Q19:Q38)</f>
        <v>0</v>
      </c>
      <c r="R18" s="230"/>
      <c r="S18" s="230"/>
      <c r="T18" s="231"/>
      <c r="U18" s="225"/>
      <c r="V18" s="225">
        <f>SUM(V19:V38)</f>
        <v>27.31</v>
      </c>
      <c r="W18" s="225"/>
      <c r="X18" s="225"/>
      <c r="AG18" t="s">
        <v>163</v>
      </c>
    </row>
    <row r="19" spans="1:60" ht="22.5" outlineLevel="1" x14ac:dyDescent="0.2">
      <c r="A19" s="232">
        <v>5</v>
      </c>
      <c r="B19" s="233" t="s">
        <v>196</v>
      </c>
      <c r="C19" s="241" t="s">
        <v>197</v>
      </c>
      <c r="D19" s="234" t="s">
        <v>188</v>
      </c>
      <c r="E19" s="235">
        <v>31.622299999999999</v>
      </c>
      <c r="F19" s="236"/>
      <c r="G19" s="237">
        <f>ROUND(E19*F19,2)</f>
        <v>0</v>
      </c>
      <c r="H19" s="236"/>
      <c r="I19" s="237">
        <f>ROUND(E19*H19,2)</f>
        <v>0</v>
      </c>
      <c r="J19" s="236"/>
      <c r="K19" s="237">
        <f>ROUND(E19*J19,2)</f>
        <v>0</v>
      </c>
      <c r="L19" s="237">
        <v>15</v>
      </c>
      <c r="M19" s="237">
        <f>G19*(1+L19/100)</f>
        <v>0</v>
      </c>
      <c r="N19" s="237">
        <v>3.2000000000000003E-4</v>
      </c>
      <c r="O19" s="237">
        <f>ROUND(E19*N19,2)</f>
        <v>0.01</v>
      </c>
      <c r="P19" s="237">
        <v>0</v>
      </c>
      <c r="Q19" s="237">
        <f>ROUND(E19*P19,2)</f>
        <v>0</v>
      </c>
      <c r="R19" s="237" t="s">
        <v>189</v>
      </c>
      <c r="S19" s="237" t="s">
        <v>167</v>
      </c>
      <c r="T19" s="238" t="s">
        <v>167</v>
      </c>
      <c r="U19" s="224">
        <v>7.0000000000000007E-2</v>
      </c>
      <c r="V19" s="224">
        <f>ROUND(E19*U19,2)</f>
        <v>2.21</v>
      </c>
      <c r="W19" s="224"/>
      <c r="X19" s="224" t="s">
        <v>176</v>
      </c>
      <c r="Y19" s="215"/>
      <c r="Z19" s="215"/>
      <c r="AA19" s="215"/>
      <c r="AB19" s="215"/>
      <c r="AC19" s="215"/>
      <c r="AD19" s="215"/>
      <c r="AE19" s="215"/>
      <c r="AF19" s="215"/>
      <c r="AG19" s="215" t="s">
        <v>177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22"/>
      <c r="B20" s="223"/>
      <c r="C20" s="261" t="s">
        <v>198</v>
      </c>
      <c r="D20" s="250"/>
      <c r="E20" s="250"/>
      <c r="F20" s="250"/>
      <c r="G20" s="250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15"/>
      <c r="Z20" s="215"/>
      <c r="AA20" s="215"/>
      <c r="AB20" s="215"/>
      <c r="AC20" s="215"/>
      <c r="AD20" s="215"/>
      <c r="AE20" s="215"/>
      <c r="AF20" s="215"/>
      <c r="AG20" s="215" t="s">
        <v>179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22"/>
      <c r="B21" s="223"/>
      <c r="C21" s="262" t="s">
        <v>199</v>
      </c>
      <c r="D21" s="245"/>
      <c r="E21" s="246">
        <v>31.62</v>
      </c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5"/>
      <c r="Z21" s="215"/>
      <c r="AA21" s="215"/>
      <c r="AB21" s="215"/>
      <c r="AC21" s="215"/>
      <c r="AD21" s="215"/>
      <c r="AE21" s="215"/>
      <c r="AF21" s="215"/>
      <c r="AG21" s="215" t="s">
        <v>181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32">
        <v>6</v>
      </c>
      <c r="B22" s="233" t="s">
        <v>200</v>
      </c>
      <c r="C22" s="241" t="s">
        <v>201</v>
      </c>
      <c r="D22" s="234" t="s">
        <v>188</v>
      </c>
      <c r="E22" s="235">
        <v>18.855599999999999</v>
      </c>
      <c r="F22" s="236"/>
      <c r="G22" s="237">
        <f>ROUND(E22*F22,2)</f>
        <v>0</v>
      </c>
      <c r="H22" s="236"/>
      <c r="I22" s="237">
        <f>ROUND(E22*H22,2)</f>
        <v>0</v>
      </c>
      <c r="J22" s="236"/>
      <c r="K22" s="237">
        <f>ROUND(E22*J22,2)</f>
        <v>0</v>
      </c>
      <c r="L22" s="237">
        <v>15</v>
      </c>
      <c r="M22" s="237">
        <f>G22*(1+L22/100)</f>
        <v>0</v>
      </c>
      <c r="N22" s="237">
        <v>4.0000000000000003E-5</v>
      </c>
      <c r="O22" s="237">
        <f>ROUND(E22*N22,2)</f>
        <v>0</v>
      </c>
      <c r="P22" s="237">
        <v>0</v>
      </c>
      <c r="Q22" s="237">
        <f>ROUND(E22*P22,2)</f>
        <v>0</v>
      </c>
      <c r="R22" s="237" t="s">
        <v>189</v>
      </c>
      <c r="S22" s="237" t="s">
        <v>167</v>
      </c>
      <c r="T22" s="238" t="s">
        <v>167</v>
      </c>
      <c r="U22" s="224">
        <v>7.8E-2</v>
      </c>
      <c r="V22" s="224">
        <f>ROUND(E22*U22,2)</f>
        <v>1.47</v>
      </c>
      <c r="W22" s="224"/>
      <c r="X22" s="224" t="s">
        <v>176</v>
      </c>
      <c r="Y22" s="215"/>
      <c r="Z22" s="215"/>
      <c r="AA22" s="215"/>
      <c r="AB22" s="215"/>
      <c r="AC22" s="215"/>
      <c r="AD22" s="215"/>
      <c r="AE22" s="215"/>
      <c r="AF22" s="215"/>
      <c r="AG22" s="215" t="s">
        <v>177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ht="22.5" outlineLevel="1" x14ac:dyDescent="0.2">
      <c r="A23" s="222"/>
      <c r="B23" s="223"/>
      <c r="C23" s="261" t="s">
        <v>202</v>
      </c>
      <c r="D23" s="250"/>
      <c r="E23" s="250"/>
      <c r="F23" s="250"/>
      <c r="G23" s="250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15"/>
      <c r="Z23" s="215"/>
      <c r="AA23" s="215"/>
      <c r="AB23" s="215"/>
      <c r="AC23" s="215"/>
      <c r="AD23" s="215"/>
      <c r="AE23" s="215"/>
      <c r="AF23" s="215"/>
      <c r="AG23" s="215" t="s">
        <v>179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58" t="str">
        <f>C23</f>
        <v>které se zřizují před úpravami povrchu, a obalení osazených dveřních zárubní před znečištěním při úpravách povrchu nástřikem plastických maltovin včetně pozdějšího odkrytí,</v>
      </c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22"/>
      <c r="B24" s="223"/>
      <c r="C24" s="262" t="s">
        <v>203</v>
      </c>
      <c r="D24" s="245"/>
      <c r="E24" s="246">
        <v>18.86</v>
      </c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5"/>
      <c r="Z24" s="215"/>
      <c r="AA24" s="215"/>
      <c r="AB24" s="215"/>
      <c r="AC24" s="215"/>
      <c r="AD24" s="215"/>
      <c r="AE24" s="215"/>
      <c r="AF24" s="215"/>
      <c r="AG24" s="215" t="s">
        <v>181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2.5" outlineLevel="1" x14ac:dyDescent="0.2">
      <c r="A25" s="232">
        <v>7</v>
      </c>
      <c r="B25" s="233" t="s">
        <v>204</v>
      </c>
      <c r="C25" s="241" t="s">
        <v>205</v>
      </c>
      <c r="D25" s="234" t="s">
        <v>188</v>
      </c>
      <c r="E25" s="235">
        <v>19.760000000000002</v>
      </c>
      <c r="F25" s="236"/>
      <c r="G25" s="237">
        <f>ROUND(E25*F25,2)</f>
        <v>0</v>
      </c>
      <c r="H25" s="236"/>
      <c r="I25" s="237">
        <f>ROUND(E25*H25,2)</f>
        <v>0</v>
      </c>
      <c r="J25" s="236"/>
      <c r="K25" s="237">
        <f>ROUND(E25*J25,2)</f>
        <v>0</v>
      </c>
      <c r="L25" s="237">
        <v>15</v>
      </c>
      <c r="M25" s="237">
        <f>G25*(1+L25/100)</f>
        <v>0</v>
      </c>
      <c r="N25" s="237">
        <v>3.9210000000000002E-2</v>
      </c>
      <c r="O25" s="237">
        <f>ROUND(E25*N25,2)</f>
        <v>0.77</v>
      </c>
      <c r="P25" s="237">
        <v>0</v>
      </c>
      <c r="Q25" s="237">
        <f>ROUND(E25*P25,2)</f>
        <v>0</v>
      </c>
      <c r="R25" s="237" t="s">
        <v>189</v>
      </c>
      <c r="S25" s="237" t="s">
        <v>167</v>
      </c>
      <c r="T25" s="238" t="s">
        <v>167</v>
      </c>
      <c r="U25" s="224">
        <v>0.39600000000000002</v>
      </c>
      <c r="V25" s="224">
        <f>ROUND(E25*U25,2)</f>
        <v>7.82</v>
      </c>
      <c r="W25" s="224"/>
      <c r="X25" s="224" t="s">
        <v>176</v>
      </c>
      <c r="Y25" s="215"/>
      <c r="Z25" s="215"/>
      <c r="AA25" s="215"/>
      <c r="AB25" s="215"/>
      <c r="AC25" s="215"/>
      <c r="AD25" s="215"/>
      <c r="AE25" s="215"/>
      <c r="AF25" s="215"/>
      <c r="AG25" s="215" t="s">
        <v>177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22"/>
      <c r="B26" s="223"/>
      <c r="C26" s="262" t="s">
        <v>206</v>
      </c>
      <c r="D26" s="245"/>
      <c r="E26" s="246">
        <v>19.760000000000002</v>
      </c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5"/>
      <c r="Z26" s="215"/>
      <c r="AA26" s="215"/>
      <c r="AB26" s="215"/>
      <c r="AC26" s="215"/>
      <c r="AD26" s="215"/>
      <c r="AE26" s="215"/>
      <c r="AF26" s="215"/>
      <c r="AG26" s="215" t="s">
        <v>181</v>
      </c>
      <c r="AH26" s="215">
        <v>0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32">
        <v>8</v>
      </c>
      <c r="B27" s="233" t="s">
        <v>207</v>
      </c>
      <c r="C27" s="241" t="s">
        <v>208</v>
      </c>
      <c r="D27" s="234" t="s">
        <v>188</v>
      </c>
      <c r="E27" s="235">
        <v>11.862299999999999</v>
      </c>
      <c r="F27" s="236"/>
      <c r="G27" s="237">
        <f>ROUND(E27*F27,2)</f>
        <v>0</v>
      </c>
      <c r="H27" s="236"/>
      <c r="I27" s="237">
        <f>ROUND(E27*H27,2)</f>
        <v>0</v>
      </c>
      <c r="J27" s="236"/>
      <c r="K27" s="237">
        <f>ROUND(E27*J27,2)</f>
        <v>0</v>
      </c>
      <c r="L27" s="237">
        <v>15</v>
      </c>
      <c r="M27" s="237">
        <f>G27*(1+L27/100)</f>
        <v>0</v>
      </c>
      <c r="N27" s="237">
        <v>4.7660000000000001E-2</v>
      </c>
      <c r="O27" s="237">
        <f>ROUND(E27*N27,2)</f>
        <v>0.56999999999999995</v>
      </c>
      <c r="P27" s="237">
        <v>0</v>
      </c>
      <c r="Q27" s="237">
        <f>ROUND(E27*P27,2)</f>
        <v>0</v>
      </c>
      <c r="R27" s="237" t="s">
        <v>189</v>
      </c>
      <c r="S27" s="237" t="s">
        <v>167</v>
      </c>
      <c r="T27" s="238" t="s">
        <v>167</v>
      </c>
      <c r="U27" s="224">
        <v>0.84</v>
      </c>
      <c r="V27" s="224">
        <f>ROUND(E27*U27,2)</f>
        <v>9.9600000000000009</v>
      </c>
      <c r="W27" s="224"/>
      <c r="X27" s="224" t="s">
        <v>176</v>
      </c>
      <c r="Y27" s="215"/>
      <c r="Z27" s="215"/>
      <c r="AA27" s="215"/>
      <c r="AB27" s="215"/>
      <c r="AC27" s="215"/>
      <c r="AD27" s="215"/>
      <c r="AE27" s="215"/>
      <c r="AF27" s="215"/>
      <c r="AG27" s="215" t="s">
        <v>177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22"/>
      <c r="B28" s="223"/>
      <c r="C28" s="262" t="s">
        <v>209</v>
      </c>
      <c r="D28" s="245"/>
      <c r="E28" s="246">
        <v>0.85</v>
      </c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15"/>
      <c r="Z28" s="215"/>
      <c r="AA28" s="215"/>
      <c r="AB28" s="215"/>
      <c r="AC28" s="215"/>
      <c r="AD28" s="215"/>
      <c r="AE28" s="215"/>
      <c r="AF28" s="215"/>
      <c r="AG28" s="215" t="s">
        <v>181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22"/>
      <c r="B29" s="223"/>
      <c r="C29" s="262" t="s">
        <v>210</v>
      </c>
      <c r="D29" s="245"/>
      <c r="E29" s="246">
        <v>8</v>
      </c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15"/>
      <c r="Z29" s="215"/>
      <c r="AA29" s="215"/>
      <c r="AB29" s="215"/>
      <c r="AC29" s="215"/>
      <c r="AD29" s="215"/>
      <c r="AE29" s="215"/>
      <c r="AF29" s="215"/>
      <c r="AG29" s="215" t="s">
        <v>181</v>
      </c>
      <c r="AH29" s="215">
        <v>0</v>
      </c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22"/>
      <c r="B30" s="223"/>
      <c r="C30" s="262" t="s">
        <v>211</v>
      </c>
      <c r="D30" s="245"/>
      <c r="E30" s="246">
        <v>3.02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5"/>
      <c r="Z30" s="215"/>
      <c r="AA30" s="215"/>
      <c r="AB30" s="215"/>
      <c r="AC30" s="215"/>
      <c r="AD30" s="215"/>
      <c r="AE30" s="215"/>
      <c r="AF30" s="215"/>
      <c r="AG30" s="215" t="s">
        <v>181</v>
      </c>
      <c r="AH30" s="215">
        <v>0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32">
        <v>9</v>
      </c>
      <c r="B31" s="233" t="s">
        <v>212</v>
      </c>
      <c r="C31" s="241" t="s">
        <v>213</v>
      </c>
      <c r="D31" s="234" t="s">
        <v>188</v>
      </c>
      <c r="E31" s="235">
        <v>2</v>
      </c>
      <c r="F31" s="236"/>
      <c r="G31" s="237">
        <f>ROUND(E31*F31,2)</f>
        <v>0</v>
      </c>
      <c r="H31" s="236"/>
      <c r="I31" s="237">
        <f>ROUND(E31*H31,2)</f>
        <v>0</v>
      </c>
      <c r="J31" s="236"/>
      <c r="K31" s="237">
        <f>ROUND(E31*J31,2)</f>
        <v>0</v>
      </c>
      <c r="L31" s="237">
        <v>15</v>
      </c>
      <c r="M31" s="237">
        <f>G31*(1+L31/100)</f>
        <v>0</v>
      </c>
      <c r="N31" s="237">
        <v>5.2580000000000002E-2</v>
      </c>
      <c r="O31" s="237">
        <f>ROUND(E31*N31,2)</f>
        <v>0.11</v>
      </c>
      <c r="P31" s="237">
        <v>0</v>
      </c>
      <c r="Q31" s="237">
        <f>ROUND(E31*P31,2)</f>
        <v>0</v>
      </c>
      <c r="R31" s="237" t="s">
        <v>189</v>
      </c>
      <c r="S31" s="237" t="s">
        <v>167</v>
      </c>
      <c r="T31" s="238" t="s">
        <v>167</v>
      </c>
      <c r="U31" s="224">
        <v>0.91700000000000004</v>
      </c>
      <c r="V31" s="224">
        <f>ROUND(E31*U31,2)</f>
        <v>1.83</v>
      </c>
      <c r="W31" s="224"/>
      <c r="X31" s="224" t="s">
        <v>176</v>
      </c>
      <c r="Y31" s="215"/>
      <c r="Z31" s="215"/>
      <c r="AA31" s="215"/>
      <c r="AB31" s="215"/>
      <c r="AC31" s="215"/>
      <c r="AD31" s="215"/>
      <c r="AE31" s="215"/>
      <c r="AF31" s="215"/>
      <c r="AG31" s="215" t="s">
        <v>190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22"/>
      <c r="B32" s="223"/>
      <c r="C32" s="262" t="s">
        <v>214</v>
      </c>
      <c r="D32" s="245"/>
      <c r="E32" s="246">
        <v>2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5"/>
      <c r="Z32" s="215"/>
      <c r="AA32" s="215"/>
      <c r="AB32" s="215"/>
      <c r="AC32" s="215"/>
      <c r="AD32" s="215"/>
      <c r="AE32" s="215"/>
      <c r="AF32" s="215"/>
      <c r="AG32" s="215" t="s">
        <v>181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32">
        <v>10</v>
      </c>
      <c r="B33" s="233" t="s">
        <v>215</v>
      </c>
      <c r="C33" s="241" t="s">
        <v>216</v>
      </c>
      <c r="D33" s="234" t="s">
        <v>184</v>
      </c>
      <c r="E33" s="235">
        <v>1.0485</v>
      </c>
      <c r="F33" s="236"/>
      <c r="G33" s="237">
        <f>ROUND(E33*F33,2)</f>
        <v>0</v>
      </c>
      <c r="H33" s="236"/>
      <c r="I33" s="237">
        <f>ROUND(E33*H33,2)</f>
        <v>0</v>
      </c>
      <c r="J33" s="236"/>
      <c r="K33" s="237">
        <f>ROUND(E33*J33,2)</f>
        <v>0</v>
      </c>
      <c r="L33" s="237">
        <v>15</v>
      </c>
      <c r="M33" s="237">
        <f>G33*(1+L33/100)</f>
        <v>0</v>
      </c>
      <c r="N33" s="237">
        <v>2.5249999999999999</v>
      </c>
      <c r="O33" s="237">
        <f>ROUND(E33*N33,2)</f>
        <v>2.65</v>
      </c>
      <c r="P33" s="237">
        <v>0</v>
      </c>
      <c r="Q33" s="237">
        <f>ROUND(E33*P33,2)</f>
        <v>0</v>
      </c>
      <c r="R33" s="237" t="s">
        <v>189</v>
      </c>
      <c r="S33" s="237" t="s">
        <v>167</v>
      </c>
      <c r="T33" s="238" t="s">
        <v>167</v>
      </c>
      <c r="U33" s="224">
        <v>3.2130000000000001</v>
      </c>
      <c r="V33" s="224">
        <f>ROUND(E33*U33,2)</f>
        <v>3.37</v>
      </c>
      <c r="W33" s="224"/>
      <c r="X33" s="224" t="s">
        <v>176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177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22"/>
      <c r="B34" s="223"/>
      <c r="C34" s="261" t="s">
        <v>217</v>
      </c>
      <c r="D34" s="250"/>
      <c r="E34" s="250"/>
      <c r="F34" s="250"/>
      <c r="G34" s="250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15"/>
      <c r="Z34" s="215"/>
      <c r="AA34" s="215"/>
      <c r="AB34" s="215"/>
      <c r="AC34" s="215"/>
      <c r="AD34" s="215"/>
      <c r="AE34" s="215"/>
      <c r="AF34" s="215"/>
      <c r="AG34" s="215" t="s">
        <v>179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22"/>
      <c r="B35" s="223"/>
      <c r="C35" s="262" t="s">
        <v>218</v>
      </c>
      <c r="D35" s="245"/>
      <c r="E35" s="246">
        <v>1.05</v>
      </c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15"/>
      <c r="Z35" s="215"/>
      <c r="AA35" s="215"/>
      <c r="AB35" s="215"/>
      <c r="AC35" s="215"/>
      <c r="AD35" s="215"/>
      <c r="AE35" s="215"/>
      <c r="AF35" s="215"/>
      <c r="AG35" s="215" t="s">
        <v>181</v>
      </c>
      <c r="AH35" s="215">
        <v>0</v>
      </c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ht="22.5" outlineLevel="1" x14ac:dyDescent="0.2">
      <c r="A36" s="232">
        <v>11</v>
      </c>
      <c r="B36" s="233" t="s">
        <v>219</v>
      </c>
      <c r="C36" s="241" t="s">
        <v>220</v>
      </c>
      <c r="D36" s="234" t="s">
        <v>188</v>
      </c>
      <c r="E36" s="235">
        <v>1.4420999999999999</v>
      </c>
      <c r="F36" s="236"/>
      <c r="G36" s="237">
        <f>ROUND(E36*F36,2)</f>
        <v>0</v>
      </c>
      <c r="H36" s="236"/>
      <c r="I36" s="237">
        <f>ROUND(E36*H36,2)</f>
        <v>0</v>
      </c>
      <c r="J36" s="236"/>
      <c r="K36" s="237">
        <f>ROUND(E36*J36,2)</f>
        <v>0</v>
      </c>
      <c r="L36" s="237">
        <v>15</v>
      </c>
      <c r="M36" s="237">
        <f>G36*(1+L36/100)</f>
        <v>0</v>
      </c>
      <c r="N36" s="237">
        <v>1.094E-2</v>
      </c>
      <c r="O36" s="237">
        <f>ROUND(E36*N36,2)</f>
        <v>0.02</v>
      </c>
      <c r="P36" s="237">
        <v>0</v>
      </c>
      <c r="Q36" s="237">
        <f>ROUND(E36*P36,2)</f>
        <v>0</v>
      </c>
      <c r="R36" s="237" t="s">
        <v>175</v>
      </c>
      <c r="S36" s="237" t="s">
        <v>167</v>
      </c>
      <c r="T36" s="238" t="s">
        <v>167</v>
      </c>
      <c r="U36" s="224">
        <v>0.45</v>
      </c>
      <c r="V36" s="224">
        <f>ROUND(E36*U36,2)</f>
        <v>0.65</v>
      </c>
      <c r="W36" s="224"/>
      <c r="X36" s="224" t="s">
        <v>176</v>
      </c>
      <c r="Y36" s="215"/>
      <c r="Z36" s="215"/>
      <c r="AA36" s="215"/>
      <c r="AB36" s="215"/>
      <c r="AC36" s="215"/>
      <c r="AD36" s="215"/>
      <c r="AE36" s="215"/>
      <c r="AF36" s="215"/>
      <c r="AG36" s="215" t="s">
        <v>190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22"/>
      <c r="B37" s="223"/>
      <c r="C37" s="261" t="s">
        <v>221</v>
      </c>
      <c r="D37" s="250"/>
      <c r="E37" s="250"/>
      <c r="F37" s="250"/>
      <c r="G37" s="250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15"/>
      <c r="Z37" s="215"/>
      <c r="AA37" s="215"/>
      <c r="AB37" s="215"/>
      <c r="AC37" s="215"/>
      <c r="AD37" s="215"/>
      <c r="AE37" s="215"/>
      <c r="AF37" s="215"/>
      <c r="AG37" s="215" t="s">
        <v>179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22"/>
      <c r="B38" s="223"/>
      <c r="C38" s="262" t="s">
        <v>222</v>
      </c>
      <c r="D38" s="245"/>
      <c r="E38" s="246">
        <v>1.44</v>
      </c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15"/>
      <c r="Z38" s="215"/>
      <c r="AA38" s="215"/>
      <c r="AB38" s="215"/>
      <c r="AC38" s="215"/>
      <c r="AD38" s="215"/>
      <c r="AE38" s="215"/>
      <c r="AF38" s="215"/>
      <c r="AG38" s="215" t="s">
        <v>181</v>
      </c>
      <c r="AH38" s="215">
        <v>0</v>
      </c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x14ac:dyDescent="0.2">
      <c r="A39" s="226" t="s">
        <v>162</v>
      </c>
      <c r="B39" s="227" t="s">
        <v>75</v>
      </c>
      <c r="C39" s="240" t="s">
        <v>76</v>
      </c>
      <c r="D39" s="228"/>
      <c r="E39" s="229"/>
      <c r="F39" s="230"/>
      <c r="G39" s="230">
        <f>SUMIF(AG40:AG47,"&lt;&gt;NOR",G40:G47)</f>
        <v>0</v>
      </c>
      <c r="H39" s="230"/>
      <c r="I39" s="230">
        <f>SUM(I40:I47)</f>
        <v>0</v>
      </c>
      <c r="J39" s="230"/>
      <c r="K39" s="230">
        <f>SUM(K40:K47)</f>
        <v>0</v>
      </c>
      <c r="L39" s="230"/>
      <c r="M39" s="230">
        <f>SUM(M40:M47)</f>
        <v>0</v>
      </c>
      <c r="N39" s="230"/>
      <c r="O39" s="230">
        <f>SUM(O40:O47)</f>
        <v>0.05</v>
      </c>
      <c r="P39" s="230"/>
      <c r="Q39" s="230">
        <f>SUM(Q40:Q47)</f>
        <v>2.9</v>
      </c>
      <c r="R39" s="230"/>
      <c r="S39" s="230"/>
      <c r="T39" s="231"/>
      <c r="U39" s="225"/>
      <c r="V39" s="225">
        <f>SUM(V40:V47)</f>
        <v>14.31</v>
      </c>
      <c r="W39" s="225"/>
      <c r="X39" s="225"/>
      <c r="AG39" t="s">
        <v>163</v>
      </c>
    </row>
    <row r="40" spans="1:60" ht="22.5" outlineLevel="1" x14ac:dyDescent="0.2">
      <c r="A40" s="232">
        <v>12</v>
      </c>
      <c r="B40" s="233" t="s">
        <v>223</v>
      </c>
      <c r="C40" s="241" t="s">
        <v>224</v>
      </c>
      <c r="D40" s="234" t="s">
        <v>188</v>
      </c>
      <c r="E40" s="235">
        <v>28.776299999999999</v>
      </c>
      <c r="F40" s="236"/>
      <c r="G40" s="237">
        <f>ROUND(E40*F40,2)</f>
        <v>0</v>
      </c>
      <c r="H40" s="236"/>
      <c r="I40" s="237">
        <f>ROUND(E40*H40,2)</f>
        <v>0</v>
      </c>
      <c r="J40" s="236"/>
      <c r="K40" s="237">
        <f>ROUND(E40*J40,2)</f>
        <v>0</v>
      </c>
      <c r="L40" s="237">
        <v>15</v>
      </c>
      <c r="M40" s="237">
        <f>G40*(1+L40/100)</f>
        <v>0</v>
      </c>
      <c r="N40" s="237">
        <v>0</v>
      </c>
      <c r="O40" s="237">
        <f>ROUND(E40*N40,2)</f>
        <v>0</v>
      </c>
      <c r="P40" s="237">
        <v>4.5999999999999999E-2</v>
      </c>
      <c r="Q40" s="237">
        <f>ROUND(E40*P40,2)</f>
        <v>1.32</v>
      </c>
      <c r="R40" s="237" t="s">
        <v>225</v>
      </c>
      <c r="S40" s="237" t="s">
        <v>167</v>
      </c>
      <c r="T40" s="238" t="s">
        <v>167</v>
      </c>
      <c r="U40" s="224">
        <v>0.26</v>
      </c>
      <c r="V40" s="224">
        <f>ROUND(E40*U40,2)</f>
        <v>7.48</v>
      </c>
      <c r="W40" s="224"/>
      <c r="X40" s="224" t="s">
        <v>176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177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22"/>
      <c r="B41" s="223"/>
      <c r="C41" s="262" t="s">
        <v>226</v>
      </c>
      <c r="D41" s="245"/>
      <c r="E41" s="246">
        <v>22.776299999999999</v>
      </c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15"/>
      <c r="Z41" s="215"/>
      <c r="AA41" s="215"/>
      <c r="AB41" s="215"/>
      <c r="AC41" s="215"/>
      <c r="AD41" s="215"/>
      <c r="AE41" s="215"/>
      <c r="AF41" s="215"/>
      <c r="AG41" s="215" t="s">
        <v>181</v>
      </c>
      <c r="AH41" s="215">
        <v>0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22"/>
      <c r="B42" s="223"/>
      <c r="C42" s="262" t="s">
        <v>227</v>
      </c>
      <c r="D42" s="245"/>
      <c r="E42" s="246">
        <v>6</v>
      </c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15"/>
      <c r="Z42" s="215"/>
      <c r="AA42" s="215"/>
      <c r="AB42" s="215"/>
      <c r="AC42" s="215"/>
      <c r="AD42" s="215"/>
      <c r="AE42" s="215"/>
      <c r="AF42" s="215"/>
      <c r="AG42" s="215" t="s">
        <v>181</v>
      </c>
      <c r="AH42" s="215">
        <v>0</v>
      </c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ht="22.5" outlineLevel="1" x14ac:dyDescent="0.2">
      <c r="A43" s="232">
        <v>13</v>
      </c>
      <c r="B43" s="233" t="s">
        <v>228</v>
      </c>
      <c r="C43" s="241" t="s">
        <v>229</v>
      </c>
      <c r="D43" s="234" t="s">
        <v>188</v>
      </c>
      <c r="E43" s="235">
        <v>22.776299999999999</v>
      </c>
      <c r="F43" s="236"/>
      <c r="G43" s="237">
        <f>ROUND(E43*F43,2)</f>
        <v>0</v>
      </c>
      <c r="H43" s="236"/>
      <c r="I43" s="237">
        <f>ROUND(E43*H43,2)</f>
        <v>0</v>
      </c>
      <c r="J43" s="236"/>
      <c r="K43" s="237">
        <f>ROUND(E43*J43,2)</f>
        <v>0</v>
      </c>
      <c r="L43" s="237">
        <v>15</v>
      </c>
      <c r="M43" s="237">
        <f>G43*(1+L43/100)</f>
        <v>0</v>
      </c>
      <c r="N43" s="237">
        <v>0</v>
      </c>
      <c r="O43" s="237">
        <f>ROUND(E43*N43,2)</f>
        <v>0</v>
      </c>
      <c r="P43" s="237">
        <v>6.8000000000000005E-2</v>
      </c>
      <c r="Q43" s="237">
        <f>ROUND(E43*P43,2)</f>
        <v>1.55</v>
      </c>
      <c r="R43" s="237" t="s">
        <v>225</v>
      </c>
      <c r="S43" s="237" t="s">
        <v>167</v>
      </c>
      <c r="T43" s="238" t="s">
        <v>167</v>
      </c>
      <c r="U43" s="224">
        <v>0.3</v>
      </c>
      <c r="V43" s="224">
        <f>ROUND(E43*U43,2)</f>
        <v>6.83</v>
      </c>
      <c r="W43" s="224"/>
      <c r="X43" s="224" t="s">
        <v>176</v>
      </c>
      <c r="Y43" s="215"/>
      <c r="Z43" s="215"/>
      <c r="AA43" s="215"/>
      <c r="AB43" s="215"/>
      <c r="AC43" s="215"/>
      <c r="AD43" s="215"/>
      <c r="AE43" s="215"/>
      <c r="AF43" s="215"/>
      <c r="AG43" s="215" t="s">
        <v>177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22"/>
      <c r="B44" s="223"/>
      <c r="C44" s="261" t="s">
        <v>230</v>
      </c>
      <c r="D44" s="250"/>
      <c r="E44" s="250"/>
      <c r="F44" s="250"/>
      <c r="G44" s="250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15"/>
      <c r="Z44" s="215"/>
      <c r="AA44" s="215"/>
      <c r="AB44" s="215"/>
      <c r="AC44" s="215"/>
      <c r="AD44" s="215"/>
      <c r="AE44" s="215"/>
      <c r="AF44" s="215"/>
      <c r="AG44" s="215" t="s">
        <v>179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22"/>
      <c r="B45" s="223"/>
      <c r="C45" s="262" t="s">
        <v>206</v>
      </c>
      <c r="D45" s="245"/>
      <c r="E45" s="246">
        <v>19.760000000000002</v>
      </c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15"/>
      <c r="Z45" s="215"/>
      <c r="AA45" s="215"/>
      <c r="AB45" s="215"/>
      <c r="AC45" s="215"/>
      <c r="AD45" s="215"/>
      <c r="AE45" s="215"/>
      <c r="AF45" s="215"/>
      <c r="AG45" s="215" t="s">
        <v>181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22"/>
      <c r="B46" s="223"/>
      <c r="C46" s="262" t="s">
        <v>211</v>
      </c>
      <c r="D46" s="245"/>
      <c r="E46" s="246">
        <v>3.02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5"/>
      <c r="Z46" s="215"/>
      <c r="AA46" s="215"/>
      <c r="AB46" s="215"/>
      <c r="AC46" s="215"/>
      <c r="AD46" s="215"/>
      <c r="AE46" s="215"/>
      <c r="AF46" s="215"/>
      <c r="AG46" s="215" t="s">
        <v>181</v>
      </c>
      <c r="AH46" s="215">
        <v>0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51">
        <v>14</v>
      </c>
      <c r="B47" s="252" t="s">
        <v>231</v>
      </c>
      <c r="C47" s="263" t="s">
        <v>232</v>
      </c>
      <c r="D47" s="253" t="s">
        <v>233</v>
      </c>
      <c r="E47" s="254">
        <v>1</v>
      </c>
      <c r="F47" s="255"/>
      <c r="G47" s="256">
        <f>ROUND(E47*F47,2)</f>
        <v>0</v>
      </c>
      <c r="H47" s="255"/>
      <c r="I47" s="256">
        <f>ROUND(E47*H47,2)</f>
        <v>0</v>
      </c>
      <c r="J47" s="255"/>
      <c r="K47" s="256">
        <f>ROUND(E47*J47,2)</f>
        <v>0</v>
      </c>
      <c r="L47" s="256">
        <v>15</v>
      </c>
      <c r="M47" s="256">
        <f>G47*(1+L47/100)</f>
        <v>0</v>
      </c>
      <c r="N47" s="256">
        <v>0.05</v>
      </c>
      <c r="O47" s="256">
        <f>ROUND(E47*N47,2)</f>
        <v>0.05</v>
      </c>
      <c r="P47" s="256">
        <v>0.03</v>
      </c>
      <c r="Q47" s="256">
        <f>ROUND(E47*P47,2)</f>
        <v>0.03</v>
      </c>
      <c r="R47" s="256"/>
      <c r="S47" s="256" t="s">
        <v>195</v>
      </c>
      <c r="T47" s="257" t="s">
        <v>168</v>
      </c>
      <c r="U47" s="224">
        <v>0</v>
      </c>
      <c r="V47" s="224">
        <f>ROUND(E47*U47,2)</f>
        <v>0</v>
      </c>
      <c r="W47" s="224"/>
      <c r="X47" s="224" t="s">
        <v>176</v>
      </c>
      <c r="Y47" s="215"/>
      <c r="Z47" s="215"/>
      <c r="AA47" s="215"/>
      <c r="AB47" s="215"/>
      <c r="AC47" s="215"/>
      <c r="AD47" s="215"/>
      <c r="AE47" s="215"/>
      <c r="AF47" s="215"/>
      <c r="AG47" s="215" t="s">
        <v>177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x14ac:dyDescent="0.2">
      <c r="A48" s="226" t="s">
        <v>162</v>
      </c>
      <c r="B48" s="227" t="s">
        <v>79</v>
      </c>
      <c r="C48" s="240" t="s">
        <v>80</v>
      </c>
      <c r="D48" s="228"/>
      <c r="E48" s="229"/>
      <c r="F48" s="230"/>
      <c r="G48" s="230">
        <f>SUMIF(AG49:AG49,"&lt;&gt;NOR",G49:G49)</f>
        <v>0</v>
      </c>
      <c r="H48" s="230"/>
      <c r="I48" s="230">
        <f>SUM(I49:I49)</f>
        <v>0</v>
      </c>
      <c r="J48" s="230"/>
      <c r="K48" s="230">
        <f>SUM(K49:K49)</f>
        <v>0</v>
      </c>
      <c r="L48" s="230"/>
      <c r="M48" s="230">
        <f>SUM(M49:M49)</f>
        <v>0</v>
      </c>
      <c r="N48" s="230"/>
      <c r="O48" s="230">
        <f>SUM(O49:O49)</f>
        <v>0.01</v>
      </c>
      <c r="P48" s="230"/>
      <c r="Q48" s="230">
        <f>SUM(Q49:Q49)</f>
        <v>0</v>
      </c>
      <c r="R48" s="230"/>
      <c r="S48" s="230"/>
      <c r="T48" s="231"/>
      <c r="U48" s="225"/>
      <c r="V48" s="225">
        <f>SUM(V49:V49)</f>
        <v>0.81</v>
      </c>
      <c r="W48" s="225"/>
      <c r="X48" s="225"/>
      <c r="AG48" t="s">
        <v>163</v>
      </c>
    </row>
    <row r="49" spans="1:60" outlineLevel="1" x14ac:dyDescent="0.2">
      <c r="A49" s="251">
        <v>15</v>
      </c>
      <c r="B49" s="252" t="s">
        <v>234</v>
      </c>
      <c r="C49" s="263" t="s">
        <v>235</v>
      </c>
      <c r="D49" s="253" t="s">
        <v>188</v>
      </c>
      <c r="E49" s="254">
        <v>3.86</v>
      </c>
      <c r="F49" s="255"/>
      <c r="G49" s="256">
        <f>ROUND(E49*F49,2)</f>
        <v>0</v>
      </c>
      <c r="H49" s="255"/>
      <c r="I49" s="256">
        <f>ROUND(E49*H49,2)</f>
        <v>0</v>
      </c>
      <c r="J49" s="255"/>
      <c r="K49" s="256">
        <f>ROUND(E49*J49,2)</f>
        <v>0</v>
      </c>
      <c r="L49" s="256">
        <v>15</v>
      </c>
      <c r="M49" s="256">
        <f>G49*(1+L49/100)</f>
        <v>0</v>
      </c>
      <c r="N49" s="256">
        <v>1.58E-3</v>
      </c>
      <c r="O49" s="256">
        <f>ROUND(E49*N49,2)</f>
        <v>0.01</v>
      </c>
      <c r="P49" s="256">
        <v>0</v>
      </c>
      <c r="Q49" s="256">
        <f>ROUND(E49*P49,2)</f>
        <v>0</v>
      </c>
      <c r="R49" s="256" t="s">
        <v>236</v>
      </c>
      <c r="S49" s="256" t="s">
        <v>167</v>
      </c>
      <c r="T49" s="257" t="s">
        <v>167</v>
      </c>
      <c r="U49" s="224">
        <v>0.21</v>
      </c>
      <c r="V49" s="224">
        <f>ROUND(E49*U49,2)</f>
        <v>0.81</v>
      </c>
      <c r="W49" s="224"/>
      <c r="X49" s="224" t="s">
        <v>176</v>
      </c>
      <c r="Y49" s="215"/>
      <c r="Z49" s="215"/>
      <c r="AA49" s="215"/>
      <c r="AB49" s="215"/>
      <c r="AC49" s="215"/>
      <c r="AD49" s="215"/>
      <c r="AE49" s="215"/>
      <c r="AF49" s="215"/>
      <c r="AG49" s="215" t="s">
        <v>177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x14ac:dyDescent="0.2">
      <c r="A50" s="226" t="s">
        <v>162</v>
      </c>
      <c r="B50" s="227" t="s">
        <v>81</v>
      </c>
      <c r="C50" s="240" t="s">
        <v>82</v>
      </c>
      <c r="D50" s="228"/>
      <c r="E50" s="229"/>
      <c r="F50" s="230"/>
      <c r="G50" s="230">
        <f>SUMIF(AG51:AG52,"&lt;&gt;NOR",G51:G52)</f>
        <v>0</v>
      </c>
      <c r="H50" s="230"/>
      <c r="I50" s="230">
        <f>SUM(I51:I52)</f>
        <v>0</v>
      </c>
      <c r="J50" s="230"/>
      <c r="K50" s="230">
        <f>SUM(K51:K52)</f>
        <v>0</v>
      </c>
      <c r="L50" s="230"/>
      <c r="M50" s="230">
        <f>SUM(M51:M52)</f>
        <v>0</v>
      </c>
      <c r="N50" s="230"/>
      <c r="O50" s="230">
        <f>SUM(O51:O52)</f>
        <v>0</v>
      </c>
      <c r="P50" s="230"/>
      <c r="Q50" s="230">
        <f>SUM(Q51:Q52)</f>
        <v>0</v>
      </c>
      <c r="R50" s="230"/>
      <c r="S50" s="230"/>
      <c r="T50" s="231"/>
      <c r="U50" s="225"/>
      <c r="V50" s="225">
        <f>SUM(V51:V52)</f>
        <v>3.8600000000000003</v>
      </c>
      <c r="W50" s="225"/>
      <c r="X50" s="225"/>
      <c r="AG50" t="s">
        <v>163</v>
      </c>
    </row>
    <row r="51" spans="1:60" outlineLevel="1" x14ac:dyDescent="0.2">
      <c r="A51" s="251">
        <v>16</v>
      </c>
      <c r="B51" s="252" t="s">
        <v>237</v>
      </c>
      <c r="C51" s="263" t="s">
        <v>238</v>
      </c>
      <c r="D51" s="253" t="s">
        <v>188</v>
      </c>
      <c r="E51" s="254">
        <v>18.855599999999999</v>
      </c>
      <c r="F51" s="255"/>
      <c r="G51" s="256">
        <f>ROUND(E51*F51,2)</f>
        <v>0</v>
      </c>
      <c r="H51" s="255"/>
      <c r="I51" s="256">
        <f>ROUND(E51*H51,2)</f>
        <v>0</v>
      </c>
      <c r="J51" s="255"/>
      <c r="K51" s="256">
        <f>ROUND(E51*J51,2)</f>
        <v>0</v>
      </c>
      <c r="L51" s="256">
        <v>15</v>
      </c>
      <c r="M51" s="256">
        <f>G51*(1+L51/100)</f>
        <v>0</v>
      </c>
      <c r="N51" s="256">
        <v>1.0000000000000001E-5</v>
      </c>
      <c r="O51" s="256">
        <f>ROUND(E51*N51,2)</f>
        <v>0</v>
      </c>
      <c r="P51" s="256">
        <v>0</v>
      </c>
      <c r="Q51" s="256">
        <f>ROUND(E51*P51,2)</f>
        <v>0</v>
      </c>
      <c r="R51" s="256" t="s">
        <v>175</v>
      </c>
      <c r="S51" s="256" t="s">
        <v>167</v>
      </c>
      <c r="T51" s="257" t="s">
        <v>167</v>
      </c>
      <c r="U51" s="224">
        <v>0.13</v>
      </c>
      <c r="V51" s="224">
        <f>ROUND(E51*U51,2)</f>
        <v>2.4500000000000002</v>
      </c>
      <c r="W51" s="224"/>
      <c r="X51" s="224" t="s">
        <v>176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190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51">
        <v>17</v>
      </c>
      <c r="B52" s="252" t="s">
        <v>239</v>
      </c>
      <c r="C52" s="263" t="s">
        <v>240</v>
      </c>
      <c r="D52" s="253" t="s">
        <v>188</v>
      </c>
      <c r="E52" s="254">
        <v>70.3</v>
      </c>
      <c r="F52" s="255"/>
      <c r="G52" s="256">
        <f>ROUND(E52*F52,2)</f>
        <v>0</v>
      </c>
      <c r="H52" s="255"/>
      <c r="I52" s="256">
        <f>ROUND(E52*H52,2)</f>
        <v>0</v>
      </c>
      <c r="J52" s="255"/>
      <c r="K52" s="256">
        <f>ROUND(E52*J52,2)</f>
        <v>0</v>
      </c>
      <c r="L52" s="256">
        <v>15</v>
      </c>
      <c r="M52" s="256">
        <f>G52*(1+L52/100)</f>
        <v>0</v>
      </c>
      <c r="N52" s="256">
        <v>0</v>
      </c>
      <c r="O52" s="256">
        <f>ROUND(E52*N52,2)</f>
        <v>0</v>
      </c>
      <c r="P52" s="256">
        <v>0</v>
      </c>
      <c r="Q52" s="256">
        <f>ROUND(E52*P52,2)</f>
        <v>0</v>
      </c>
      <c r="R52" s="256" t="s">
        <v>175</v>
      </c>
      <c r="S52" s="256" t="s">
        <v>167</v>
      </c>
      <c r="T52" s="257" t="s">
        <v>167</v>
      </c>
      <c r="U52" s="224">
        <v>0.02</v>
      </c>
      <c r="V52" s="224">
        <f>ROUND(E52*U52,2)</f>
        <v>1.41</v>
      </c>
      <c r="W52" s="224"/>
      <c r="X52" s="224" t="s">
        <v>176</v>
      </c>
      <c r="Y52" s="215"/>
      <c r="Z52" s="215"/>
      <c r="AA52" s="215"/>
      <c r="AB52" s="215"/>
      <c r="AC52" s="215"/>
      <c r="AD52" s="215"/>
      <c r="AE52" s="215"/>
      <c r="AF52" s="215"/>
      <c r="AG52" s="215" t="s">
        <v>177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x14ac:dyDescent="0.2">
      <c r="A53" s="226" t="s">
        <v>162</v>
      </c>
      <c r="B53" s="227" t="s">
        <v>83</v>
      </c>
      <c r="C53" s="240" t="s">
        <v>84</v>
      </c>
      <c r="D53" s="228"/>
      <c r="E53" s="229"/>
      <c r="F53" s="230"/>
      <c r="G53" s="230">
        <f>SUMIF(AG54:AG75,"&lt;&gt;NOR",G54:G75)</f>
        <v>0</v>
      </c>
      <c r="H53" s="230"/>
      <c r="I53" s="230">
        <f>SUM(I54:I75)</f>
        <v>0</v>
      </c>
      <c r="J53" s="230"/>
      <c r="K53" s="230">
        <f>SUM(K54:K75)</f>
        <v>0</v>
      </c>
      <c r="L53" s="230"/>
      <c r="M53" s="230">
        <f>SUM(M54:M75)</f>
        <v>0</v>
      </c>
      <c r="N53" s="230"/>
      <c r="O53" s="230">
        <f>SUM(O54:O75)</f>
        <v>0.01</v>
      </c>
      <c r="P53" s="230"/>
      <c r="Q53" s="230">
        <f>SUM(Q54:Q75)</f>
        <v>4.3499999999999996</v>
      </c>
      <c r="R53" s="230"/>
      <c r="S53" s="230"/>
      <c r="T53" s="231"/>
      <c r="U53" s="225"/>
      <c r="V53" s="225">
        <f>SUM(V54:V75)</f>
        <v>18.82</v>
      </c>
      <c r="W53" s="225"/>
      <c r="X53" s="225"/>
      <c r="AG53" t="s">
        <v>163</v>
      </c>
    </row>
    <row r="54" spans="1:60" outlineLevel="1" x14ac:dyDescent="0.2">
      <c r="A54" s="232">
        <v>18</v>
      </c>
      <c r="B54" s="233" t="s">
        <v>241</v>
      </c>
      <c r="C54" s="241" t="s">
        <v>242</v>
      </c>
      <c r="D54" s="234" t="s">
        <v>188</v>
      </c>
      <c r="E54" s="235">
        <v>8.6224000000000007</v>
      </c>
      <c r="F54" s="236"/>
      <c r="G54" s="237">
        <f>ROUND(E54*F54,2)</f>
        <v>0</v>
      </c>
      <c r="H54" s="236"/>
      <c r="I54" s="237">
        <f>ROUND(E54*H54,2)</f>
        <v>0</v>
      </c>
      <c r="J54" s="236"/>
      <c r="K54" s="237">
        <f>ROUND(E54*J54,2)</f>
        <v>0</v>
      </c>
      <c r="L54" s="237">
        <v>15</v>
      </c>
      <c r="M54" s="237">
        <f>G54*(1+L54/100)</f>
        <v>0</v>
      </c>
      <c r="N54" s="237">
        <v>6.7000000000000002E-4</v>
      </c>
      <c r="O54" s="237">
        <f>ROUND(E54*N54,2)</f>
        <v>0.01</v>
      </c>
      <c r="P54" s="237">
        <v>0.18</v>
      </c>
      <c r="Q54" s="237">
        <f>ROUND(E54*P54,2)</f>
        <v>1.55</v>
      </c>
      <c r="R54" s="237" t="s">
        <v>225</v>
      </c>
      <c r="S54" s="237" t="s">
        <v>167</v>
      </c>
      <c r="T54" s="238" t="s">
        <v>167</v>
      </c>
      <c r="U54" s="224">
        <v>0.23</v>
      </c>
      <c r="V54" s="224">
        <f>ROUND(E54*U54,2)</f>
        <v>1.98</v>
      </c>
      <c r="W54" s="224"/>
      <c r="X54" s="224" t="s">
        <v>176</v>
      </c>
      <c r="Y54" s="215"/>
      <c r="Z54" s="215"/>
      <c r="AA54" s="215"/>
      <c r="AB54" s="215"/>
      <c r="AC54" s="215"/>
      <c r="AD54" s="215"/>
      <c r="AE54" s="215"/>
      <c r="AF54" s="215"/>
      <c r="AG54" s="215" t="s">
        <v>190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ht="22.5" outlineLevel="1" x14ac:dyDescent="0.2">
      <c r="A55" s="222"/>
      <c r="B55" s="223"/>
      <c r="C55" s="261" t="s">
        <v>243</v>
      </c>
      <c r="D55" s="250"/>
      <c r="E55" s="250"/>
      <c r="F55" s="250"/>
      <c r="G55" s="250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15"/>
      <c r="Z55" s="215"/>
      <c r="AA55" s="215"/>
      <c r="AB55" s="215"/>
      <c r="AC55" s="215"/>
      <c r="AD55" s="215"/>
      <c r="AE55" s="215"/>
      <c r="AF55" s="215"/>
      <c r="AG55" s="215" t="s">
        <v>179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58" t="str">
        <f>C55</f>
        <v>nebo vybourání otvorů průřezové plochy přes 4 m2 v příčkách, včetně pomocného lešení o výšce podlahy do 1900 mm a pro zatížení do 1,5 kPa  (150 kg/m2),</v>
      </c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22"/>
      <c r="B56" s="223"/>
      <c r="C56" s="262" t="s">
        <v>244</v>
      </c>
      <c r="D56" s="245"/>
      <c r="E56" s="246">
        <v>1.1279999999999999</v>
      </c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15"/>
      <c r="Z56" s="215"/>
      <c r="AA56" s="215"/>
      <c r="AB56" s="215"/>
      <c r="AC56" s="215"/>
      <c r="AD56" s="215"/>
      <c r="AE56" s="215"/>
      <c r="AF56" s="215"/>
      <c r="AG56" s="215" t="s">
        <v>181</v>
      </c>
      <c r="AH56" s="215">
        <v>0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22"/>
      <c r="B57" s="223"/>
      <c r="C57" s="262" t="s">
        <v>245</v>
      </c>
      <c r="D57" s="245"/>
      <c r="E57" s="246">
        <v>7.4943999999999997</v>
      </c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15"/>
      <c r="Z57" s="215"/>
      <c r="AA57" s="215"/>
      <c r="AB57" s="215"/>
      <c r="AC57" s="215"/>
      <c r="AD57" s="215"/>
      <c r="AE57" s="215"/>
      <c r="AF57" s="215"/>
      <c r="AG57" s="215" t="s">
        <v>181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ht="22.5" outlineLevel="1" x14ac:dyDescent="0.2">
      <c r="A58" s="232">
        <v>19</v>
      </c>
      <c r="B58" s="233" t="s">
        <v>246</v>
      </c>
      <c r="C58" s="241" t="s">
        <v>247</v>
      </c>
      <c r="D58" s="234" t="s">
        <v>184</v>
      </c>
      <c r="E58" s="235">
        <v>1.1112</v>
      </c>
      <c r="F58" s="236"/>
      <c r="G58" s="237">
        <f>ROUND(E58*F58,2)</f>
        <v>0</v>
      </c>
      <c r="H58" s="236"/>
      <c r="I58" s="237">
        <f>ROUND(E58*H58,2)</f>
        <v>0</v>
      </c>
      <c r="J58" s="236"/>
      <c r="K58" s="237">
        <f>ROUND(E58*J58,2)</f>
        <v>0</v>
      </c>
      <c r="L58" s="237">
        <v>15</v>
      </c>
      <c r="M58" s="237">
        <f>G58*(1+L58/100)</f>
        <v>0</v>
      </c>
      <c r="N58" s="237">
        <v>0</v>
      </c>
      <c r="O58" s="237">
        <f>ROUND(E58*N58,2)</f>
        <v>0</v>
      </c>
      <c r="P58" s="237">
        <v>2.2000000000000002</v>
      </c>
      <c r="Q58" s="237">
        <f>ROUND(E58*P58,2)</f>
        <v>2.44</v>
      </c>
      <c r="R58" s="237" t="s">
        <v>225</v>
      </c>
      <c r="S58" s="237" t="s">
        <v>167</v>
      </c>
      <c r="T58" s="238" t="s">
        <v>167</v>
      </c>
      <c r="U58" s="224">
        <v>10.88</v>
      </c>
      <c r="V58" s="224">
        <f>ROUND(E58*U58,2)</f>
        <v>12.09</v>
      </c>
      <c r="W58" s="224"/>
      <c r="X58" s="224" t="s">
        <v>176</v>
      </c>
      <c r="Y58" s="215"/>
      <c r="Z58" s="215"/>
      <c r="AA58" s="215"/>
      <c r="AB58" s="215"/>
      <c r="AC58" s="215"/>
      <c r="AD58" s="215"/>
      <c r="AE58" s="215"/>
      <c r="AF58" s="215"/>
      <c r="AG58" s="215" t="s">
        <v>177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22"/>
      <c r="B59" s="223"/>
      <c r="C59" s="262" t="s">
        <v>218</v>
      </c>
      <c r="D59" s="245"/>
      <c r="E59" s="246">
        <v>1.0485</v>
      </c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5"/>
      <c r="Z59" s="215"/>
      <c r="AA59" s="215"/>
      <c r="AB59" s="215"/>
      <c r="AC59" s="215"/>
      <c r="AD59" s="215"/>
      <c r="AE59" s="215"/>
      <c r="AF59" s="215"/>
      <c r="AG59" s="215" t="s">
        <v>181</v>
      </c>
      <c r="AH59" s="215">
        <v>0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22"/>
      <c r="B60" s="223"/>
      <c r="C60" s="262" t="s">
        <v>248</v>
      </c>
      <c r="D60" s="245"/>
      <c r="E60" s="246">
        <v>6.2700000000000006E-2</v>
      </c>
      <c r="F60" s="224"/>
      <c r="G60" s="224"/>
      <c r="H60" s="224"/>
      <c r="I60" s="224"/>
      <c r="J60" s="224"/>
      <c r="K60" s="224"/>
      <c r="L60" s="224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  <c r="X60" s="224"/>
      <c r="Y60" s="215"/>
      <c r="Z60" s="215"/>
      <c r="AA60" s="215"/>
      <c r="AB60" s="215"/>
      <c r="AC60" s="215"/>
      <c r="AD60" s="215"/>
      <c r="AE60" s="215"/>
      <c r="AF60" s="215"/>
      <c r="AG60" s="215" t="s">
        <v>181</v>
      </c>
      <c r="AH60" s="215">
        <v>0</v>
      </c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ht="22.5" outlineLevel="1" x14ac:dyDescent="0.2">
      <c r="A61" s="251">
        <v>20</v>
      </c>
      <c r="B61" s="252" t="s">
        <v>249</v>
      </c>
      <c r="C61" s="263" t="s">
        <v>250</v>
      </c>
      <c r="D61" s="253" t="s">
        <v>188</v>
      </c>
      <c r="E61" s="254">
        <v>4.54</v>
      </c>
      <c r="F61" s="255"/>
      <c r="G61" s="256">
        <f>ROUND(E61*F61,2)</f>
        <v>0</v>
      </c>
      <c r="H61" s="255"/>
      <c r="I61" s="256">
        <f>ROUND(E61*H61,2)</f>
        <v>0</v>
      </c>
      <c r="J61" s="255"/>
      <c r="K61" s="256">
        <f>ROUND(E61*J61,2)</f>
        <v>0</v>
      </c>
      <c r="L61" s="256">
        <v>15</v>
      </c>
      <c r="M61" s="256">
        <f>G61*(1+L61/100)</f>
        <v>0</v>
      </c>
      <c r="N61" s="256">
        <v>0</v>
      </c>
      <c r="O61" s="256">
        <f>ROUND(E61*N61,2)</f>
        <v>0</v>
      </c>
      <c r="P61" s="256">
        <v>1.75E-3</v>
      </c>
      <c r="Q61" s="256">
        <f>ROUND(E61*P61,2)</f>
        <v>0.01</v>
      </c>
      <c r="R61" s="256" t="s">
        <v>225</v>
      </c>
      <c r="S61" s="256" t="s">
        <v>167</v>
      </c>
      <c r="T61" s="257" t="s">
        <v>167</v>
      </c>
      <c r="U61" s="224">
        <v>0.17</v>
      </c>
      <c r="V61" s="224">
        <f>ROUND(E61*U61,2)</f>
        <v>0.77</v>
      </c>
      <c r="W61" s="224"/>
      <c r="X61" s="224" t="s">
        <v>176</v>
      </c>
      <c r="Y61" s="215"/>
      <c r="Z61" s="215"/>
      <c r="AA61" s="215"/>
      <c r="AB61" s="215"/>
      <c r="AC61" s="215"/>
      <c r="AD61" s="215"/>
      <c r="AE61" s="215"/>
      <c r="AF61" s="215"/>
      <c r="AG61" s="215" t="s">
        <v>177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32">
        <v>21</v>
      </c>
      <c r="B62" s="233" t="s">
        <v>251</v>
      </c>
      <c r="C62" s="241" t="s">
        <v>252</v>
      </c>
      <c r="D62" s="234" t="s">
        <v>188</v>
      </c>
      <c r="E62" s="235">
        <v>4.54</v>
      </c>
      <c r="F62" s="236"/>
      <c r="G62" s="237">
        <f>ROUND(E62*F62,2)</f>
        <v>0</v>
      </c>
      <c r="H62" s="236"/>
      <c r="I62" s="237">
        <f>ROUND(E62*H62,2)</f>
        <v>0</v>
      </c>
      <c r="J62" s="236"/>
      <c r="K62" s="237">
        <f>ROUND(E62*J62,2)</f>
        <v>0</v>
      </c>
      <c r="L62" s="237">
        <v>15</v>
      </c>
      <c r="M62" s="237">
        <f>G62*(1+L62/100)</f>
        <v>0</v>
      </c>
      <c r="N62" s="237">
        <v>0</v>
      </c>
      <c r="O62" s="237">
        <f>ROUND(E62*N62,2)</f>
        <v>0</v>
      </c>
      <c r="P62" s="237">
        <v>0.02</v>
      </c>
      <c r="Q62" s="237">
        <f>ROUND(E62*P62,2)</f>
        <v>0.09</v>
      </c>
      <c r="R62" s="237" t="s">
        <v>225</v>
      </c>
      <c r="S62" s="237" t="s">
        <v>167</v>
      </c>
      <c r="T62" s="238" t="s">
        <v>167</v>
      </c>
      <c r="U62" s="224">
        <v>0.15</v>
      </c>
      <c r="V62" s="224">
        <f>ROUND(E62*U62,2)</f>
        <v>0.68</v>
      </c>
      <c r="W62" s="224"/>
      <c r="X62" s="224" t="s">
        <v>176</v>
      </c>
      <c r="Y62" s="215"/>
      <c r="Z62" s="215"/>
      <c r="AA62" s="215"/>
      <c r="AB62" s="215"/>
      <c r="AC62" s="215"/>
      <c r="AD62" s="215"/>
      <c r="AE62" s="215"/>
      <c r="AF62" s="215"/>
      <c r="AG62" s="215" t="s">
        <v>177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22"/>
      <c r="B63" s="223"/>
      <c r="C63" s="261" t="s">
        <v>253</v>
      </c>
      <c r="D63" s="250"/>
      <c r="E63" s="250"/>
      <c r="F63" s="250"/>
      <c r="G63" s="250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15"/>
      <c r="Z63" s="215"/>
      <c r="AA63" s="215"/>
      <c r="AB63" s="215"/>
      <c r="AC63" s="215"/>
      <c r="AD63" s="215"/>
      <c r="AE63" s="215"/>
      <c r="AF63" s="215"/>
      <c r="AG63" s="215" t="s">
        <v>179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22"/>
      <c r="B64" s="223"/>
      <c r="C64" s="262" t="s">
        <v>254</v>
      </c>
      <c r="D64" s="245"/>
      <c r="E64" s="246">
        <v>4.54</v>
      </c>
      <c r="F64" s="224"/>
      <c r="G64" s="224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15"/>
      <c r="Z64" s="215"/>
      <c r="AA64" s="215"/>
      <c r="AB64" s="215"/>
      <c r="AC64" s="215"/>
      <c r="AD64" s="215"/>
      <c r="AE64" s="215"/>
      <c r="AF64" s="215"/>
      <c r="AG64" s="215" t="s">
        <v>181</v>
      </c>
      <c r="AH64" s="215">
        <v>0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32">
        <v>22</v>
      </c>
      <c r="B65" s="233" t="s">
        <v>255</v>
      </c>
      <c r="C65" s="241" t="s">
        <v>256</v>
      </c>
      <c r="D65" s="234" t="s">
        <v>174</v>
      </c>
      <c r="E65" s="235">
        <v>1</v>
      </c>
      <c r="F65" s="236"/>
      <c r="G65" s="237">
        <f>ROUND(E65*F65,2)</f>
        <v>0</v>
      </c>
      <c r="H65" s="236"/>
      <c r="I65" s="237">
        <f>ROUND(E65*H65,2)</f>
        <v>0</v>
      </c>
      <c r="J65" s="236"/>
      <c r="K65" s="237">
        <f>ROUND(E65*J65,2)</f>
        <v>0</v>
      </c>
      <c r="L65" s="237">
        <v>15</v>
      </c>
      <c r="M65" s="237">
        <f>G65*(1+L65/100)</f>
        <v>0</v>
      </c>
      <c r="N65" s="237">
        <v>0</v>
      </c>
      <c r="O65" s="237">
        <f>ROUND(E65*N65,2)</f>
        <v>0</v>
      </c>
      <c r="P65" s="237">
        <v>0</v>
      </c>
      <c r="Q65" s="237">
        <f>ROUND(E65*P65,2)</f>
        <v>0</v>
      </c>
      <c r="R65" s="237" t="s">
        <v>225</v>
      </c>
      <c r="S65" s="237" t="s">
        <v>167</v>
      </c>
      <c r="T65" s="238" t="s">
        <v>167</v>
      </c>
      <c r="U65" s="224">
        <v>0.03</v>
      </c>
      <c r="V65" s="224">
        <f>ROUND(E65*U65,2)</f>
        <v>0.03</v>
      </c>
      <c r="W65" s="224"/>
      <c r="X65" s="224" t="s">
        <v>176</v>
      </c>
      <c r="Y65" s="215"/>
      <c r="Z65" s="215"/>
      <c r="AA65" s="215"/>
      <c r="AB65" s="215"/>
      <c r="AC65" s="215"/>
      <c r="AD65" s="215"/>
      <c r="AE65" s="215"/>
      <c r="AF65" s="215"/>
      <c r="AG65" s="215" t="s">
        <v>190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22"/>
      <c r="B66" s="223"/>
      <c r="C66" s="261" t="s">
        <v>257</v>
      </c>
      <c r="D66" s="250"/>
      <c r="E66" s="250"/>
      <c r="F66" s="250"/>
      <c r="G66" s="250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5"/>
      <c r="Z66" s="215"/>
      <c r="AA66" s="215"/>
      <c r="AB66" s="215"/>
      <c r="AC66" s="215"/>
      <c r="AD66" s="215"/>
      <c r="AE66" s="215"/>
      <c r="AF66" s="215"/>
      <c r="AG66" s="215" t="s">
        <v>179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22"/>
      <c r="B67" s="223"/>
      <c r="C67" s="262" t="s">
        <v>258</v>
      </c>
      <c r="D67" s="245"/>
      <c r="E67" s="246">
        <v>1</v>
      </c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15"/>
      <c r="Z67" s="215"/>
      <c r="AA67" s="215"/>
      <c r="AB67" s="215"/>
      <c r="AC67" s="215"/>
      <c r="AD67" s="215"/>
      <c r="AE67" s="215"/>
      <c r="AF67" s="215"/>
      <c r="AG67" s="215" t="s">
        <v>181</v>
      </c>
      <c r="AH67" s="215">
        <v>0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32">
        <v>23</v>
      </c>
      <c r="B68" s="233" t="s">
        <v>259</v>
      </c>
      <c r="C68" s="241" t="s">
        <v>260</v>
      </c>
      <c r="D68" s="234" t="s">
        <v>174</v>
      </c>
      <c r="E68" s="235">
        <v>1</v>
      </c>
      <c r="F68" s="236"/>
      <c r="G68" s="237">
        <f>ROUND(E68*F68,2)</f>
        <v>0</v>
      </c>
      <c r="H68" s="236"/>
      <c r="I68" s="237">
        <f>ROUND(E68*H68,2)</f>
        <v>0</v>
      </c>
      <c r="J68" s="236"/>
      <c r="K68" s="237">
        <f>ROUND(E68*J68,2)</f>
        <v>0</v>
      </c>
      <c r="L68" s="237">
        <v>15</v>
      </c>
      <c r="M68" s="237">
        <f>G68*(1+L68/100)</f>
        <v>0</v>
      </c>
      <c r="N68" s="237">
        <v>0</v>
      </c>
      <c r="O68" s="237">
        <f>ROUND(E68*N68,2)</f>
        <v>0</v>
      </c>
      <c r="P68" s="237">
        <v>0</v>
      </c>
      <c r="Q68" s="237">
        <f>ROUND(E68*P68,2)</f>
        <v>0</v>
      </c>
      <c r="R68" s="237" t="s">
        <v>225</v>
      </c>
      <c r="S68" s="237" t="s">
        <v>167</v>
      </c>
      <c r="T68" s="238" t="s">
        <v>167</v>
      </c>
      <c r="U68" s="224">
        <v>0.05</v>
      </c>
      <c r="V68" s="224">
        <f>ROUND(E68*U68,2)</f>
        <v>0.05</v>
      </c>
      <c r="W68" s="224"/>
      <c r="X68" s="224" t="s">
        <v>176</v>
      </c>
      <c r="Y68" s="215"/>
      <c r="Z68" s="215"/>
      <c r="AA68" s="215"/>
      <c r="AB68" s="215"/>
      <c r="AC68" s="215"/>
      <c r="AD68" s="215"/>
      <c r="AE68" s="215"/>
      <c r="AF68" s="215"/>
      <c r="AG68" s="215" t="s">
        <v>177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22"/>
      <c r="B69" s="223"/>
      <c r="C69" s="261" t="s">
        <v>257</v>
      </c>
      <c r="D69" s="250"/>
      <c r="E69" s="250"/>
      <c r="F69" s="250"/>
      <c r="G69" s="250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5"/>
      <c r="Z69" s="215"/>
      <c r="AA69" s="215"/>
      <c r="AB69" s="215"/>
      <c r="AC69" s="215"/>
      <c r="AD69" s="215"/>
      <c r="AE69" s="215"/>
      <c r="AF69" s="215"/>
      <c r="AG69" s="215" t="s">
        <v>179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22"/>
      <c r="B70" s="223"/>
      <c r="C70" s="262" t="s">
        <v>261</v>
      </c>
      <c r="D70" s="245"/>
      <c r="E70" s="246">
        <v>1</v>
      </c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15"/>
      <c r="Z70" s="215"/>
      <c r="AA70" s="215"/>
      <c r="AB70" s="215"/>
      <c r="AC70" s="215"/>
      <c r="AD70" s="215"/>
      <c r="AE70" s="215"/>
      <c r="AF70" s="215"/>
      <c r="AG70" s="215" t="s">
        <v>181</v>
      </c>
      <c r="AH70" s="215">
        <v>0</v>
      </c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32">
        <v>24</v>
      </c>
      <c r="B71" s="233" t="s">
        <v>262</v>
      </c>
      <c r="C71" s="241" t="s">
        <v>263</v>
      </c>
      <c r="D71" s="234" t="s">
        <v>188</v>
      </c>
      <c r="E71" s="235">
        <v>0.40500000000000003</v>
      </c>
      <c r="F71" s="236"/>
      <c r="G71" s="237">
        <f>ROUND(E71*F71,2)</f>
        <v>0</v>
      </c>
      <c r="H71" s="236"/>
      <c r="I71" s="237">
        <f>ROUND(E71*H71,2)</f>
        <v>0</v>
      </c>
      <c r="J71" s="236"/>
      <c r="K71" s="237">
        <f>ROUND(E71*J71,2)</f>
        <v>0</v>
      </c>
      <c r="L71" s="237">
        <v>15</v>
      </c>
      <c r="M71" s="237">
        <f>G71*(1+L71/100)</f>
        <v>0</v>
      </c>
      <c r="N71" s="237">
        <v>2.1900000000000001E-3</v>
      </c>
      <c r="O71" s="237">
        <f>ROUND(E71*N71,2)</f>
        <v>0</v>
      </c>
      <c r="P71" s="237">
        <v>4.1000000000000002E-2</v>
      </c>
      <c r="Q71" s="237">
        <f>ROUND(E71*P71,2)</f>
        <v>0.02</v>
      </c>
      <c r="R71" s="237" t="s">
        <v>225</v>
      </c>
      <c r="S71" s="237" t="s">
        <v>167</v>
      </c>
      <c r="T71" s="238" t="s">
        <v>167</v>
      </c>
      <c r="U71" s="224">
        <v>0.52</v>
      </c>
      <c r="V71" s="224">
        <f>ROUND(E71*U71,2)</f>
        <v>0.21</v>
      </c>
      <c r="W71" s="224"/>
      <c r="X71" s="224" t="s">
        <v>176</v>
      </c>
      <c r="Y71" s="215"/>
      <c r="Z71" s="215"/>
      <c r="AA71" s="215"/>
      <c r="AB71" s="215"/>
      <c r="AC71" s="215"/>
      <c r="AD71" s="215"/>
      <c r="AE71" s="215"/>
      <c r="AF71" s="215"/>
      <c r="AG71" s="215" t="s">
        <v>190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22"/>
      <c r="B72" s="223"/>
      <c r="C72" s="261" t="s">
        <v>264</v>
      </c>
      <c r="D72" s="250"/>
      <c r="E72" s="250"/>
      <c r="F72" s="250"/>
      <c r="G72" s="250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15"/>
      <c r="Z72" s="215"/>
      <c r="AA72" s="215"/>
      <c r="AB72" s="215"/>
      <c r="AC72" s="215"/>
      <c r="AD72" s="215"/>
      <c r="AE72" s="215"/>
      <c r="AF72" s="215"/>
      <c r="AG72" s="215" t="s">
        <v>179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22"/>
      <c r="B73" s="223"/>
      <c r="C73" s="262" t="s">
        <v>265</v>
      </c>
      <c r="D73" s="245"/>
      <c r="E73" s="246">
        <v>0.40500000000000003</v>
      </c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15"/>
      <c r="Z73" s="215"/>
      <c r="AA73" s="215"/>
      <c r="AB73" s="215"/>
      <c r="AC73" s="215"/>
      <c r="AD73" s="215"/>
      <c r="AE73" s="215"/>
      <c r="AF73" s="215"/>
      <c r="AG73" s="215" t="s">
        <v>181</v>
      </c>
      <c r="AH73" s="215">
        <v>0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ht="33.75" outlineLevel="1" x14ac:dyDescent="0.2">
      <c r="A74" s="232">
        <v>25</v>
      </c>
      <c r="B74" s="233" t="s">
        <v>266</v>
      </c>
      <c r="C74" s="241" t="s">
        <v>267</v>
      </c>
      <c r="D74" s="234" t="s">
        <v>188</v>
      </c>
      <c r="E74" s="235">
        <v>3.2</v>
      </c>
      <c r="F74" s="236"/>
      <c r="G74" s="237">
        <f>ROUND(E74*F74,2)</f>
        <v>0</v>
      </c>
      <c r="H74" s="236"/>
      <c r="I74" s="237">
        <f>ROUND(E74*H74,2)</f>
        <v>0</v>
      </c>
      <c r="J74" s="236"/>
      <c r="K74" s="237">
        <f>ROUND(E74*J74,2)</f>
        <v>0</v>
      </c>
      <c r="L74" s="237">
        <v>15</v>
      </c>
      <c r="M74" s="237">
        <f>G74*(1+L74/100)</f>
        <v>0</v>
      </c>
      <c r="N74" s="237">
        <v>1.17E-3</v>
      </c>
      <c r="O74" s="237">
        <f>ROUND(E74*N74,2)</f>
        <v>0</v>
      </c>
      <c r="P74" s="237">
        <v>7.5999999999999998E-2</v>
      </c>
      <c r="Q74" s="237">
        <f>ROUND(E74*P74,2)</f>
        <v>0.24</v>
      </c>
      <c r="R74" s="237" t="s">
        <v>225</v>
      </c>
      <c r="S74" s="237" t="s">
        <v>167</v>
      </c>
      <c r="T74" s="238" t="s">
        <v>167</v>
      </c>
      <c r="U74" s="224">
        <v>0.94</v>
      </c>
      <c r="V74" s="224">
        <f>ROUND(E74*U74,2)</f>
        <v>3.01</v>
      </c>
      <c r="W74" s="224"/>
      <c r="X74" s="224" t="s">
        <v>176</v>
      </c>
      <c r="Y74" s="215"/>
      <c r="Z74" s="215"/>
      <c r="AA74" s="215"/>
      <c r="AB74" s="215"/>
      <c r="AC74" s="215"/>
      <c r="AD74" s="215"/>
      <c r="AE74" s="215"/>
      <c r="AF74" s="215"/>
      <c r="AG74" s="215" t="s">
        <v>177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22"/>
      <c r="B75" s="223"/>
      <c r="C75" s="262" t="s">
        <v>268</v>
      </c>
      <c r="D75" s="245"/>
      <c r="E75" s="246">
        <v>3.2</v>
      </c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15"/>
      <c r="Z75" s="215"/>
      <c r="AA75" s="215"/>
      <c r="AB75" s="215"/>
      <c r="AC75" s="215"/>
      <c r="AD75" s="215"/>
      <c r="AE75" s="215"/>
      <c r="AF75" s="215"/>
      <c r="AG75" s="215" t="s">
        <v>181</v>
      </c>
      <c r="AH75" s="215">
        <v>0</v>
      </c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x14ac:dyDescent="0.2">
      <c r="A76" s="226" t="s">
        <v>162</v>
      </c>
      <c r="B76" s="227" t="s">
        <v>85</v>
      </c>
      <c r="C76" s="240" t="s">
        <v>87</v>
      </c>
      <c r="D76" s="228"/>
      <c r="E76" s="229"/>
      <c r="F76" s="230"/>
      <c r="G76" s="230">
        <f>SUMIF(AG77:AG87,"&lt;&gt;NOR",G77:G87)</f>
        <v>0</v>
      </c>
      <c r="H76" s="230"/>
      <c r="I76" s="230">
        <f>SUM(I77:I87)</f>
        <v>0</v>
      </c>
      <c r="J76" s="230"/>
      <c r="K76" s="230">
        <f>SUM(K77:K87)</f>
        <v>0</v>
      </c>
      <c r="L76" s="230"/>
      <c r="M76" s="230">
        <f>SUM(M77:M87)</f>
        <v>0</v>
      </c>
      <c r="N76" s="230"/>
      <c r="O76" s="230">
        <f>SUM(O77:O87)</f>
        <v>0</v>
      </c>
      <c r="P76" s="230"/>
      <c r="Q76" s="230">
        <f>SUM(Q77:Q87)</f>
        <v>0</v>
      </c>
      <c r="R76" s="230"/>
      <c r="S76" s="230"/>
      <c r="T76" s="231"/>
      <c r="U76" s="225"/>
      <c r="V76" s="225">
        <f>SUM(V77:V87)</f>
        <v>27.66</v>
      </c>
      <c r="W76" s="225"/>
      <c r="X76" s="225"/>
      <c r="AG76" t="s">
        <v>163</v>
      </c>
    </row>
    <row r="77" spans="1:60" ht="22.5" outlineLevel="1" x14ac:dyDescent="0.2">
      <c r="A77" s="251">
        <v>26</v>
      </c>
      <c r="B77" s="252" t="s">
        <v>269</v>
      </c>
      <c r="C77" s="263" t="s">
        <v>270</v>
      </c>
      <c r="D77" s="253" t="s">
        <v>271</v>
      </c>
      <c r="E77" s="254">
        <v>7.2577199999999999</v>
      </c>
      <c r="F77" s="255"/>
      <c r="G77" s="256">
        <f>ROUND(E77*F77,2)</f>
        <v>0</v>
      </c>
      <c r="H77" s="255"/>
      <c r="I77" s="256">
        <f>ROUND(E77*H77,2)</f>
        <v>0</v>
      </c>
      <c r="J77" s="255"/>
      <c r="K77" s="256">
        <f>ROUND(E77*J77,2)</f>
        <v>0</v>
      </c>
      <c r="L77" s="256">
        <v>15</v>
      </c>
      <c r="M77" s="256">
        <f>G77*(1+L77/100)</f>
        <v>0</v>
      </c>
      <c r="N77" s="256">
        <v>0</v>
      </c>
      <c r="O77" s="256">
        <f>ROUND(E77*N77,2)</f>
        <v>0</v>
      </c>
      <c r="P77" s="256">
        <v>0</v>
      </c>
      <c r="Q77" s="256">
        <f>ROUND(E77*P77,2)</f>
        <v>0</v>
      </c>
      <c r="R77" s="256" t="s">
        <v>225</v>
      </c>
      <c r="S77" s="256" t="s">
        <v>167</v>
      </c>
      <c r="T77" s="257" t="s">
        <v>167</v>
      </c>
      <c r="U77" s="224">
        <v>0.93</v>
      </c>
      <c r="V77" s="224">
        <f>ROUND(E77*U77,2)</f>
        <v>6.75</v>
      </c>
      <c r="W77" s="224"/>
      <c r="X77" s="224" t="s">
        <v>272</v>
      </c>
      <c r="Y77" s="215"/>
      <c r="Z77" s="215"/>
      <c r="AA77" s="215"/>
      <c r="AB77" s="215"/>
      <c r="AC77" s="215"/>
      <c r="AD77" s="215"/>
      <c r="AE77" s="215"/>
      <c r="AF77" s="215"/>
      <c r="AG77" s="215" t="s">
        <v>273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32">
        <v>27</v>
      </c>
      <c r="B78" s="233" t="s">
        <v>274</v>
      </c>
      <c r="C78" s="241" t="s">
        <v>275</v>
      </c>
      <c r="D78" s="234" t="s">
        <v>271</v>
      </c>
      <c r="E78" s="235">
        <v>7.9521199999999999</v>
      </c>
      <c r="F78" s="236"/>
      <c r="G78" s="237">
        <f>ROUND(E78*F78,2)</f>
        <v>0</v>
      </c>
      <c r="H78" s="236"/>
      <c r="I78" s="237">
        <f>ROUND(E78*H78,2)</f>
        <v>0</v>
      </c>
      <c r="J78" s="236"/>
      <c r="K78" s="237">
        <f>ROUND(E78*J78,2)</f>
        <v>0</v>
      </c>
      <c r="L78" s="237">
        <v>15</v>
      </c>
      <c r="M78" s="237">
        <f>G78*(1+L78/100)</f>
        <v>0</v>
      </c>
      <c r="N78" s="237">
        <v>0</v>
      </c>
      <c r="O78" s="237">
        <f>ROUND(E78*N78,2)</f>
        <v>0</v>
      </c>
      <c r="P78" s="237">
        <v>0</v>
      </c>
      <c r="Q78" s="237">
        <f>ROUND(E78*P78,2)</f>
        <v>0</v>
      </c>
      <c r="R78" s="237" t="s">
        <v>225</v>
      </c>
      <c r="S78" s="237" t="s">
        <v>167</v>
      </c>
      <c r="T78" s="238" t="s">
        <v>167</v>
      </c>
      <c r="U78" s="224">
        <v>0.65</v>
      </c>
      <c r="V78" s="224">
        <f>ROUND(E78*U78,2)</f>
        <v>5.17</v>
      </c>
      <c r="W78" s="224"/>
      <c r="X78" s="224" t="s">
        <v>176</v>
      </c>
      <c r="Y78" s="215"/>
      <c r="Z78" s="215"/>
      <c r="AA78" s="215"/>
      <c r="AB78" s="215"/>
      <c r="AC78" s="215"/>
      <c r="AD78" s="215"/>
      <c r="AE78" s="215"/>
      <c r="AF78" s="215"/>
      <c r="AG78" s="215" t="s">
        <v>177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22"/>
      <c r="B79" s="223"/>
      <c r="C79" s="262" t="s">
        <v>276</v>
      </c>
      <c r="D79" s="245"/>
      <c r="E79" s="246">
        <v>7.9521199999999999</v>
      </c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15"/>
      <c r="Z79" s="215"/>
      <c r="AA79" s="215"/>
      <c r="AB79" s="215"/>
      <c r="AC79" s="215"/>
      <c r="AD79" s="215"/>
      <c r="AE79" s="215"/>
      <c r="AF79" s="215"/>
      <c r="AG79" s="215" t="s">
        <v>181</v>
      </c>
      <c r="AH79" s="215">
        <v>0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32">
        <v>28</v>
      </c>
      <c r="B80" s="233" t="s">
        <v>277</v>
      </c>
      <c r="C80" s="241" t="s">
        <v>278</v>
      </c>
      <c r="D80" s="234" t="s">
        <v>271</v>
      </c>
      <c r="E80" s="235">
        <v>7.9521199999999999</v>
      </c>
      <c r="F80" s="236"/>
      <c r="G80" s="237">
        <f>ROUND(E80*F80,2)</f>
        <v>0</v>
      </c>
      <c r="H80" s="236"/>
      <c r="I80" s="237">
        <f>ROUND(E80*H80,2)</f>
        <v>0</v>
      </c>
      <c r="J80" s="236"/>
      <c r="K80" s="237">
        <f>ROUND(E80*J80,2)</f>
        <v>0</v>
      </c>
      <c r="L80" s="237">
        <v>15</v>
      </c>
      <c r="M80" s="237">
        <f>G80*(1+L80/100)</f>
        <v>0</v>
      </c>
      <c r="N80" s="237">
        <v>0</v>
      </c>
      <c r="O80" s="237">
        <f>ROUND(E80*N80,2)</f>
        <v>0</v>
      </c>
      <c r="P80" s="237">
        <v>0</v>
      </c>
      <c r="Q80" s="237">
        <f>ROUND(E80*P80,2)</f>
        <v>0</v>
      </c>
      <c r="R80" s="237" t="s">
        <v>225</v>
      </c>
      <c r="S80" s="237" t="s">
        <v>167</v>
      </c>
      <c r="T80" s="238" t="s">
        <v>167</v>
      </c>
      <c r="U80" s="224">
        <v>0.49</v>
      </c>
      <c r="V80" s="224">
        <f>ROUND(E80*U80,2)</f>
        <v>3.9</v>
      </c>
      <c r="W80" s="224"/>
      <c r="X80" s="224" t="s">
        <v>176</v>
      </c>
      <c r="Y80" s="215"/>
      <c r="Z80" s="215"/>
      <c r="AA80" s="215"/>
      <c r="AB80" s="215"/>
      <c r="AC80" s="215"/>
      <c r="AD80" s="215"/>
      <c r="AE80" s="215"/>
      <c r="AF80" s="215"/>
      <c r="AG80" s="215" t="s">
        <v>177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22"/>
      <c r="B81" s="223"/>
      <c r="C81" s="264" t="s">
        <v>279</v>
      </c>
      <c r="D81" s="259"/>
      <c r="E81" s="259"/>
      <c r="F81" s="259"/>
      <c r="G81" s="259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15"/>
      <c r="Z81" s="215"/>
      <c r="AA81" s="215"/>
      <c r="AB81" s="215"/>
      <c r="AC81" s="215"/>
      <c r="AD81" s="215"/>
      <c r="AE81" s="215"/>
      <c r="AF81" s="215"/>
      <c r="AG81" s="215" t="s">
        <v>280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32">
        <v>29</v>
      </c>
      <c r="B82" s="233" t="s">
        <v>281</v>
      </c>
      <c r="C82" s="241" t="s">
        <v>282</v>
      </c>
      <c r="D82" s="234" t="s">
        <v>271</v>
      </c>
      <c r="E82" s="235">
        <v>111.32968</v>
      </c>
      <c r="F82" s="236"/>
      <c r="G82" s="237">
        <f>ROUND(E82*F82,2)</f>
        <v>0</v>
      </c>
      <c r="H82" s="236"/>
      <c r="I82" s="237">
        <f>ROUND(E82*H82,2)</f>
        <v>0</v>
      </c>
      <c r="J82" s="236"/>
      <c r="K82" s="237">
        <f>ROUND(E82*J82,2)</f>
        <v>0</v>
      </c>
      <c r="L82" s="237">
        <v>15</v>
      </c>
      <c r="M82" s="237">
        <f>G82*(1+L82/100)</f>
        <v>0</v>
      </c>
      <c r="N82" s="237">
        <v>0</v>
      </c>
      <c r="O82" s="237">
        <f>ROUND(E82*N82,2)</f>
        <v>0</v>
      </c>
      <c r="P82" s="237">
        <v>0</v>
      </c>
      <c r="Q82" s="237">
        <f>ROUND(E82*P82,2)</f>
        <v>0</v>
      </c>
      <c r="R82" s="237" t="s">
        <v>225</v>
      </c>
      <c r="S82" s="237" t="s">
        <v>167</v>
      </c>
      <c r="T82" s="238" t="s">
        <v>167</v>
      </c>
      <c r="U82" s="224">
        <v>0</v>
      </c>
      <c r="V82" s="224">
        <f>ROUND(E82*U82,2)</f>
        <v>0</v>
      </c>
      <c r="W82" s="224"/>
      <c r="X82" s="224" t="s">
        <v>176</v>
      </c>
      <c r="Y82" s="215"/>
      <c r="Z82" s="215"/>
      <c r="AA82" s="215"/>
      <c r="AB82" s="215"/>
      <c r="AC82" s="215"/>
      <c r="AD82" s="215"/>
      <c r="AE82" s="215"/>
      <c r="AF82" s="215"/>
      <c r="AG82" s="215" t="s">
        <v>177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">
      <c r="A83" s="222"/>
      <c r="B83" s="223"/>
      <c r="C83" s="262" t="s">
        <v>283</v>
      </c>
      <c r="D83" s="245"/>
      <c r="E83" s="246">
        <v>111.32968</v>
      </c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24"/>
      <c r="Y83" s="215"/>
      <c r="Z83" s="215"/>
      <c r="AA83" s="215"/>
      <c r="AB83" s="215"/>
      <c r="AC83" s="215"/>
      <c r="AD83" s="215"/>
      <c r="AE83" s="215"/>
      <c r="AF83" s="215"/>
      <c r="AG83" s="215" t="s">
        <v>181</v>
      </c>
      <c r="AH83" s="215">
        <v>0</v>
      </c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51">
        <v>30</v>
      </c>
      <c r="B84" s="252" t="s">
        <v>284</v>
      </c>
      <c r="C84" s="263" t="s">
        <v>285</v>
      </c>
      <c r="D84" s="253" t="s">
        <v>271</v>
      </c>
      <c r="E84" s="254">
        <v>7.9521199999999999</v>
      </c>
      <c r="F84" s="255"/>
      <c r="G84" s="256">
        <f>ROUND(E84*F84,2)</f>
        <v>0</v>
      </c>
      <c r="H84" s="255"/>
      <c r="I84" s="256">
        <f>ROUND(E84*H84,2)</f>
        <v>0</v>
      </c>
      <c r="J84" s="255"/>
      <c r="K84" s="256">
        <f>ROUND(E84*J84,2)</f>
        <v>0</v>
      </c>
      <c r="L84" s="256">
        <v>15</v>
      </c>
      <c r="M84" s="256">
        <f>G84*(1+L84/100)</f>
        <v>0</v>
      </c>
      <c r="N84" s="256">
        <v>0</v>
      </c>
      <c r="O84" s="256">
        <f>ROUND(E84*N84,2)</f>
        <v>0</v>
      </c>
      <c r="P84" s="256">
        <v>0</v>
      </c>
      <c r="Q84" s="256">
        <f>ROUND(E84*P84,2)</f>
        <v>0</v>
      </c>
      <c r="R84" s="256" t="s">
        <v>225</v>
      </c>
      <c r="S84" s="256" t="s">
        <v>167</v>
      </c>
      <c r="T84" s="257" t="s">
        <v>167</v>
      </c>
      <c r="U84" s="224">
        <v>0.94</v>
      </c>
      <c r="V84" s="224">
        <f>ROUND(E84*U84,2)</f>
        <v>7.47</v>
      </c>
      <c r="W84" s="224"/>
      <c r="X84" s="224" t="s">
        <v>176</v>
      </c>
      <c r="Y84" s="215"/>
      <c r="Z84" s="215"/>
      <c r="AA84" s="215"/>
      <c r="AB84" s="215"/>
      <c r="AC84" s="215"/>
      <c r="AD84" s="215"/>
      <c r="AE84" s="215"/>
      <c r="AF84" s="215"/>
      <c r="AG84" s="215" t="s">
        <v>177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ht="22.5" outlineLevel="1" x14ac:dyDescent="0.2">
      <c r="A85" s="232">
        <v>31</v>
      </c>
      <c r="B85" s="233" t="s">
        <v>286</v>
      </c>
      <c r="C85" s="241" t="s">
        <v>287</v>
      </c>
      <c r="D85" s="234" t="s">
        <v>271</v>
      </c>
      <c r="E85" s="235">
        <v>39.760599999999997</v>
      </c>
      <c r="F85" s="236"/>
      <c r="G85" s="237">
        <f>ROUND(E85*F85,2)</f>
        <v>0</v>
      </c>
      <c r="H85" s="236"/>
      <c r="I85" s="237">
        <f>ROUND(E85*H85,2)</f>
        <v>0</v>
      </c>
      <c r="J85" s="236"/>
      <c r="K85" s="237">
        <f>ROUND(E85*J85,2)</f>
        <v>0</v>
      </c>
      <c r="L85" s="237">
        <v>15</v>
      </c>
      <c r="M85" s="237">
        <f>G85*(1+L85/100)</f>
        <v>0</v>
      </c>
      <c r="N85" s="237">
        <v>0</v>
      </c>
      <c r="O85" s="237">
        <f>ROUND(E85*N85,2)</f>
        <v>0</v>
      </c>
      <c r="P85" s="237">
        <v>0</v>
      </c>
      <c r="Q85" s="237">
        <f>ROUND(E85*P85,2)</f>
        <v>0</v>
      </c>
      <c r="R85" s="237" t="s">
        <v>225</v>
      </c>
      <c r="S85" s="237" t="s">
        <v>167</v>
      </c>
      <c r="T85" s="238" t="s">
        <v>167</v>
      </c>
      <c r="U85" s="224">
        <v>0.11</v>
      </c>
      <c r="V85" s="224">
        <f>ROUND(E85*U85,2)</f>
        <v>4.37</v>
      </c>
      <c r="W85" s="224"/>
      <c r="X85" s="224" t="s">
        <v>176</v>
      </c>
      <c r="Y85" s="215"/>
      <c r="Z85" s="215"/>
      <c r="AA85" s="215"/>
      <c r="AB85" s="215"/>
      <c r="AC85" s="215"/>
      <c r="AD85" s="215"/>
      <c r="AE85" s="215"/>
      <c r="AF85" s="215"/>
      <c r="AG85" s="215" t="s">
        <v>177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">
      <c r="A86" s="222"/>
      <c r="B86" s="223"/>
      <c r="C86" s="262" t="s">
        <v>288</v>
      </c>
      <c r="D86" s="245"/>
      <c r="E86" s="246">
        <v>39.760599999999997</v>
      </c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24"/>
      <c r="Y86" s="215"/>
      <c r="Z86" s="215"/>
      <c r="AA86" s="215"/>
      <c r="AB86" s="215"/>
      <c r="AC86" s="215"/>
      <c r="AD86" s="215"/>
      <c r="AE86" s="215"/>
      <c r="AF86" s="215"/>
      <c r="AG86" s="215" t="s">
        <v>181</v>
      </c>
      <c r="AH86" s="215">
        <v>0</v>
      </c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ht="22.5" outlineLevel="1" x14ac:dyDescent="0.2">
      <c r="A87" s="251">
        <v>32</v>
      </c>
      <c r="B87" s="252" t="s">
        <v>289</v>
      </c>
      <c r="C87" s="263" t="s">
        <v>290</v>
      </c>
      <c r="D87" s="253" t="s">
        <v>271</v>
      </c>
      <c r="E87" s="254">
        <v>7.9521199999999999</v>
      </c>
      <c r="F87" s="255"/>
      <c r="G87" s="256">
        <f>ROUND(E87*F87,2)</f>
        <v>0</v>
      </c>
      <c r="H87" s="255"/>
      <c r="I87" s="256">
        <f>ROUND(E87*H87,2)</f>
        <v>0</v>
      </c>
      <c r="J87" s="255"/>
      <c r="K87" s="256">
        <f>ROUND(E87*J87,2)</f>
        <v>0</v>
      </c>
      <c r="L87" s="256">
        <v>15</v>
      </c>
      <c r="M87" s="256">
        <f>G87*(1+L87/100)</f>
        <v>0</v>
      </c>
      <c r="N87" s="256">
        <v>0</v>
      </c>
      <c r="O87" s="256">
        <f>ROUND(E87*N87,2)</f>
        <v>0</v>
      </c>
      <c r="P87" s="256">
        <v>0</v>
      </c>
      <c r="Q87" s="256">
        <f>ROUND(E87*P87,2)</f>
        <v>0</v>
      </c>
      <c r="R87" s="256" t="s">
        <v>225</v>
      </c>
      <c r="S87" s="256" t="s">
        <v>167</v>
      </c>
      <c r="T87" s="257" t="s">
        <v>167</v>
      </c>
      <c r="U87" s="224">
        <v>0</v>
      </c>
      <c r="V87" s="224">
        <f>ROUND(E87*U87,2)</f>
        <v>0</v>
      </c>
      <c r="W87" s="224"/>
      <c r="X87" s="224" t="s">
        <v>176</v>
      </c>
      <c r="Y87" s="215"/>
      <c r="Z87" s="215"/>
      <c r="AA87" s="215"/>
      <c r="AB87" s="215"/>
      <c r="AC87" s="215"/>
      <c r="AD87" s="215"/>
      <c r="AE87" s="215"/>
      <c r="AF87" s="215"/>
      <c r="AG87" s="215" t="s">
        <v>177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x14ac:dyDescent="0.2">
      <c r="A88" s="226" t="s">
        <v>162</v>
      </c>
      <c r="B88" s="227" t="s">
        <v>88</v>
      </c>
      <c r="C88" s="240" t="s">
        <v>89</v>
      </c>
      <c r="D88" s="228"/>
      <c r="E88" s="229"/>
      <c r="F88" s="230"/>
      <c r="G88" s="230">
        <f>SUMIF(AG89:AG90,"&lt;&gt;NOR",G89:G90)</f>
        <v>0</v>
      </c>
      <c r="H88" s="230"/>
      <c r="I88" s="230">
        <f>SUM(I89:I90)</f>
        <v>0</v>
      </c>
      <c r="J88" s="230"/>
      <c r="K88" s="230">
        <f>SUM(K89:K90)</f>
        <v>0</v>
      </c>
      <c r="L88" s="230"/>
      <c r="M88" s="230">
        <f>SUM(M89:M90)</f>
        <v>0</v>
      </c>
      <c r="N88" s="230"/>
      <c r="O88" s="230">
        <f>SUM(O89:O90)</f>
        <v>0</v>
      </c>
      <c r="P88" s="230"/>
      <c r="Q88" s="230">
        <f>SUM(Q89:Q90)</f>
        <v>0</v>
      </c>
      <c r="R88" s="230"/>
      <c r="S88" s="230"/>
      <c r="T88" s="231"/>
      <c r="U88" s="225"/>
      <c r="V88" s="225">
        <f>SUM(V89:V90)</f>
        <v>8.6999999999999993</v>
      </c>
      <c r="W88" s="225"/>
      <c r="X88" s="225"/>
      <c r="AG88" t="s">
        <v>163</v>
      </c>
    </row>
    <row r="89" spans="1:60" ht="33.75" outlineLevel="1" x14ac:dyDescent="0.2">
      <c r="A89" s="232">
        <v>33</v>
      </c>
      <c r="B89" s="233" t="s">
        <v>291</v>
      </c>
      <c r="C89" s="241" t="s">
        <v>292</v>
      </c>
      <c r="D89" s="234" t="s">
        <v>271</v>
      </c>
      <c r="E89" s="235">
        <v>4.5965999999999996</v>
      </c>
      <c r="F89" s="236"/>
      <c r="G89" s="237">
        <f>ROUND(E89*F89,2)</f>
        <v>0</v>
      </c>
      <c r="H89" s="236"/>
      <c r="I89" s="237">
        <f>ROUND(E89*H89,2)</f>
        <v>0</v>
      </c>
      <c r="J89" s="236"/>
      <c r="K89" s="237">
        <f>ROUND(E89*J89,2)</f>
        <v>0</v>
      </c>
      <c r="L89" s="237">
        <v>15</v>
      </c>
      <c r="M89" s="237">
        <f>G89*(1+L89/100)</f>
        <v>0</v>
      </c>
      <c r="N89" s="237">
        <v>0</v>
      </c>
      <c r="O89" s="237">
        <f>ROUND(E89*N89,2)</f>
        <v>0</v>
      </c>
      <c r="P89" s="237">
        <v>0</v>
      </c>
      <c r="Q89" s="237">
        <f>ROUND(E89*P89,2)</f>
        <v>0</v>
      </c>
      <c r="R89" s="237" t="s">
        <v>175</v>
      </c>
      <c r="S89" s="237" t="s">
        <v>167</v>
      </c>
      <c r="T89" s="238" t="s">
        <v>167</v>
      </c>
      <c r="U89" s="224">
        <v>1.8919999999999999</v>
      </c>
      <c r="V89" s="224">
        <f>ROUND(E89*U89,2)</f>
        <v>8.6999999999999993</v>
      </c>
      <c r="W89" s="224"/>
      <c r="X89" s="224" t="s">
        <v>176</v>
      </c>
      <c r="Y89" s="215"/>
      <c r="Z89" s="215"/>
      <c r="AA89" s="215"/>
      <c r="AB89" s="215"/>
      <c r="AC89" s="215"/>
      <c r="AD89" s="215"/>
      <c r="AE89" s="215"/>
      <c r="AF89" s="215"/>
      <c r="AG89" s="215" t="s">
        <v>177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22"/>
      <c r="B90" s="223"/>
      <c r="C90" s="261" t="s">
        <v>293</v>
      </c>
      <c r="D90" s="250"/>
      <c r="E90" s="250"/>
      <c r="F90" s="250"/>
      <c r="G90" s="250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24"/>
      <c r="Y90" s="215"/>
      <c r="Z90" s="215"/>
      <c r="AA90" s="215"/>
      <c r="AB90" s="215"/>
      <c r="AC90" s="215"/>
      <c r="AD90" s="215"/>
      <c r="AE90" s="215"/>
      <c r="AF90" s="215"/>
      <c r="AG90" s="215" t="s">
        <v>179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x14ac:dyDescent="0.2">
      <c r="A91" s="226" t="s">
        <v>162</v>
      </c>
      <c r="B91" s="227" t="s">
        <v>90</v>
      </c>
      <c r="C91" s="240" t="s">
        <v>91</v>
      </c>
      <c r="D91" s="228"/>
      <c r="E91" s="229"/>
      <c r="F91" s="230"/>
      <c r="G91" s="230">
        <f>SUMIF(AG92:AG94,"&lt;&gt;NOR",G92:G94)</f>
        <v>0</v>
      </c>
      <c r="H91" s="230"/>
      <c r="I91" s="230">
        <f>SUM(I92:I94)</f>
        <v>0</v>
      </c>
      <c r="J91" s="230"/>
      <c r="K91" s="230">
        <f>SUM(K92:K94)</f>
        <v>0</v>
      </c>
      <c r="L91" s="230"/>
      <c r="M91" s="230">
        <f>SUM(M92:M94)</f>
        <v>0</v>
      </c>
      <c r="N91" s="230"/>
      <c r="O91" s="230">
        <f>SUM(O92:O94)</f>
        <v>0.05</v>
      </c>
      <c r="P91" s="230"/>
      <c r="Q91" s="230">
        <f>SUM(Q92:Q94)</f>
        <v>0</v>
      </c>
      <c r="R91" s="230"/>
      <c r="S91" s="230"/>
      <c r="T91" s="231"/>
      <c r="U91" s="225"/>
      <c r="V91" s="225">
        <f>SUM(V92:V94)</f>
        <v>5.21</v>
      </c>
      <c r="W91" s="225"/>
      <c r="X91" s="225"/>
      <c r="AG91" t="s">
        <v>163</v>
      </c>
    </row>
    <row r="92" spans="1:60" ht="22.5" outlineLevel="1" x14ac:dyDescent="0.2">
      <c r="A92" s="232">
        <v>34</v>
      </c>
      <c r="B92" s="233" t="s">
        <v>294</v>
      </c>
      <c r="C92" s="241" t="s">
        <v>295</v>
      </c>
      <c r="D92" s="234" t="s">
        <v>188</v>
      </c>
      <c r="E92" s="235">
        <v>12.2781</v>
      </c>
      <c r="F92" s="236"/>
      <c r="G92" s="237">
        <f>ROUND(E92*F92,2)</f>
        <v>0</v>
      </c>
      <c r="H92" s="236"/>
      <c r="I92" s="237">
        <f>ROUND(E92*H92,2)</f>
        <v>0</v>
      </c>
      <c r="J92" s="236"/>
      <c r="K92" s="237">
        <f>ROUND(E92*J92,2)</f>
        <v>0</v>
      </c>
      <c r="L92" s="237">
        <v>15</v>
      </c>
      <c r="M92" s="237">
        <f>G92*(1+L92/100)</f>
        <v>0</v>
      </c>
      <c r="N92" s="237">
        <v>3.7799999999999999E-3</v>
      </c>
      <c r="O92" s="237">
        <f>ROUND(E92*N92,2)</f>
        <v>0.05</v>
      </c>
      <c r="P92" s="237">
        <v>0</v>
      </c>
      <c r="Q92" s="237">
        <f>ROUND(E92*P92,2)</f>
        <v>0</v>
      </c>
      <c r="R92" s="237" t="s">
        <v>296</v>
      </c>
      <c r="S92" s="237" t="s">
        <v>167</v>
      </c>
      <c r="T92" s="238" t="s">
        <v>167</v>
      </c>
      <c r="U92" s="224">
        <v>0.42403000000000002</v>
      </c>
      <c r="V92" s="224">
        <f>ROUND(E92*U92,2)</f>
        <v>5.21</v>
      </c>
      <c r="W92" s="224"/>
      <c r="X92" s="224" t="s">
        <v>297</v>
      </c>
      <c r="Y92" s="215"/>
      <c r="Z92" s="215"/>
      <c r="AA92" s="215"/>
      <c r="AB92" s="215"/>
      <c r="AC92" s="215"/>
      <c r="AD92" s="215"/>
      <c r="AE92" s="215"/>
      <c r="AF92" s="215"/>
      <c r="AG92" s="215" t="s">
        <v>298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">
      <c r="A93" s="222"/>
      <c r="B93" s="223"/>
      <c r="C93" s="262" t="s">
        <v>299</v>
      </c>
      <c r="D93" s="245"/>
      <c r="E93" s="246">
        <v>10.84</v>
      </c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24"/>
      <c r="Y93" s="215"/>
      <c r="Z93" s="215"/>
      <c r="AA93" s="215"/>
      <c r="AB93" s="215"/>
      <c r="AC93" s="215"/>
      <c r="AD93" s="215"/>
      <c r="AE93" s="215"/>
      <c r="AF93" s="215"/>
      <c r="AG93" s="215" t="s">
        <v>181</v>
      </c>
      <c r="AH93" s="215">
        <v>0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22"/>
      <c r="B94" s="223"/>
      <c r="C94" s="262" t="s">
        <v>222</v>
      </c>
      <c r="D94" s="245"/>
      <c r="E94" s="246">
        <v>1.44</v>
      </c>
      <c r="F94" s="224"/>
      <c r="G94" s="224"/>
      <c r="H94" s="224"/>
      <c r="I94" s="224"/>
      <c r="J94" s="224"/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24"/>
      <c r="Y94" s="215"/>
      <c r="Z94" s="215"/>
      <c r="AA94" s="215"/>
      <c r="AB94" s="215"/>
      <c r="AC94" s="215"/>
      <c r="AD94" s="215"/>
      <c r="AE94" s="215"/>
      <c r="AF94" s="215"/>
      <c r="AG94" s="215" t="s">
        <v>181</v>
      </c>
      <c r="AH94" s="215">
        <v>0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x14ac:dyDescent="0.2">
      <c r="A95" s="226" t="s">
        <v>162</v>
      </c>
      <c r="B95" s="227" t="s">
        <v>98</v>
      </c>
      <c r="C95" s="240" t="s">
        <v>99</v>
      </c>
      <c r="D95" s="228"/>
      <c r="E95" s="229"/>
      <c r="F95" s="230"/>
      <c r="G95" s="230">
        <f>SUMIF(AG96:AG96,"&lt;&gt;NOR",G96:G96)</f>
        <v>0</v>
      </c>
      <c r="H95" s="230"/>
      <c r="I95" s="230">
        <f>SUM(I96:I96)</f>
        <v>0</v>
      </c>
      <c r="J95" s="230"/>
      <c r="K95" s="230">
        <f>SUM(K96:K96)</f>
        <v>0</v>
      </c>
      <c r="L95" s="230"/>
      <c r="M95" s="230">
        <f>SUM(M96:M96)</f>
        <v>0</v>
      </c>
      <c r="N95" s="230"/>
      <c r="O95" s="230">
        <f>SUM(O96:O96)</f>
        <v>0</v>
      </c>
      <c r="P95" s="230"/>
      <c r="Q95" s="230">
        <f>SUM(Q96:Q96)</f>
        <v>7.0000000000000007E-2</v>
      </c>
      <c r="R95" s="230"/>
      <c r="S95" s="230"/>
      <c r="T95" s="231"/>
      <c r="U95" s="225"/>
      <c r="V95" s="225">
        <f>SUM(V96:V96)</f>
        <v>0.31</v>
      </c>
      <c r="W95" s="225"/>
      <c r="X95" s="225"/>
      <c r="AG95" t="s">
        <v>163</v>
      </c>
    </row>
    <row r="96" spans="1:60" outlineLevel="1" x14ac:dyDescent="0.2">
      <c r="A96" s="251">
        <v>35</v>
      </c>
      <c r="B96" s="252" t="s">
        <v>300</v>
      </c>
      <c r="C96" s="263" t="s">
        <v>301</v>
      </c>
      <c r="D96" s="253" t="s">
        <v>302</v>
      </c>
      <c r="E96" s="254">
        <v>1</v>
      </c>
      <c r="F96" s="255"/>
      <c r="G96" s="256">
        <f>ROUND(E96*F96,2)</f>
        <v>0</v>
      </c>
      <c r="H96" s="255"/>
      <c r="I96" s="256">
        <f>ROUND(E96*H96,2)</f>
        <v>0</v>
      </c>
      <c r="J96" s="255"/>
      <c r="K96" s="256">
        <f>ROUND(E96*J96,2)</f>
        <v>0</v>
      </c>
      <c r="L96" s="256">
        <v>15</v>
      </c>
      <c r="M96" s="256">
        <f>G96*(1+L96/100)</f>
        <v>0</v>
      </c>
      <c r="N96" s="256">
        <v>0</v>
      </c>
      <c r="O96" s="256">
        <f>ROUND(E96*N96,2)</f>
        <v>0</v>
      </c>
      <c r="P96" s="256">
        <v>6.7000000000000004E-2</v>
      </c>
      <c r="Q96" s="256">
        <f>ROUND(E96*P96,2)</f>
        <v>7.0000000000000007E-2</v>
      </c>
      <c r="R96" s="256" t="s">
        <v>303</v>
      </c>
      <c r="S96" s="256" t="s">
        <v>167</v>
      </c>
      <c r="T96" s="257" t="s">
        <v>167</v>
      </c>
      <c r="U96" s="224">
        <v>0.31</v>
      </c>
      <c r="V96" s="224">
        <f>ROUND(E96*U96,2)</f>
        <v>0.31</v>
      </c>
      <c r="W96" s="224"/>
      <c r="X96" s="224" t="s">
        <v>176</v>
      </c>
      <c r="Y96" s="215"/>
      <c r="Z96" s="215"/>
      <c r="AA96" s="215"/>
      <c r="AB96" s="215"/>
      <c r="AC96" s="215"/>
      <c r="AD96" s="215"/>
      <c r="AE96" s="215"/>
      <c r="AF96" s="215"/>
      <c r="AG96" s="215" t="s">
        <v>304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x14ac:dyDescent="0.2">
      <c r="A97" s="226" t="s">
        <v>162</v>
      </c>
      <c r="B97" s="227" t="s">
        <v>102</v>
      </c>
      <c r="C97" s="240" t="s">
        <v>103</v>
      </c>
      <c r="D97" s="228"/>
      <c r="E97" s="229"/>
      <c r="F97" s="230"/>
      <c r="G97" s="230">
        <f>SUMIF(AG98:AG98,"&lt;&gt;NOR",G98:G98)</f>
        <v>0</v>
      </c>
      <c r="H97" s="230"/>
      <c r="I97" s="230">
        <f>SUM(I98:I98)</f>
        <v>0</v>
      </c>
      <c r="J97" s="230"/>
      <c r="K97" s="230">
        <f>SUM(K98:K98)</f>
        <v>0</v>
      </c>
      <c r="L97" s="230"/>
      <c r="M97" s="230">
        <f>SUM(M98:M98)</f>
        <v>0</v>
      </c>
      <c r="N97" s="230"/>
      <c r="O97" s="230">
        <f>SUM(O98:O98)</f>
        <v>0</v>
      </c>
      <c r="P97" s="230"/>
      <c r="Q97" s="230">
        <f>SUM(Q98:Q98)</f>
        <v>0</v>
      </c>
      <c r="R97" s="230"/>
      <c r="S97" s="230"/>
      <c r="T97" s="231"/>
      <c r="U97" s="225"/>
      <c r="V97" s="225">
        <f>SUM(V98:V98)</f>
        <v>0</v>
      </c>
      <c r="W97" s="225"/>
      <c r="X97" s="225"/>
      <c r="AG97" t="s">
        <v>163</v>
      </c>
    </row>
    <row r="98" spans="1:60" ht="22.5" outlineLevel="1" x14ac:dyDescent="0.2">
      <c r="A98" s="251">
        <v>36</v>
      </c>
      <c r="B98" s="252" t="s">
        <v>305</v>
      </c>
      <c r="C98" s="263" t="s">
        <v>306</v>
      </c>
      <c r="D98" s="253" t="s">
        <v>194</v>
      </c>
      <c r="E98" s="254">
        <v>1</v>
      </c>
      <c r="F98" s="255"/>
      <c r="G98" s="256">
        <f>ROUND(E98*F98,2)</f>
        <v>0</v>
      </c>
      <c r="H98" s="255"/>
      <c r="I98" s="256">
        <f>ROUND(E98*H98,2)</f>
        <v>0</v>
      </c>
      <c r="J98" s="255"/>
      <c r="K98" s="256">
        <f>ROUND(E98*J98,2)</f>
        <v>0</v>
      </c>
      <c r="L98" s="256">
        <v>15</v>
      </c>
      <c r="M98" s="256">
        <f>G98*(1+L98/100)</f>
        <v>0</v>
      </c>
      <c r="N98" s="256">
        <v>0</v>
      </c>
      <c r="O98" s="256">
        <f>ROUND(E98*N98,2)</f>
        <v>0</v>
      </c>
      <c r="P98" s="256">
        <v>0</v>
      </c>
      <c r="Q98" s="256">
        <f>ROUND(E98*P98,2)</f>
        <v>0</v>
      </c>
      <c r="R98" s="256"/>
      <c r="S98" s="256" t="s">
        <v>195</v>
      </c>
      <c r="T98" s="257" t="s">
        <v>168</v>
      </c>
      <c r="U98" s="224">
        <v>0</v>
      </c>
      <c r="V98" s="224">
        <f>ROUND(E98*U98,2)</f>
        <v>0</v>
      </c>
      <c r="W98" s="224"/>
      <c r="X98" s="224" t="s">
        <v>176</v>
      </c>
      <c r="Y98" s="215"/>
      <c r="Z98" s="215"/>
      <c r="AA98" s="215"/>
      <c r="AB98" s="215"/>
      <c r="AC98" s="215"/>
      <c r="AD98" s="215"/>
      <c r="AE98" s="215"/>
      <c r="AF98" s="215"/>
      <c r="AG98" s="215" t="s">
        <v>177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x14ac:dyDescent="0.2">
      <c r="A99" s="226" t="s">
        <v>162</v>
      </c>
      <c r="B99" s="227" t="s">
        <v>112</v>
      </c>
      <c r="C99" s="240" t="s">
        <v>113</v>
      </c>
      <c r="D99" s="228"/>
      <c r="E99" s="229"/>
      <c r="F99" s="230"/>
      <c r="G99" s="230">
        <f>SUMIF(AG100:AG101,"&lt;&gt;NOR",G100:G101)</f>
        <v>0</v>
      </c>
      <c r="H99" s="230"/>
      <c r="I99" s="230">
        <f>SUM(I100:I101)</f>
        <v>0</v>
      </c>
      <c r="J99" s="230"/>
      <c r="K99" s="230">
        <f>SUM(K100:K101)</f>
        <v>0</v>
      </c>
      <c r="L99" s="230"/>
      <c r="M99" s="230">
        <f>SUM(M100:M101)</f>
        <v>0</v>
      </c>
      <c r="N99" s="230"/>
      <c r="O99" s="230">
        <f>SUM(O100:O101)</f>
        <v>0</v>
      </c>
      <c r="P99" s="230"/>
      <c r="Q99" s="230">
        <f>SUM(Q100:Q101)</f>
        <v>0.28999999999999998</v>
      </c>
      <c r="R99" s="230"/>
      <c r="S99" s="230"/>
      <c r="T99" s="231"/>
      <c r="U99" s="225"/>
      <c r="V99" s="225">
        <f>SUM(V100:V101)</f>
        <v>1.68</v>
      </c>
      <c r="W99" s="225"/>
      <c r="X99" s="225"/>
      <c r="AG99" t="s">
        <v>163</v>
      </c>
    </row>
    <row r="100" spans="1:60" outlineLevel="1" x14ac:dyDescent="0.2">
      <c r="A100" s="232">
        <v>37</v>
      </c>
      <c r="B100" s="233" t="s">
        <v>307</v>
      </c>
      <c r="C100" s="241" t="s">
        <v>308</v>
      </c>
      <c r="D100" s="234" t="s">
        <v>188</v>
      </c>
      <c r="E100" s="235">
        <v>20.97</v>
      </c>
      <c r="F100" s="236"/>
      <c r="G100" s="237">
        <f>ROUND(E100*F100,2)</f>
        <v>0</v>
      </c>
      <c r="H100" s="236"/>
      <c r="I100" s="237">
        <f>ROUND(E100*H100,2)</f>
        <v>0</v>
      </c>
      <c r="J100" s="236"/>
      <c r="K100" s="237">
        <f>ROUND(E100*J100,2)</f>
        <v>0</v>
      </c>
      <c r="L100" s="237">
        <v>15</v>
      </c>
      <c r="M100" s="237">
        <f>G100*(1+L100/100)</f>
        <v>0</v>
      </c>
      <c r="N100" s="237">
        <v>0</v>
      </c>
      <c r="O100" s="237">
        <f>ROUND(E100*N100,2)</f>
        <v>0</v>
      </c>
      <c r="P100" s="237">
        <v>1.4E-2</v>
      </c>
      <c r="Q100" s="237">
        <f>ROUND(E100*P100,2)</f>
        <v>0.28999999999999998</v>
      </c>
      <c r="R100" s="237" t="s">
        <v>309</v>
      </c>
      <c r="S100" s="237" t="s">
        <v>167</v>
      </c>
      <c r="T100" s="238" t="s">
        <v>167</v>
      </c>
      <c r="U100" s="224">
        <v>0.08</v>
      </c>
      <c r="V100" s="224">
        <f>ROUND(E100*U100,2)</f>
        <v>1.68</v>
      </c>
      <c r="W100" s="224"/>
      <c r="X100" s="224" t="s">
        <v>176</v>
      </c>
      <c r="Y100" s="215"/>
      <c r="Z100" s="215"/>
      <c r="AA100" s="215"/>
      <c r="AB100" s="215"/>
      <c r="AC100" s="215"/>
      <c r="AD100" s="215"/>
      <c r="AE100" s="215"/>
      <c r="AF100" s="215"/>
      <c r="AG100" s="215" t="s">
        <v>304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22"/>
      <c r="B101" s="223"/>
      <c r="C101" s="262" t="s">
        <v>310</v>
      </c>
      <c r="D101" s="245"/>
      <c r="E101" s="246">
        <v>20.97</v>
      </c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15"/>
      <c r="Z101" s="215"/>
      <c r="AA101" s="215"/>
      <c r="AB101" s="215"/>
      <c r="AC101" s="215"/>
      <c r="AD101" s="215"/>
      <c r="AE101" s="215"/>
      <c r="AF101" s="215"/>
      <c r="AG101" s="215" t="s">
        <v>181</v>
      </c>
      <c r="AH101" s="215">
        <v>0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x14ac:dyDescent="0.2">
      <c r="A102" s="226" t="s">
        <v>162</v>
      </c>
      <c r="B102" s="227" t="s">
        <v>114</v>
      </c>
      <c r="C102" s="240" t="s">
        <v>115</v>
      </c>
      <c r="D102" s="228"/>
      <c r="E102" s="229"/>
      <c r="F102" s="230"/>
      <c r="G102" s="230">
        <f>SUMIF(AG103:AG106,"&lt;&gt;NOR",G103:G106)</f>
        <v>0</v>
      </c>
      <c r="H102" s="230"/>
      <c r="I102" s="230">
        <f>SUM(I103:I106)</f>
        <v>0</v>
      </c>
      <c r="J102" s="230"/>
      <c r="K102" s="230">
        <f>SUM(K103:K106)</f>
        <v>0</v>
      </c>
      <c r="L102" s="230"/>
      <c r="M102" s="230">
        <f>SUM(M103:M106)</f>
        <v>0</v>
      </c>
      <c r="N102" s="230"/>
      <c r="O102" s="230">
        <f>SUM(O103:O106)</f>
        <v>0.01</v>
      </c>
      <c r="P102" s="230"/>
      <c r="Q102" s="230">
        <f>SUM(Q103:Q106)</f>
        <v>0.01</v>
      </c>
      <c r="R102" s="230"/>
      <c r="S102" s="230"/>
      <c r="T102" s="231"/>
      <c r="U102" s="225"/>
      <c r="V102" s="225">
        <f>SUM(V103:V106)</f>
        <v>2.42</v>
      </c>
      <c r="W102" s="225"/>
      <c r="X102" s="225"/>
      <c r="AG102" t="s">
        <v>163</v>
      </c>
    </row>
    <row r="103" spans="1:60" outlineLevel="1" x14ac:dyDescent="0.2">
      <c r="A103" s="251">
        <v>38</v>
      </c>
      <c r="B103" s="252" t="s">
        <v>311</v>
      </c>
      <c r="C103" s="263" t="s">
        <v>312</v>
      </c>
      <c r="D103" s="253" t="s">
        <v>313</v>
      </c>
      <c r="E103" s="254">
        <v>5</v>
      </c>
      <c r="F103" s="255"/>
      <c r="G103" s="256">
        <f>ROUND(E103*F103,2)</f>
        <v>0</v>
      </c>
      <c r="H103" s="255"/>
      <c r="I103" s="256">
        <f>ROUND(E103*H103,2)</f>
        <v>0</v>
      </c>
      <c r="J103" s="255"/>
      <c r="K103" s="256">
        <f>ROUND(E103*J103,2)</f>
        <v>0</v>
      </c>
      <c r="L103" s="256">
        <v>15</v>
      </c>
      <c r="M103" s="256">
        <f>G103*(1+L103/100)</f>
        <v>0</v>
      </c>
      <c r="N103" s="256">
        <v>0</v>
      </c>
      <c r="O103" s="256">
        <f>ROUND(E103*N103,2)</f>
        <v>0</v>
      </c>
      <c r="P103" s="256">
        <v>2.6900000000000001E-3</v>
      </c>
      <c r="Q103" s="256">
        <f>ROUND(E103*P103,2)</f>
        <v>0.01</v>
      </c>
      <c r="R103" s="256" t="s">
        <v>314</v>
      </c>
      <c r="S103" s="256" t="s">
        <v>167</v>
      </c>
      <c r="T103" s="257" t="s">
        <v>167</v>
      </c>
      <c r="U103" s="224">
        <v>7.0000000000000007E-2</v>
      </c>
      <c r="V103" s="224">
        <f>ROUND(E103*U103,2)</f>
        <v>0.35</v>
      </c>
      <c r="W103" s="224"/>
      <c r="X103" s="224" t="s">
        <v>176</v>
      </c>
      <c r="Y103" s="215"/>
      <c r="Z103" s="215"/>
      <c r="AA103" s="215"/>
      <c r="AB103" s="215"/>
      <c r="AC103" s="215"/>
      <c r="AD103" s="215"/>
      <c r="AE103" s="215"/>
      <c r="AF103" s="215"/>
      <c r="AG103" s="215" t="s">
        <v>190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ht="33.75" outlineLevel="1" x14ac:dyDescent="0.2">
      <c r="A104" s="251">
        <v>39</v>
      </c>
      <c r="B104" s="252" t="s">
        <v>315</v>
      </c>
      <c r="C104" s="263" t="s">
        <v>316</v>
      </c>
      <c r="D104" s="253" t="s">
        <v>313</v>
      </c>
      <c r="E104" s="254">
        <v>3.22</v>
      </c>
      <c r="F104" s="255"/>
      <c r="G104" s="256">
        <f>ROUND(E104*F104,2)</f>
        <v>0</v>
      </c>
      <c r="H104" s="255"/>
      <c r="I104" s="256">
        <f>ROUND(E104*H104,2)</f>
        <v>0</v>
      </c>
      <c r="J104" s="255"/>
      <c r="K104" s="256">
        <f>ROUND(E104*J104,2)</f>
        <v>0</v>
      </c>
      <c r="L104" s="256">
        <v>15</v>
      </c>
      <c r="M104" s="256">
        <f>G104*(1+L104/100)</f>
        <v>0</v>
      </c>
      <c r="N104" s="256">
        <v>3.1900000000000001E-3</v>
      </c>
      <c r="O104" s="256">
        <f>ROUND(E104*N104,2)</f>
        <v>0.01</v>
      </c>
      <c r="P104" s="256">
        <v>0</v>
      </c>
      <c r="Q104" s="256">
        <f>ROUND(E104*P104,2)</f>
        <v>0</v>
      </c>
      <c r="R104" s="256" t="s">
        <v>314</v>
      </c>
      <c r="S104" s="256" t="s">
        <v>167</v>
      </c>
      <c r="T104" s="257" t="s">
        <v>167</v>
      </c>
      <c r="U104" s="224">
        <v>0.62824999999999998</v>
      </c>
      <c r="V104" s="224">
        <f>ROUND(E104*U104,2)</f>
        <v>2.02</v>
      </c>
      <c r="W104" s="224"/>
      <c r="X104" s="224" t="s">
        <v>176</v>
      </c>
      <c r="Y104" s="215"/>
      <c r="Z104" s="215"/>
      <c r="AA104" s="215"/>
      <c r="AB104" s="215"/>
      <c r="AC104" s="215"/>
      <c r="AD104" s="215"/>
      <c r="AE104" s="215"/>
      <c r="AF104" s="215"/>
      <c r="AG104" s="215" t="s">
        <v>190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32">
        <v>40</v>
      </c>
      <c r="B105" s="233" t="s">
        <v>317</v>
      </c>
      <c r="C105" s="241" t="s">
        <v>318</v>
      </c>
      <c r="D105" s="234" t="s">
        <v>271</v>
      </c>
      <c r="E105" s="235">
        <v>1.027E-2</v>
      </c>
      <c r="F105" s="236"/>
      <c r="G105" s="237">
        <f>ROUND(E105*F105,2)</f>
        <v>0</v>
      </c>
      <c r="H105" s="236"/>
      <c r="I105" s="237">
        <f>ROUND(E105*H105,2)</f>
        <v>0</v>
      </c>
      <c r="J105" s="236"/>
      <c r="K105" s="237">
        <f>ROUND(E105*J105,2)</f>
        <v>0</v>
      </c>
      <c r="L105" s="237">
        <v>15</v>
      </c>
      <c r="M105" s="237">
        <f>G105*(1+L105/100)</f>
        <v>0</v>
      </c>
      <c r="N105" s="237">
        <v>0</v>
      </c>
      <c r="O105" s="237">
        <f>ROUND(E105*N105,2)</f>
        <v>0</v>
      </c>
      <c r="P105" s="237">
        <v>0</v>
      </c>
      <c r="Q105" s="237">
        <f>ROUND(E105*P105,2)</f>
        <v>0</v>
      </c>
      <c r="R105" s="237" t="s">
        <v>314</v>
      </c>
      <c r="S105" s="237" t="s">
        <v>167</v>
      </c>
      <c r="T105" s="238" t="s">
        <v>167</v>
      </c>
      <c r="U105" s="224">
        <v>4.82</v>
      </c>
      <c r="V105" s="224">
        <f>ROUND(E105*U105,2)</f>
        <v>0.05</v>
      </c>
      <c r="W105" s="224"/>
      <c r="X105" s="224" t="s">
        <v>176</v>
      </c>
      <c r="Y105" s="215"/>
      <c r="Z105" s="215"/>
      <c r="AA105" s="215"/>
      <c r="AB105" s="215"/>
      <c r="AC105" s="215"/>
      <c r="AD105" s="215"/>
      <c r="AE105" s="215"/>
      <c r="AF105" s="215"/>
      <c r="AG105" s="215" t="s">
        <v>304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">
      <c r="A106" s="222"/>
      <c r="B106" s="223"/>
      <c r="C106" s="261" t="s">
        <v>319</v>
      </c>
      <c r="D106" s="250"/>
      <c r="E106" s="250"/>
      <c r="F106" s="250"/>
      <c r="G106" s="250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24"/>
      <c r="Y106" s="215"/>
      <c r="Z106" s="215"/>
      <c r="AA106" s="215"/>
      <c r="AB106" s="215"/>
      <c r="AC106" s="215"/>
      <c r="AD106" s="215"/>
      <c r="AE106" s="215"/>
      <c r="AF106" s="215"/>
      <c r="AG106" s="215" t="s">
        <v>179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x14ac:dyDescent="0.2">
      <c r="A107" s="226" t="s">
        <v>162</v>
      </c>
      <c r="B107" s="227" t="s">
        <v>116</v>
      </c>
      <c r="C107" s="240" t="s">
        <v>117</v>
      </c>
      <c r="D107" s="228"/>
      <c r="E107" s="229"/>
      <c r="F107" s="230"/>
      <c r="G107" s="230">
        <f>SUMIF(AG108:AG108,"&lt;&gt;NOR",G108:G108)</f>
        <v>0</v>
      </c>
      <c r="H107" s="230"/>
      <c r="I107" s="230">
        <f>SUM(I108:I108)</f>
        <v>0</v>
      </c>
      <c r="J107" s="230"/>
      <c r="K107" s="230">
        <f>SUM(K108:K108)</f>
        <v>0</v>
      </c>
      <c r="L107" s="230"/>
      <c r="M107" s="230">
        <f>SUM(M108:M108)</f>
        <v>0</v>
      </c>
      <c r="N107" s="230"/>
      <c r="O107" s="230">
        <f>SUM(O108:O108)</f>
        <v>0</v>
      </c>
      <c r="P107" s="230"/>
      <c r="Q107" s="230">
        <f>SUM(Q108:Q108)</f>
        <v>0</v>
      </c>
      <c r="R107" s="230"/>
      <c r="S107" s="230"/>
      <c r="T107" s="231"/>
      <c r="U107" s="225"/>
      <c r="V107" s="225">
        <f>SUM(V108:V108)</f>
        <v>0</v>
      </c>
      <c r="W107" s="225"/>
      <c r="X107" s="225"/>
      <c r="AG107" t="s">
        <v>163</v>
      </c>
    </row>
    <row r="108" spans="1:60" ht="22.5" outlineLevel="1" x14ac:dyDescent="0.2">
      <c r="A108" s="251">
        <v>41</v>
      </c>
      <c r="B108" s="252" t="s">
        <v>320</v>
      </c>
      <c r="C108" s="263" t="s">
        <v>321</v>
      </c>
      <c r="D108" s="253" t="s">
        <v>194</v>
      </c>
      <c r="E108" s="254">
        <v>1</v>
      </c>
      <c r="F108" s="255"/>
      <c r="G108" s="256">
        <f>ROUND(E108*F108,2)</f>
        <v>0</v>
      </c>
      <c r="H108" s="255"/>
      <c r="I108" s="256">
        <f>ROUND(E108*H108,2)</f>
        <v>0</v>
      </c>
      <c r="J108" s="255"/>
      <c r="K108" s="256">
        <f>ROUND(E108*J108,2)</f>
        <v>0</v>
      </c>
      <c r="L108" s="256">
        <v>15</v>
      </c>
      <c r="M108" s="256">
        <f>G108*(1+L108/100)</f>
        <v>0</v>
      </c>
      <c r="N108" s="256">
        <v>0</v>
      </c>
      <c r="O108" s="256">
        <f>ROUND(E108*N108,2)</f>
        <v>0</v>
      </c>
      <c r="P108" s="256">
        <v>0</v>
      </c>
      <c r="Q108" s="256">
        <f>ROUND(E108*P108,2)</f>
        <v>0</v>
      </c>
      <c r="R108" s="256"/>
      <c r="S108" s="256" t="s">
        <v>195</v>
      </c>
      <c r="T108" s="257" t="s">
        <v>168</v>
      </c>
      <c r="U108" s="224">
        <v>0</v>
      </c>
      <c r="V108" s="224">
        <f>ROUND(E108*U108,2)</f>
        <v>0</v>
      </c>
      <c r="W108" s="224"/>
      <c r="X108" s="224" t="s">
        <v>176</v>
      </c>
      <c r="Y108" s="215"/>
      <c r="Z108" s="215"/>
      <c r="AA108" s="215"/>
      <c r="AB108" s="215"/>
      <c r="AC108" s="215"/>
      <c r="AD108" s="215"/>
      <c r="AE108" s="215"/>
      <c r="AF108" s="215"/>
      <c r="AG108" s="215" t="s">
        <v>190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x14ac:dyDescent="0.2">
      <c r="A109" s="226" t="s">
        <v>162</v>
      </c>
      <c r="B109" s="227" t="s">
        <v>118</v>
      </c>
      <c r="C109" s="240" t="s">
        <v>119</v>
      </c>
      <c r="D109" s="228"/>
      <c r="E109" s="229"/>
      <c r="F109" s="230"/>
      <c r="G109" s="230">
        <f>SUMIF(AG110:AG116,"&lt;&gt;NOR",G110:G116)</f>
        <v>0</v>
      </c>
      <c r="H109" s="230"/>
      <c r="I109" s="230">
        <f>SUM(I110:I116)</f>
        <v>0</v>
      </c>
      <c r="J109" s="230"/>
      <c r="K109" s="230">
        <f>SUM(K110:K116)</f>
        <v>0</v>
      </c>
      <c r="L109" s="230"/>
      <c r="M109" s="230">
        <f>SUM(M110:M116)</f>
        <v>0</v>
      </c>
      <c r="N109" s="230"/>
      <c r="O109" s="230">
        <f>SUM(O110:O116)</f>
        <v>0.05</v>
      </c>
      <c r="P109" s="230"/>
      <c r="Q109" s="230">
        <f>SUM(Q110:Q116)</f>
        <v>0</v>
      </c>
      <c r="R109" s="230"/>
      <c r="S109" s="230"/>
      <c r="T109" s="231"/>
      <c r="U109" s="225"/>
      <c r="V109" s="225">
        <f>SUM(V110:V116)</f>
        <v>1.7500000000000002</v>
      </c>
      <c r="W109" s="225"/>
      <c r="X109" s="225"/>
      <c r="AG109" t="s">
        <v>163</v>
      </c>
    </row>
    <row r="110" spans="1:60" outlineLevel="1" x14ac:dyDescent="0.2">
      <c r="A110" s="232">
        <v>42</v>
      </c>
      <c r="B110" s="233" t="s">
        <v>322</v>
      </c>
      <c r="C110" s="241" t="s">
        <v>323</v>
      </c>
      <c r="D110" s="234" t="s">
        <v>188</v>
      </c>
      <c r="E110" s="235">
        <v>5</v>
      </c>
      <c r="F110" s="236"/>
      <c r="G110" s="237">
        <f>ROUND(E110*F110,2)</f>
        <v>0</v>
      </c>
      <c r="H110" s="236"/>
      <c r="I110" s="237">
        <f>ROUND(E110*H110,2)</f>
        <v>0</v>
      </c>
      <c r="J110" s="236"/>
      <c r="K110" s="237">
        <f>ROUND(E110*J110,2)</f>
        <v>0</v>
      </c>
      <c r="L110" s="237">
        <v>15</v>
      </c>
      <c r="M110" s="237">
        <f>G110*(1+L110/100)</f>
        <v>0</v>
      </c>
      <c r="N110" s="237">
        <v>8.0000000000000007E-5</v>
      </c>
      <c r="O110" s="237">
        <f>ROUND(E110*N110,2)</f>
        <v>0</v>
      </c>
      <c r="P110" s="237">
        <v>0</v>
      </c>
      <c r="Q110" s="237">
        <f>ROUND(E110*P110,2)</f>
        <v>0</v>
      </c>
      <c r="R110" s="237" t="s">
        <v>324</v>
      </c>
      <c r="S110" s="237" t="s">
        <v>167</v>
      </c>
      <c r="T110" s="238" t="s">
        <v>167</v>
      </c>
      <c r="U110" s="224">
        <v>0.06</v>
      </c>
      <c r="V110" s="224">
        <f>ROUND(E110*U110,2)</f>
        <v>0.3</v>
      </c>
      <c r="W110" s="224"/>
      <c r="X110" s="224" t="s">
        <v>176</v>
      </c>
      <c r="Y110" s="215"/>
      <c r="Z110" s="215"/>
      <c r="AA110" s="215"/>
      <c r="AB110" s="215"/>
      <c r="AC110" s="215"/>
      <c r="AD110" s="215"/>
      <c r="AE110" s="215"/>
      <c r="AF110" s="215"/>
      <c r="AG110" s="215" t="s">
        <v>177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">
      <c r="A111" s="222"/>
      <c r="B111" s="223"/>
      <c r="C111" s="262" t="s">
        <v>325</v>
      </c>
      <c r="D111" s="245"/>
      <c r="E111" s="246">
        <v>5</v>
      </c>
      <c r="F111" s="224"/>
      <c r="G111" s="224"/>
      <c r="H111" s="224"/>
      <c r="I111" s="224"/>
      <c r="J111" s="224"/>
      <c r="K111" s="224"/>
      <c r="L111" s="224"/>
      <c r="M111" s="224"/>
      <c r="N111" s="224"/>
      <c r="O111" s="224"/>
      <c r="P111" s="224"/>
      <c r="Q111" s="224"/>
      <c r="R111" s="224"/>
      <c r="S111" s="224"/>
      <c r="T111" s="224"/>
      <c r="U111" s="224"/>
      <c r="V111" s="224"/>
      <c r="W111" s="224"/>
      <c r="X111" s="224"/>
      <c r="Y111" s="215"/>
      <c r="Z111" s="215"/>
      <c r="AA111" s="215"/>
      <c r="AB111" s="215"/>
      <c r="AC111" s="215"/>
      <c r="AD111" s="215"/>
      <c r="AE111" s="215"/>
      <c r="AF111" s="215"/>
      <c r="AG111" s="215" t="s">
        <v>181</v>
      </c>
      <c r="AH111" s="215">
        <v>0</v>
      </c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ht="22.5" outlineLevel="1" x14ac:dyDescent="0.2">
      <c r="A112" s="232">
        <v>43</v>
      </c>
      <c r="B112" s="233" t="s">
        <v>326</v>
      </c>
      <c r="C112" s="241" t="s">
        <v>327</v>
      </c>
      <c r="D112" s="234" t="s">
        <v>188</v>
      </c>
      <c r="E112" s="235">
        <v>1.254</v>
      </c>
      <c r="F112" s="236"/>
      <c r="G112" s="237">
        <f>ROUND(E112*F112,2)</f>
        <v>0</v>
      </c>
      <c r="H112" s="236"/>
      <c r="I112" s="237">
        <f>ROUND(E112*H112,2)</f>
        <v>0</v>
      </c>
      <c r="J112" s="236"/>
      <c r="K112" s="237">
        <f>ROUND(E112*J112,2)</f>
        <v>0</v>
      </c>
      <c r="L112" s="237">
        <v>15</v>
      </c>
      <c r="M112" s="237">
        <f>G112*(1+L112/100)</f>
        <v>0</v>
      </c>
      <c r="N112" s="237">
        <v>7.1399999999999996E-3</v>
      </c>
      <c r="O112" s="237">
        <f>ROUND(E112*N112,2)</f>
        <v>0.01</v>
      </c>
      <c r="P112" s="237">
        <v>0</v>
      </c>
      <c r="Q112" s="237">
        <f>ROUND(E112*P112,2)</f>
        <v>0</v>
      </c>
      <c r="R112" s="237" t="s">
        <v>324</v>
      </c>
      <c r="S112" s="237" t="s">
        <v>167</v>
      </c>
      <c r="T112" s="238" t="s">
        <v>167</v>
      </c>
      <c r="U112" s="224">
        <v>1.0946</v>
      </c>
      <c r="V112" s="224">
        <f>ROUND(E112*U112,2)</f>
        <v>1.37</v>
      </c>
      <c r="W112" s="224"/>
      <c r="X112" s="224" t="s">
        <v>176</v>
      </c>
      <c r="Y112" s="215"/>
      <c r="Z112" s="215"/>
      <c r="AA112" s="215"/>
      <c r="AB112" s="215"/>
      <c r="AC112" s="215"/>
      <c r="AD112" s="215"/>
      <c r="AE112" s="215"/>
      <c r="AF112" s="215"/>
      <c r="AG112" s="215" t="s">
        <v>190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">
      <c r="A113" s="222"/>
      <c r="B113" s="223"/>
      <c r="C113" s="262" t="s">
        <v>328</v>
      </c>
      <c r="D113" s="245"/>
      <c r="E113" s="246">
        <v>1.254</v>
      </c>
      <c r="F113" s="224"/>
      <c r="G113" s="224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224"/>
      <c r="U113" s="224"/>
      <c r="V113" s="224"/>
      <c r="W113" s="224"/>
      <c r="X113" s="224"/>
      <c r="Y113" s="215"/>
      <c r="Z113" s="215"/>
      <c r="AA113" s="215"/>
      <c r="AB113" s="215"/>
      <c r="AC113" s="215"/>
      <c r="AD113" s="215"/>
      <c r="AE113" s="215"/>
      <c r="AF113" s="215"/>
      <c r="AG113" s="215" t="s">
        <v>181</v>
      </c>
      <c r="AH113" s="215">
        <v>0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">
      <c r="A114" s="251">
        <v>44</v>
      </c>
      <c r="B114" s="252" t="s">
        <v>329</v>
      </c>
      <c r="C114" s="263" t="s">
        <v>330</v>
      </c>
      <c r="D114" s="253" t="s">
        <v>188</v>
      </c>
      <c r="E114" s="254">
        <v>2</v>
      </c>
      <c r="F114" s="255"/>
      <c r="G114" s="256">
        <f>ROUND(E114*F114,2)</f>
        <v>0</v>
      </c>
      <c r="H114" s="255"/>
      <c r="I114" s="256">
        <f>ROUND(E114*H114,2)</f>
        <v>0</v>
      </c>
      <c r="J114" s="255"/>
      <c r="K114" s="256">
        <f>ROUND(E114*J114,2)</f>
        <v>0</v>
      </c>
      <c r="L114" s="256">
        <v>15</v>
      </c>
      <c r="M114" s="256">
        <f>G114*(1+L114/100)</f>
        <v>0</v>
      </c>
      <c r="N114" s="256">
        <v>1.9199999999999998E-2</v>
      </c>
      <c r="O114" s="256">
        <f>ROUND(E114*N114,2)</f>
        <v>0.04</v>
      </c>
      <c r="P114" s="256">
        <v>0</v>
      </c>
      <c r="Q114" s="256">
        <f>ROUND(E114*P114,2)</f>
        <v>0</v>
      </c>
      <c r="R114" s="256"/>
      <c r="S114" s="256" t="s">
        <v>195</v>
      </c>
      <c r="T114" s="257" t="s">
        <v>168</v>
      </c>
      <c r="U114" s="224">
        <v>0</v>
      </c>
      <c r="V114" s="224">
        <f>ROUND(E114*U114,2)</f>
        <v>0</v>
      </c>
      <c r="W114" s="224"/>
      <c r="X114" s="224" t="s">
        <v>176</v>
      </c>
      <c r="Y114" s="215"/>
      <c r="Z114" s="215"/>
      <c r="AA114" s="215"/>
      <c r="AB114" s="215"/>
      <c r="AC114" s="215"/>
      <c r="AD114" s="215"/>
      <c r="AE114" s="215"/>
      <c r="AF114" s="215"/>
      <c r="AG114" s="215" t="s">
        <v>190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">
      <c r="A115" s="232">
        <v>45</v>
      </c>
      <c r="B115" s="233" t="s">
        <v>331</v>
      </c>
      <c r="C115" s="241" t="s">
        <v>332</v>
      </c>
      <c r="D115" s="234" t="s">
        <v>271</v>
      </c>
      <c r="E115" s="235">
        <v>4.7750000000000001E-2</v>
      </c>
      <c r="F115" s="236"/>
      <c r="G115" s="237">
        <f>ROUND(E115*F115,2)</f>
        <v>0</v>
      </c>
      <c r="H115" s="236"/>
      <c r="I115" s="237">
        <f>ROUND(E115*H115,2)</f>
        <v>0</v>
      </c>
      <c r="J115" s="236"/>
      <c r="K115" s="237">
        <f>ROUND(E115*J115,2)</f>
        <v>0</v>
      </c>
      <c r="L115" s="237">
        <v>15</v>
      </c>
      <c r="M115" s="237">
        <f>G115*(1+L115/100)</f>
        <v>0</v>
      </c>
      <c r="N115" s="237">
        <v>0</v>
      </c>
      <c r="O115" s="237">
        <f>ROUND(E115*N115,2)</f>
        <v>0</v>
      </c>
      <c r="P115" s="237">
        <v>0</v>
      </c>
      <c r="Q115" s="237">
        <f>ROUND(E115*P115,2)</f>
        <v>0</v>
      </c>
      <c r="R115" s="237" t="s">
        <v>324</v>
      </c>
      <c r="S115" s="237" t="s">
        <v>167</v>
      </c>
      <c r="T115" s="238" t="s">
        <v>167</v>
      </c>
      <c r="U115" s="224">
        <v>1.5980000000000001</v>
      </c>
      <c r="V115" s="224">
        <f>ROUND(E115*U115,2)</f>
        <v>0.08</v>
      </c>
      <c r="W115" s="224"/>
      <c r="X115" s="224" t="s">
        <v>176</v>
      </c>
      <c r="Y115" s="215"/>
      <c r="Z115" s="215"/>
      <c r="AA115" s="215"/>
      <c r="AB115" s="215"/>
      <c r="AC115" s="215"/>
      <c r="AD115" s="215"/>
      <c r="AE115" s="215"/>
      <c r="AF115" s="215"/>
      <c r="AG115" s="215" t="s">
        <v>304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 x14ac:dyDescent="0.2">
      <c r="A116" s="222"/>
      <c r="B116" s="223"/>
      <c r="C116" s="261" t="s">
        <v>319</v>
      </c>
      <c r="D116" s="250"/>
      <c r="E116" s="250"/>
      <c r="F116" s="250"/>
      <c r="G116" s="250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15"/>
      <c r="Z116" s="215"/>
      <c r="AA116" s="215"/>
      <c r="AB116" s="215"/>
      <c r="AC116" s="215"/>
      <c r="AD116" s="215"/>
      <c r="AE116" s="215"/>
      <c r="AF116" s="215"/>
      <c r="AG116" s="215" t="s">
        <v>179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x14ac:dyDescent="0.2">
      <c r="A117" s="226" t="s">
        <v>162</v>
      </c>
      <c r="B117" s="227" t="s">
        <v>120</v>
      </c>
      <c r="C117" s="240" t="s">
        <v>121</v>
      </c>
      <c r="D117" s="228"/>
      <c r="E117" s="229"/>
      <c r="F117" s="230"/>
      <c r="G117" s="230">
        <f>SUMIF(AG118:AG119,"&lt;&gt;NOR",G118:G119)</f>
        <v>0</v>
      </c>
      <c r="H117" s="230"/>
      <c r="I117" s="230">
        <f>SUM(I118:I119)</f>
        <v>0</v>
      </c>
      <c r="J117" s="230"/>
      <c r="K117" s="230">
        <f>SUM(K118:K119)</f>
        <v>0</v>
      </c>
      <c r="L117" s="230"/>
      <c r="M117" s="230">
        <f>SUM(M118:M119)</f>
        <v>0</v>
      </c>
      <c r="N117" s="230"/>
      <c r="O117" s="230">
        <f>SUM(O118:O119)</f>
        <v>0</v>
      </c>
      <c r="P117" s="230"/>
      <c r="Q117" s="230">
        <f>SUM(Q118:Q119)</f>
        <v>0.05</v>
      </c>
      <c r="R117" s="230"/>
      <c r="S117" s="230"/>
      <c r="T117" s="231"/>
      <c r="U117" s="225"/>
      <c r="V117" s="225">
        <f>SUM(V118:V119)</f>
        <v>1.53</v>
      </c>
      <c r="W117" s="225"/>
      <c r="X117" s="225"/>
      <c r="AG117" t="s">
        <v>163</v>
      </c>
    </row>
    <row r="118" spans="1:60" outlineLevel="1" x14ac:dyDescent="0.2">
      <c r="A118" s="232">
        <v>46</v>
      </c>
      <c r="B118" s="233" t="s">
        <v>333</v>
      </c>
      <c r="C118" s="241" t="s">
        <v>334</v>
      </c>
      <c r="D118" s="234" t="s">
        <v>313</v>
      </c>
      <c r="E118" s="235">
        <v>51.061999999999998</v>
      </c>
      <c r="F118" s="236"/>
      <c r="G118" s="237">
        <f>ROUND(E118*F118,2)</f>
        <v>0</v>
      </c>
      <c r="H118" s="236"/>
      <c r="I118" s="237">
        <f>ROUND(E118*H118,2)</f>
        <v>0</v>
      </c>
      <c r="J118" s="236"/>
      <c r="K118" s="237">
        <f>ROUND(E118*J118,2)</f>
        <v>0</v>
      </c>
      <c r="L118" s="237">
        <v>15</v>
      </c>
      <c r="M118" s="237">
        <f>G118*(1+L118/100)</f>
        <v>0</v>
      </c>
      <c r="N118" s="237">
        <v>0</v>
      </c>
      <c r="O118" s="237">
        <f>ROUND(E118*N118,2)</f>
        <v>0</v>
      </c>
      <c r="P118" s="237">
        <v>1E-3</v>
      </c>
      <c r="Q118" s="237">
        <f>ROUND(E118*P118,2)</f>
        <v>0.05</v>
      </c>
      <c r="R118" s="237" t="s">
        <v>335</v>
      </c>
      <c r="S118" s="237" t="s">
        <v>167</v>
      </c>
      <c r="T118" s="238" t="s">
        <v>167</v>
      </c>
      <c r="U118" s="224">
        <v>0.03</v>
      </c>
      <c r="V118" s="224">
        <f>ROUND(E118*U118,2)</f>
        <v>1.53</v>
      </c>
      <c r="W118" s="224"/>
      <c r="X118" s="224" t="s">
        <v>176</v>
      </c>
      <c r="Y118" s="215"/>
      <c r="Z118" s="215"/>
      <c r="AA118" s="215"/>
      <c r="AB118" s="215"/>
      <c r="AC118" s="215"/>
      <c r="AD118" s="215"/>
      <c r="AE118" s="215"/>
      <c r="AF118" s="215"/>
      <c r="AG118" s="215" t="s">
        <v>304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 x14ac:dyDescent="0.2">
      <c r="A119" s="222"/>
      <c r="B119" s="223"/>
      <c r="C119" s="262" t="s">
        <v>336</v>
      </c>
      <c r="D119" s="245"/>
      <c r="E119" s="246">
        <v>51.061999999999998</v>
      </c>
      <c r="F119" s="224"/>
      <c r="G119" s="224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24"/>
      <c r="Y119" s="215"/>
      <c r="Z119" s="215"/>
      <c r="AA119" s="215"/>
      <c r="AB119" s="215"/>
      <c r="AC119" s="215"/>
      <c r="AD119" s="215"/>
      <c r="AE119" s="215"/>
      <c r="AF119" s="215"/>
      <c r="AG119" s="215" t="s">
        <v>181</v>
      </c>
      <c r="AH119" s="215">
        <v>0</v>
      </c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x14ac:dyDescent="0.2">
      <c r="A120" s="226" t="s">
        <v>162</v>
      </c>
      <c r="B120" s="227" t="s">
        <v>122</v>
      </c>
      <c r="C120" s="240" t="s">
        <v>123</v>
      </c>
      <c r="D120" s="228"/>
      <c r="E120" s="229"/>
      <c r="F120" s="230"/>
      <c r="G120" s="230">
        <f>SUMIF(AG121:AG135,"&lt;&gt;NOR",G121:G135)</f>
        <v>0</v>
      </c>
      <c r="H120" s="230"/>
      <c r="I120" s="230">
        <f>SUM(I121:I135)</f>
        <v>0</v>
      </c>
      <c r="J120" s="230"/>
      <c r="K120" s="230">
        <f>SUM(K121:K135)</f>
        <v>0</v>
      </c>
      <c r="L120" s="230"/>
      <c r="M120" s="230">
        <f>SUM(M121:M135)</f>
        <v>0</v>
      </c>
      <c r="N120" s="230"/>
      <c r="O120" s="230">
        <f>SUM(O121:O135)</f>
        <v>0.15</v>
      </c>
      <c r="P120" s="230"/>
      <c r="Q120" s="230">
        <f>SUM(Q121:Q135)</f>
        <v>0.02</v>
      </c>
      <c r="R120" s="230"/>
      <c r="S120" s="230"/>
      <c r="T120" s="231"/>
      <c r="U120" s="225"/>
      <c r="V120" s="225">
        <f>SUM(V121:V135)</f>
        <v>6.3</v>
      </c>
      <c r="W120" s="225"/>
      <c r="X120" s="225"/>
      <c r="AG120" t="s">
        <v>163</v>
      </c>
    </row>
    <row r="121" spans="1:60" ht="22.5" outlineLevel="1" x14ac:dyDescent="0.2">
      <c r="A121" s="232">
        <v>47</v>
      </c>
      <c r="B121" s="233" t="s">
        <v>337</v>
      </c>
      <c r="C121" s="241" t="s">
        <v>338</v>
      </c>
      <c r="D121" s="234" t="s">
        <v>188</v>
      </c>
      <c r="E121" s="235">
        <v>21.65</v>
      </c>
      <c r="F121" s="236"/>
      <c r="G121" s="237">
        <f>ROUND(E121*F121,2)</f>
        <v>0</v>
      </c>
      <c r="H121" s="236"/>
      <c r="I121" s="237">
        <f>ROUND(E121*H121,2)</f>
        <v>0</v>
      </c>
      <c r="J121" s="236"/>
      <c r="K121" s="237">
        <f>ROUND(E121*J121,2)</f>
        <v>0</v>
      </c>
      <c r="L121" s="237">
        <v>15</v>
      </c>
      <c r="M121" s="237">
        <f>G121*(1+L121/100)</f>
        <v>0</v>
      </c>
      <c r="N121" s="237">
        <v>0</v>
      </c>
      <c r="O121" s="237">
        <f>ROUND(E121*N121,2)</f>
        <v>0</v>
      </c>
      <c r="P121" s="237">
        <v>1E-3</v>
      </c>
      <c r="Q121" s="237">
        <f>ROUND(E121*P121,2)</f>
        <v>0.02</v>
      </c>
      <c r="R121" s="237" t="s">
        <v>335</v>
      </c>
      <c r="S121" s="237" t="s">
        <v>167</v>
      </c>
      <c r="T121" s="238" t="s">
        <v>167</v>
      </c>
      <c r="U121" s="224">
        <v>0.11</v>
      </c>
      <c r="V121" s="224">
        <f>ROUND(E121*U121,2)</f>
        <v>2.38</v>
      </c>
      <c r="W121" s="224"/>
      <c r="X121" s="224" t="s">
        <v>176</v>
      </c>
      <c r="Y121" s="215"/>
      <c r="Z121" s="215"/>
      <c r="AA121" s="215"/>
      <c r="AB121" s="215"/>
      <c r="AC121" s="215"/>
      <c r="AD121" s="215"/>
      <c r="AE121" s="215"/>
      <c r="AF121" s="215"/>
      <c r="AG121" s="215" t="s">
        <v>304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">
      <c r="A122" s="222"/>
      <c r="B122" s="223"/>
      <c r="C122" s="262" t="s">
        <v>339</v>
      </c>
      <c r="D122" s="245"/>
      <c r="E122" s="246">
        <v>21.65</v>
      </c>
      <c r="F122" s="224"/>
      <c r="G122" s="224"/>
      <c r="H122" s="224"/>
      <c r="I122" s="224"/>
      <c r="J122" s="224"/>
      <c r="K122" s="224"/>
      <c r="L122" s="224"/>
      <c r="M122" s="224"/>
      <c r="N122" s="224"/>
      <c r="O122" s="224"/>
      <c r="P122" s="224"/>
      <c r="Q122" s="224"/>
      <c r="R122" s="224"/>
      <c r="S122" s="224"/>
      <c r="T122" s="224"/>
      <c r="U122" s="224"/>
      <c r="V122" s="224"/>
      <c r="W122" s="224"/>
      <c r="X122" s="224"/>
      <c r="Y122" s="215"/>
      <c r="Z122" s="215"/>
      <c r="AA122" s="215"/>
      <c r="AB122" s="215"/>
      <c r="AC122" s="215"/>
      <c r="AD122" s="215"/>
      <c r="AE122" s="215"/>
      <c r="AF122" s="215"/>
      <c r="AG122" s="215" t="s">
        <v>181</v>
      </c>
      <c r="AH122" s="215">
        <v>0</v>
      </c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 x14ac:dyDescent="0.2">
      <c r="A123" s="232">
        <v>48</v>
      </c>
      <c r="B123" s="233" t="s">
        <v>340</v>
      </c>
      <c r="C123" s="241" t="s">
        <v>341</v>
      </c>
      <c r="D123" s="234" t="s">
        <v>188</v>
      </c>
      <c r="E123" s="235">
        <v>25.51</v>
      </c>
      <c r="F123" s="236"/>
      <c r="G123" s="237">
        <f>ROUND(E123*F123,2)</f>
        <v>0</v>
      </c>
      <c r="H123" s="236"/>
      <c r="I123" s="237">
        <f>ROUND(E123*H123,2)</f>
        <v>0</v>
      </c>
      <c r="J123" s="236"/>
      <c r="K123" s="237">
        <f>ROUND(E123*J123,2)</f>
        <v>0</v>
      </c>
      <c r="L123" s="237">
        <v>15</v>
      </c>
      <c r="M123" s="237">
        <f>G123*(1+L123/100)</f>
        <v>0</v>
      </c>
      <c r="N123" s="237">
        <v>0</v>
      </c>
      <c r="O123" s="237">
        <f>ROUND(E123*N123,2)</f>
        <v>0</v>
      </c>
      <c r="P123" s="237">
        <v>0</v>
      </c>
      <c r="Q123" s="237">
        <f>ROUND(E123*P123,2)</f>
        <v>0</v>
      </c>
      <c r="R123" s="237" t="s">
        <v>335</v>
      </c>
      <c r="S123" s="237" t="s">
        <v>167</v>
      </c>
      <c r="T123" s="238" t="s">
        <v>167</v>
      </c>
      <c r="U123" s="224">
        <v>0.14699999999999999</v>
      </c>
      <c r="V123" s="224">
        <f>ROUND(E123*U123,2)</f>
        <v>3.75</v>
      </c>
      <c r="W123" s="224"/>
      <c r="X123" s="224" t="s">
        <v>176</v>
      </c>
      <c r="Y123" s="215"/>
      <c r="Z123" s="215"/>
      <c r="AA123" s="215"/>
      <c r="AB123" s="215"/>
      <c r="AC123" s="215"/>
      <c r="AD123" s="215"/>
      <c r="AE123" s="215"/>
      <c r="AF123" s="215"/>
      <c r="AG123" s="215" t="s">
        <v>177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">
      <c r="A124" s="222"/>
      <c r="B124" s="223"/>
      <c r="C124" s="261" t="s">
        <v>342</v>
      </c>
      <c r="D124" s="250"/>
      <c r="E124" s="250"/>
      <c r="F124" s="250"/>
      <c r="G124" s="250"/>
      <c r="H124" s="224"/>
      <c r="I124" s="224"/>
      <c r="J124" s="224"/>
      <c r="K124" s="224"/>
      <c r="L124" s="224"/>
      <c r="M124" s="224"/>
      <c r="N124" s="224"/>
      <c r="O124" s="224"/>
      <c r="P124" s="224"/>
      <c r="Q124" s="224"/>
      <c r="R124" s="224"/>
      <c r="S124" s="224"/>
      <c r="T124" s="224"/>
      <c r="U124" s="224"/>
      <c r="V124" s="224"/>
      <c r="W124" s="224"/>
      <c r="X124" s="224"/>
      <c r="Y124" s="215"/>
      <c r="Z124" s="215"/>
      <c r="AA124" s="215"/>
      <c r="AB124" s="215"/>
      <c r="AC124" s="215"/>
      <c r="AD124" s="215"/>
      <c r="AE124" s="215"/>
      <c r="AF124" s="215"/>
      <c r="AG124" s="215" t="s">
        <v>179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 x14ac:dyDescent="0.2">
      <c r="A125" s="222"/>
      <c r="B125" s="223"/>
      <c r="C125" s="262" t="s">
        <v>343</v>
      </c>
      <c r="D125" s="245"/>
      <c r="E125" s="246">
        <v>25.51</v>
      </c>
      <c r="F125" s="224"/>
      <c r="G125" s="224"/>
      <c r="H125" s="224"/>
      <c r="I125" s="224"/>
      <c r="J125" s="224"/>
      <c r="K125" s="224"/>
      <c r="L125" s="224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4"/>
      <c r="X125" s="224"/>
      <c r="Y125" s="215"/>
      <c r="Z125" s="215"/>
      <c r="AA125" s="215"/>
      <c r="AB125" s="215"/>
      <c r="AC125" s="215"/>
      <c r="AD125" s="215"/>
      <c r="AE125" s="215"/>
      <c r="AF125" s="215"/>
      <c r="AG125" s="215" t="s">
        <v>181</v>
      </c>
      <c r="AH125" s="215">
        <v>0</v>
      </c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ht="22.5" outlineLevel="1" x14ac:dyDescent="0.2">
      <c r="A126" s="232">
        <v>49</v>
      </c>
      <c r="B126" s="233" t="s">
        <v>344</v>
      </c>
      <c r="C126" s="241" t="s">
        <v>345</v>
      </c>
      <c r="D126" s="234" t="s">
        <v>346</v>
      </c>
      <c r="E126" s="235">
        <v>153.06</v>
      </c>
      <c r="F126" s="236"/>
      <c r="G126" s="237">
        <f>ROUND(E126*F126,2)</f>
        <v>0</v>
      </c>
      <c r="H126" s="236"/>
      <c r="I126" s="237">
        <f>ROUND(E126*H126,2)</f>
        <v>0</v>
      </c>
      <c r="J126" s="236"/>
      <c r="K126" s="237">
        <f>ROUND(E126*J126,2)</f>
        <v>0</v>
      </c>
      <c r="L126" s="237">
        <v>15</v>
      </c>
      <c r="M126" s="237">
        <f>G126*(1+L126/100)</f>
        <v>0</v>
      </c>
      <c r="N126" s="237">
        <v>1E-3</v>
      </c>
      <c r="O126" s="237">
        <f>ROUND(E126*N126,2)</f>
        <v>0.15</v>
      </c>
      <c r="P126" s="237">
        <v>0</v>
      </c>
      <c r="Q126" s="237">
        <f>ROUND(E126*P126,2)</f>
        <v>0</v>
      </c>
      <c r="R126" s="237" t="s">
        <v>347</v>
      </c>
      <c r="S126" s="237" t="s">
        <v>167</v>
      </c>
      <c r="T126" s="238" t="s">
        <v>167</v>
      </c>
      <c r="U126" s="224">
        <v>0</v>
      </c>
      <c r="V126" s="224">
        <f>ROUND(E126*U126,2)</f>
        <v>0</v>
      </c>
      <c r="W126" s="224"/>
      <c r="X126" s="224" t="s">
        <v>348</v>
      </c>
      <c r="Y126" s="215"/>
      <c r="Z126" s="215"/>
      <c r="AA126" s="215"/>
      <c r="AB126" s="215"/>
      <c r="AC126" s="215"/>
      <c r="AD126" s="215"/>
      <c r="AE126" s="215"/>
      <c r="AF126" s="215"/>
      <c r="AG126" s="215" t="s">
        <v>349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">
      <c r="A127" s="222"/>
      <c r="B127" s="223"/>
      <c r="C127" s="264" t="s">
        <v>350</v>
      </c>
      <c r="D127" s="259"/>
      <c r="E127" s="259"/>
      <c r="F127" s="259"/>
      <c r="G127" s="259"/>
      <c r="H127" s="224"/>
      <c r="I127" s="224"/>
      <c r="J127" s="224"/>
      <c r="K127" s="224"/>
      <c r="L127" s="224"/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4"/>
      <c r="X127" s="224"/>
      <c r="Y127" s="215"/>
      <c r="Z127" s="215"/>
      <c r="AA127" s="215"/>
      <c r="AB127" s="215"/>
      <c r="AC127" s="215"/>
      <c r="AD127" s="215"/>
      <c r="AE127" s="215"/>
      <c r="AF127" s="215"/>
      <c r="AG127" s="215" t="s">
        <v>280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58" t="str">
        <f>C127</f>
        <v>jednosložková šedá samonivelační podlahová hmota na bázi cementu a modifikujících přísad pro vnitřní použití</v>
      </c>
      <c r="BB127" s="215"/>
      <c r="BC127" s="215"/>
      <c r="BD127" s="215"/>
      <c r="BE127" s="215"/>
      <c r="BF127" s="215"/>
      <c r="BG127" s="215"/>
      <c r="BH127" s="215"/>
    </row>
    <row r="128" spans="1:60" outlineLevel="1" x14ac:dyDescent="0.2">
      <c r="A128" s="222"/>
      <c r="B128" s="223"/>
      <c r="C128" s="265" t="s">
        <v>351</v>
      </c>
      <c r="D128" s="247"/>
      <c r="E128" s="248"/>
      <c r="F128" s="249"/>
      <c r="G128" s="249"/>
      <c r="H128" s="224"/>
      <c r="I128" s="224"/>
      <c r="J128" s="224"/>
      <c r="K128" s="224"/>
      <c r="L128" s="224"/>
      <c r="M128" s="224"/>
      <c r="N128" s="224"/>
      <c r="O128" s="224"/>
      <c r="P128" s="224"/>
      <c r="Q128" s="224"/>
      <c r="R128" s="224"/>
      <c r="S128" s="224"/>
      <c r="T128" s="224"/>
      <c r="U128" s="224"/>
      <c r="V128" s="224"/>
      <c r="W128" s="224"/>
      <c r="X128" s="224"/>
      <c r="Y128" s="215"/>
      <c r="Z128" s="215"/>
      <c r="AA128" s="215"/>
      <c r="AB128" s="215"/>
      <c r="AC128" s="215"/>
      <c r="AD128" s="215"/>
      <c r="AE128" s="215"/>
      <c r="AF128" s="215"/>
      <c r="AG128" s="215" t="s">
        <v>280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 x14ac:dyDescent="0.2">
      <c r="A129" s="222"/>
      <c r="B129" s="223"/>
      <c r="C129" s="266" t="s">
        <v>352</v>
      </c>
      <c r="D129" s="260"/>
      <c r="E129" s="260"/>
      <c r="F129" s="260"/>
      <c r="G129" s="260"/>
      <c r="H129" s="224"/>
      <c r="I129" s="224"/>
      <c r="J129" s="224"/>
      <c r="K129" s="224"/>
      <c r="L129" s="224"/>
      <c r="M129" s="224"/>
      <c r="N129" s="224"/>
      <c r="O129" s="224"/>
      <c r="P129" s="224"/>
      <c r="Q129" s="224"/>
      <c r="R129" s="224"/>
      <c r="S129" s="224"/>
      <c r="T129" s="224"/>
      <c r="U129" s="224"/>
      <c r="V129" s="224"/>
      <c r="W129" s="224"/>
      <c r="X129" s="224"/>
      <c r="Y129" s="215"/>
      <c r="Z129" s="215"/>
      <c r="AA129" s="215"/>
      <c r="AB129" s="215"/>
      <c r="AC129" s="215"/>
      <c r="AD129" s="215"/>
      <c r="AE129" s="215"/>
      <c r="AF129" s="215"/>
      <c r="AG129" s="215" t="s">
        <v>280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">
      <c r="A130" s="222"/>
      <c r="B130" s="223"/>
      <c r="C130" s="266" t="s">
        <v>353</v>
      </c>
      <c r="D130" s="260"/>
      <c r="E130" s="260"/>
      <c r="F130" s="260"/>
      <c r="G130" s="260"/>
      <c r="H130" s="224"/>
      <c r="I130" s="224"/>
      <c r="J130" s="224"/>
      <c r="K130" s="224"/>
      <c r="L130" s="224"/>
      <c r="M130" s="224"/>
      <c r="N130" s="224"/>
      <c r="O130" s="224"/>
      <c r="P130" s="224"/>
      <c r="Q130" s="224"/>
      <c r="R130" s="224"/>
      <c r="S130" s="224"/>
      <c r="T130" s="224"/>
      <c r="U130" s="224"/>
      <c r="V130" s="224"/>
      <c r="W130" s="224"/>
      <c r="X130" s="224"/>
      <c r="Y130" s="215"/>
      <c r="Z130" s="215"/>
      <c r="AA130" s="215"/>
      <c r="AB130" s="215"/>
      <c r="AC130" s="215"/>
      <c r="AD130" s="215"/>
      <c r="AE130" s="215"/>
      <c r="AF130" s="215"/>
      <c r="AG130" s="215" t="s">
        <v>280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1" x14ac:dyDescent="0.2">
      <c r="A131" s="222"/>
      <c r="B131" s="223"/>
      <c r="C131" s="266" t="s">
        <v>354</v>
      </c>
      <c r="D131" s="260"/>
      <c r="E131" s="260"/>
      <c r="F131" s="260"/>
      <c r="G131" s="260"/>
      <c r="H131" s="224"/>
      <c r="I131" s="224"/>
      <c r="J131" s="224"/>
      <c r="K131" s="224"/>
      <c r="L131" s="224"/>
      <c r="M131" s="224"/>
      <c r="N131" s="224"/>
      <c r="O131" s="224"/>
      <c r="P131" s="224"/>
      <c r="Q131" s="224"/>
      <c r="R131" s="224"/>
      <c r="S131" s="224"/>
      <c r="T131" s="224"/>
      <c r="U131" s="224"/>
      <c r="V131" s="224"/>
      <c r="W131" s="224"/>
      <c r="X131" s="224"/>
      <c r="Y131" s="215"/>
      <c r="Z131" s="215"/>
      <c r="AA131" s="215"/>
      <c r="AB131" s="215"/>
      <c r="AC131" s="215"/>
      <c r="AD131" s="215"/>
      <c r="AE131" s="215"/>
      <c r="AF131" s="215"/>
      <c r="AG131" s="215" t="s">
        <v>280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">
      <c r="A132" s="222"/>
      <c r="B132" s="223"/>
      <c r="C132" s="266" t="s">
        <v>355</v>
      </c>
      <c r="D132" s="260"/>
      <c r="E132" s="260"/>
      <c r="F132" s="260"/>
      <c r="G132" s="260"/>
      <c r="H132" s="224"/>
      <c r="I132" s="224"/>
      <c r="J132" s="224"/>
      <c r="K132" s="224"/>
      <c r="L132" s="224"/>
      <c r="M132" s="224"/>
      <c r="N132" s="224"/>
      <c r="O132" s="224"/>
      <c r="P132" s="224"/>
      <c r="Q132" s="224"/>
      <c r="R132" s="224"/>
      <c r="S132" s="224"/>
      <c r="T132" s="224"/>
      <c r="U132" s="224"/>
      <c r="V132" s="224"/>
      <c r="W132" s="224"/>
      <c r="X132" s="224"/>
      <c r="Y132" s="215"/>
      <c r="Z132" s="215"/>
      <c r="AA132" s="215"/>
      <c r="AB132" s="215"/>
      <c r="AC132" s="215"/>
      <c r="AD132" s="215"/>
      <c r="AE132" s="215"/>
      <c r="AF132" s="215"/>
      <c r="AG132" s="215" t="s">
        <v>280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 x14ac:dyDescent="0.2">
      <c r="A133" s="222"/>
      <c r="B133" s="223"/>
      <c r="C133" s="262" t="s">
        <v>356</v>
      </c>
      <c r="D133" s="245"/>
      <c r="E133" s="246">
        <v>153.06</v>
      </c>
      <c r="F133" s="224"/>
      <c r="G133" s="224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4"/>
      <c r="V133" s="224"/>
      <c r="W133" s="224"/>
      <c r="X133" s="224"/>
      <c r="Y133" s="215"/>
      <c r="Z133" s="215"/>
      <c r="AA133" s="215"/>
      <c r="AB133" s="215"/>
      <c r="AC133" s="215"/>
      <c r="AD133" s="215"/>
      <c r="AE133" s="215"/>
      <c r="AF133" s="215"/>
      <c r="AG133" s="215" t="s">
        <v>181</v>
      </c>
      <c r="AH133" s="215">
        <v>0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 x14ac:dyDescent="0.2">
      <c r="A134" s="232">
        <v>50</v>
      </c>
      <c r="B134" s="233" t="s">
        <v>357</v>
      </c>
      <c r="C134" s="241" t="s">
        <v>358</v>
      </c>
      <c r="D134" s="234" t="s">
        <v>271</v>
      </c>
      <c r="E134" s="235">
        <v>0.15306</v>
      </c>
      <c r="F134" s="236"/>
      <c r="G134" s="237">
        <f>ROUND(E134*F134,2)</f>
        <v>0</v>
      </c>
      <c r="H134" s="236"/>
      <c r="I134" s="237">
        <f>ROUND(E134*H134,2)</f>
        <v>0</v>
      </c>
      <c r="J134" s="236"/>
      <c r="K134" s="237">
        <f>ROUND(E134*J134,2)</f>
        <v>0</v>
      </c>
      <c r="L134" s="237">
        <v>15</v>
      </c>
      <c r="M134" s="237">
        <f>G134*(1+L134/100)</f>
        <v>0</v>
      </c>
      <c r="N134" s="237">
        <v>0</v>
      </c>
      <c r="O134" s="237">
        <f>ROUND(E134*N134,2)</f>
        <v>0</v>
      </c>
      <c r="P134" s="237">
        <v>0</v>
      </c>
      <c r="Q134" s="237">
        <f>ROUND(E134*P134,2)</f>
        <v>0</v>
      </c>
      <c r="R134" s="237" t="s">
        <v>335</v>
      </c>
      <c r="S134" s="237" t="s">
        <v>167</v>
      </c>
      <c r="T134" s="238" t="s">
        <v>167</v>
      </c>
      <c r="U134" s="224">
        <v>1.091</v>
      </c>
      <c r="V134" s="224">
        <f>ROUND(E134*U134,2)</f>
        <v>0.17</v>
      </c>
      <c r="W134" s="224"/>
      <c r="X134" s="224" t="s">
        <v>176</v>
      </c>
      <c r="Y134" s="215"/>
      <c r="Z134" s="215"/>
      <c r="AA134" s="215"/>
      <c r="AB134" s="215"/>
      <c r="AC134" s="215"/>
      <c r="AD134" s="215"/>
      <c r="AE134" s="215"/>
      <c r="AF134" s="215"/>
      <c r="AG134" s="215" t="s">
        <v>304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 x14ac:dyDescent="0.2">
      <c r="A135" s="222"/>
      <c r="B135" s="223"/>
      <c r="C135" s="261" t="s">
        <v>359</v>
      </c>
      <c r="D135" s="250"/>
      <c r="E135" s="250"/>
      <c r="F135" s="250"/>
      <c r="G135" s="250"/>
      <c r="H135" s="224"/>
      <c r="I135" s="224"/>
      <c r="J135" s="224"/>
      <c r="K135" s="224"/>
      <c r="L135" s="224"/>
      <c r="M135" s="224"/>
      <c r="N135" s="224"/>
      <c r="O135" s="224"/>
      <c r="P135" s="224"/>
      <c r="Q135" s="224"/>
      <c r="R135" s="224"/>
      <c r="S135" s="224"/>
      <c r="T135" s="224"/>
      <c r="U135" s="224"/>
      <c r="V135" s="224"/>
      <c r="W135" s="224"/>
      <c r="X135" s="224"/>
      <c r="Y135" s="215"/>
      <c r="Z135" s="215"/>
      <c r="AA135" s="215"/>
      <c r="AB135" s="215"/>
      <c r="AC135" s="215"/>
      <c r="AD135" s="215"/>
      <c r="AE135" s="215"/>
      <c r="AF135" s="215"/>
      <c r="AG135" s="215" t="s">
        <v>179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x14ac:dyDescent="0.2">
      <c r="A136" s="226" t="s">
        <v>162</v>
      </c>
      <c r="B136" s="227" t="s">
        <v>124</v>
      </c>
      <c r="C136" s="240" t="s">
        <v>125</v>
      </c>
      <c r="D136" s="228"/>
      <c r="E136" s="229"/>
      <c r="F136" s="230"/>
      <c r="G136" s="230">
        <f>SUMIF(AG137:AG139,"&lt;&gt;NOR",G137:G139)</f>
        <v>0</v>
      </c>
      <c r="H136" s="230"/>
      <c r="I136" s="230">
        <f>SUM(I137:I139)</f>
        <v>0</v>
      </c>
      <c r="J136" s="230"/>
      <c r="K136" s="230">
        <f>SUM(K137:K139)</f>
        <v>0</v>
      </c>
      <c r="L136" s="230"/>
      <c r="M136" s="230">
        <f>SUM(M137:M139)</f>
        <v>0</v>
      </c>
      <c r="N136" s="230"/>
      <c r="O136" s="230">
        <f>SUM(O137:O139)</f>
        <v>0</v>
      </c>
      <c r="P136" s="230"/>
      <c r="Q136" s="230">
        <f>SUM(Q137:Q139)</f>
        <v>0</v>
      </c>
      <c r="R136" s="230"/>
      <c r="S136" s="230"/>
      <c r="T136" s="231"/>
      <c r="U136" s="225"/>
      <c r="V136" s="225">
        <f>SUM(V137:V139)</f>
        <v>6.33</v>
      </c>
      <c r="W136" s="225"/>
      <c r="X136" s="225"/>
      <c r="AG136" t="s">
        <v>163</v>
      </c>
    </row>
    <row r="137" spans="1:60" outlineLevel="1" x14ac:dyDescent="0.2">
      <c r="A137" s="232">
        <v>51</v>
      </c>
      <c r="B137" s="233" t="s">
        <v>360</v>
      </c>
      <c r="C137" s="241" t="s">
        <v>361</v>
      </c>
      <c r="D137" s="234" t="s">
        <v>188</v>
      </c>
      <c r="E137" s="235">
        <v>17.64</v>
      </c>
      <c r="F137" s="236"/>
      <c r="G137" s="237">
        <f>ROUND(E137*F137,2)</f>
        <v>0</v>
      </c>
      <c r="H137" s="236"/>
      <c r="I137" s="237">
        <f>ROUND(E137*H137,2)</f>
        <v>0</v>
      </c>
      <c r="J137" s="236"/>
      <c r="K137" s="237">
        <f>ROUND(E137*J137,2)</f>
        <v>0</v>
      </c>
      <c r="L137" s="237">
        <v>15</v>
      </c>
      <c r="M137" s="237">
        <f>G137*(1+L137/100)</f>
        <v>0</v>
      </c>
      <c r="N137" s="237">
        <v>1.0000000000000001E-5</v>
      </c>
      <c r="O137" s="237">
        <f>ROUND(E137*N137,2)</f>
        <v>0</v>
      </c>
      <c r="P137" s="237">
        <v>0</v>
      </c>
      <c r="Q137" s="237">
        <f>ROUND(E137*P137,2)</f>
        <v>0</v>
      </c>
      <c r="R137" s="237" t="s">
        <v>362</v>
      </c>
      <c r="S137" s="237" t="s">
        <v>167</v>
      </c>
      <c r="T137" s="238" t="s">
        <v>167</v>
      </c>
      <c r="U137" s="224">
        <v>7.1999999999999995E-2</v>
      </c>
      <c r="V137" s="224">
        <f>ROUND(E137*U137,2)</f>
        <v>1.27</v>
      </c>
      <c r="W137" s="224"/>
      <c r="X137" s="224" t="s">
        <v>176</v>
      </c>
      <c r="Y137" s="215"/>
      <c r="Z137" s="215"/>
      <c r="AA137" s="215"/>
      <c r="AB137" s="215"/>
      <c r="AC137" s="215"/>
      <c r="AD137" s="215"/>
      <c r="AE137" s="215"/>
      <c r="AF137" s="215"/>
      <c r="AG137" s="215" t="s">
        <v>304</v>
      </c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 x14ac:dyDescent="0.2">
      <c r="A138" s="222"/>
      <c r="B138" s="223"/>
      <c r="C138" s="262" t="s">
        <v>363</v>
      </c>
      <c r="D138" s="245"/>
      <c r="E138" s="246">
        <v>17.64</v>
      </c>
      <c r="F138" s="224"/>
      <c r="G138" s="224"/>
      <c r="H138" s="224"/>
      <c r="I138" s="224"/>
      <c r="J138" s="224"/>
      <c r="K138" s="224"/>
      <c r="L138" s="224"/>
      <c r="M138" s="224"/>
      <c r="N138" s="224"/>
      <c r="O138" s="224"/>
      <c r="P138" s="224"/>
      <c r="Q138" s="224"/>
      <c r="R138" s="224"/>
      <c r="S138" s="224"/>
      <c r="T138" s="224"/>
      <c r="U138" s="224"/>
      <c r="V138" s="224"/>
      <c r="W138" s="224"/>
      <c r="X138" s="224"/>
      <c r="Y138" s="215"/>
      <c r="Z138" s="215"/>
      <c r="AA138" s="215"/>
      <c r="AB138" s="215"/>
      <c r="AC138" s="215"/>
      <c r="AD138" s="215"/>
      <c r="AE138" s="215"/>
      <c r="AF138" s="215"/>
      <c r="AG138" s="215" t="s">
        <v>181</v>
      </c>
      <c r="AH138" s="215">
        <v>0</v>
      </c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1" x14ac:dyDescent="0.2">
      <c r="A139" s="251">
        <v>52</v>
      </c>
      <c r="B139" s="252" t="s">
        <v>364</v>
      </c>
      <c r="C139" s="263" t="s">
        <v>365</v>
      </c>
      <c r="D139" s="253" t="s">
        <v>188</v>
      </c>
      <c r="E139" s="254">
        <v>17.64</v>
      </c>
      <c r="F139" s="255"/>
      <c r="G139" s="256">
        <f>ROUND(E139*F139,2)</f>
        <v>0</v>
      </c>
      <c r="H139" s="255"/>
      <c r="I139" s="256">
        <f>ROUND(E139*H139,2)</f>
        <v>0</v>
      </c>
      <c r="J139" s="255"/>
      <c r="K139" s="256">
        <f>ROUND(E139*J139,2)</f>
        <v>0</v>
      </c>
      <c r="L139" s="256">
        <v>15</v>
      </c>
      <c r="M139" s="256">
        <f>G139*(1+L139/100)</f>
        <v>0</v>
      </c>
      <c r="N139" s="256">
        <v>2.4000000000000001E-4</v>
      </c>
      <c r="O139" s="256">
        <f>ROUND(E139*N139,2)</f>
        <v>0</v>
      </c>
      <c r="P139" s="256">
        <v>0</v>
      </c>
      <c r="Q139" s="256">
        <f>ROUND(E139*P139,2)</f>
        <v>0</v>
      </c>
      <c r="R139" s="256" t="s">
        <v>362</v>
      </c>
      <c r="S139" s="256" t="s">
        <v>167</v>
      </c>
      <c r="T139" s="257" t="s">
        <v>167</v>
      </c>
      <c r="U139" s="224">
        <v>0.28699999999999998</v>
      </c>
      <c r="V139" s="224">
        <f>ROUND(E139*U139,2)</f>
        <v>5.0599999999999996</v>
      </c>
      <c r="W139" s="224"/>
      <c r="X139" s="224" t="s">
        <v>176</v>
      </c>
      <c r="Y139" s="215"/>
      <c r="Z139" s="215"/>
      <c r="AA139" s="215"/>
      <c r="AB139" s="215"/>
      <c r="AC139" s="215"/>
      <c r="AD139" s="215"/>
      <c r="AE139" s="215"/>
      <c r="AF139" s="215"/>
      <c r="AG139" s="215" t="s">
        <v>304</v>
      </c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x14ac:dyDescent="0.2">
      <c r="A140" s="226" t="s">
        <v>162</v>
      </c>
      <c r="B140" s="227" t="s">
        <v>126</v>
      </c>
      <c r="C140" s="240" t="s">
        <v>127</v>
      </c>
      <c r="D140" s="228"/>
      <c r="E140" s="229"/>
      <c r="F140" s="230"/>
      <c r="G140" s="230">
        <f>SUMIF(AG141:AG147,"&lt;&gt;NOR",G141:G147)</f>
        <v>0</v>
      </c>
      <c r="H140" s="230"/>
      <c r="I140" s="230">
        <f>SUM(I141:I147)</f>
        <v>0</v>
      </c>
      <c r="J140" s="230"/>
      <c r="K140" s="230">
        <f>SUM(K141:K147)</f>
        <v>0</v>
      </c>
      <c r="L140" s="230"/>
      <c r="M140" s="230">
        <f>SUM(M141:M147)</f>
        <v>0</v>
      </c>
      <c r="N140" s="230"/>
      <c r="O140" s="230">
        <f>SUM(O141:O147)</f>
        <v>0.09</v>
      </c>
      <c r="P140" s="230"/>
      <c r="Q140" s="230">
        <f>SUM(Q141:Q147)</f>
        <v>0</v>
      </c>
      <c r="R140" s="230"/>
      <c r="S140" s="230"/>
      <c r="T140" s="231"/>
      <c r="U140" s="225"/>
      <c r="V140" s="225">
        <f>SUM(V141:V147)</f>
        <v>36.019999999999996</v>
      </c>
      <c r="W140" s="225"/>
      <c r="X140" s="225"/>
      <c r="AG140" t="s">
        <v>163</v>
      </c>
    </row>
    <row r="141" spans="1:60" outlineLevel="1" x14ac:dyDescent="0.2">
      <c r="A141" s="232">
        <v>53</v>
      </c>
      <c r="B141" s="233" t="s">
        <v>366</v>
      </c>
      <c r="C141" s="241" t="s">
        <v>367</v>
      </c>
      <c r="D141" s="234" t="s">
        <v>188</v>
      </c>
      <c r="E141" s="235">
        <v>349.43520000000001</v>
      </c>
      <c r="F141" s="236"/>
      <c r="G141" s="237">
        <f>ROUND(E141*F141,2)</f>
        <v>0</v>
      </c>
      <c r="H141" s="236"/>
      <c r="I141" s="237">
        <f>ROUND(E141*H141,2)</f>
        <v>0</v>
      </c>
      <c r="J141" s="236"/>
      <c r="K141" s="237">
        <f>ROUND(E141*J141,2)</f>
        <v>0</v>
      </c>
      <c r="L141" s="237">
        <v>15</v>
      </c>
      <c r="M141" s="237">
        <f>G141*(1+L141/100)</f>
        <v>0</v>
      </c>
      <c r="N141" s="237">
        <v>0</v>
      </c>
      <c r="O141" s="237">
        <f>ROUND(E141*N141,2)</f>
        <v>0</v>
      </c>
      <c r="P141" s="237">
        <v>0</v>
      </c>
      <c r="Q141" s="237">
        <f>ROUND(E141*P141,2)</f>
        <v>0</v>
      </c>
      <c r="R141" s="237" t="s">
        <v>368</v>
      </c>
      <c r="S141" s="237" t="s">
        <v>167</v>
      </c>
      <c r="T141" s="238" t="s">
        <v>167</v>
      </c>
      <c r="U141" s="224">
        <v>6.9709999999999994E-2</v>
      </c>
      <c r="V141" s="224">
        <f>ROUND(E141*U141,2)</f>
        <v>24.36</v>
      </c>
      <c r="W141" s="224"/>
      <c r="X141" s="224" t="s">
        <v>176</v>
      </c>
      <c r="Y141" s="215"/>
      <c r="Z141" s="215"/>
      <c r="AA141" s="215"/>
      <c r="AB141" s="215"/>
      <c r="AC141" s="215"/>
      <c r="AD141" s="215"/>
      <c r="AE141" s="215"/>
      <c r="AF141" s="215"/>
      <c r="AG141" s="215" t="s">
        <v>304</v>
      </c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1" x14ac:dyDescent="0.2">
      <c r="A142" s="222"/>
      <c r="B142" s="223"/>
      <c r="C142" s="262" t="s">
        <v>369</v>
      </c>
      <c r="D142" s="245"/>
      <c r="E142" s="246">
        <v>79.64</v>
      </c>
      <c r="F142" s="224"/>
      <c r="G142" s="224"/>
      <c r="H142" s="224"/>
      <c r="I142" s="224"/>
      <c r="J142" s="224"/>
      <c r="K142" s="224"/>
      <c r="L142" s="224"/>
      <c r="M142" s="224"/>
      <c r="N142" s="224"/>
      <c r="O142" s="224"/>
      <c r="P142" s="224"/>
      <c r="Q142" s="224"/>
      <c r="R142" s="224"/>
      <c r="S142" s="224"/>
      <c r="T142" s="224"/>
      <c r="U142" s="224"/>
      <c r="V142" s="224"/>
      <c r="W142" s="224"/>
      <c r="X142" s="224"/>
      <c r="Y142" s="215"/>
      <c r="Z142" s="215"/>
      <c r="AA142" s="215"/>
      <c r="AB142" s="215"/>
      <c r="AC142" s="215"/>
      <c r="AD142" s="215"/>
      <c r="AE142" s="215"/>
      <c r="AF142" s="215"/>
      <c r="AG142" s="215" t="s">
        <v>181</v>
      </c>
      <c r="AH142" s="215">
        <v>0</v>
      </c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 x14ac:dyDescent="0.2">
      <c r="A143" s="222"/>
      <c r="B143" s="223"/>
      <c r="C143" s="262" t="s">
        <v>370</v>
      </c>
      <c r="D143" s="245"/>
      <c r="E143" s="246">
        <v>257.94</v>
      </c>
      <c r="F143" s="224"/>
      <c r="G143" s="224"/>
      <c r="H143" s="224"/>
      <c r="I143" s="224"/>
      <c r="J143" s="224"/>
      <c r="K143" s="224"/>
      <c r="L143" s="224"/>
      <c r="M143" s="224"/>
      <c r="N143" s="224"/>
      <c r="O143" s="224"/>
      <c r="P143" s="224"/>
      <c r="Q143" s="224"/>
      <c r="R143" s="224"/>
      <c r="S143" s="224"/>
      <c r="T143" s="224"/>
      <c r="U143" s="224"/>
      <c r="V143" s="224"/>
      <c r="W143" s="224"/>
      <c r="X143" s="224"/>
      <c r="Y143" s="215"/>
      <c r="Z143" s="215"/>
      <c r="AA143" s="215"/>
      <c r="AB143" s="215"/>
      <c r="AC143" s="215"/>
      <c r="AD143" s="215"/>
      <c r="AE143" s="215"/>
      <c r="AF143" s="215"/>
      <c r="AG143" s="215" t="s">
        <v>181</v>
      </c>
      <c r="AH143" s="215">
        <v>0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 x14ac:dyDescent="0.2">
      <c r="A144" s="222"/>
      <c r="B144" s="223"/>
      <c r="C144" s="262" t="s">
        <v>371</v>
      </c>
      <c r="D144" s="245"/>
      <c r="E144" s="246">
        <v>11.86</v>
      </c>
      <c r="F144" s="224"/>
      <c r="G144" s="224"/>
      <c r="H144" s="224"/>
      <c r="I144" s="224"/>
      <c r="J144" s="224"/>
      <c r="K144" s="224"/>
      <c r="L144" s="224"/>
      <c r="M144" s="224"/>
      <c r="N144" s="224"/>
      <c r="O144" s="224"/>
      <c r="P144" s="224"/>
      <c r="Q144" s="224"/>
      <c r="R144" s="224"/>
      <c r="S144" s="224"/>
      <c r="T144" s="224"/>
      <c r="U144" s="224"/>
      <c r="V144" s="224"/>
      <c r="W144" s="224"/>
      <c r="X144" s="224"/>
      <c r="Y144" s="215"/>
      <c r="Z144" s="215"/>
      <c r="AA144" s="215"/>
      <c r="AB144" s="215"/>
      <c r="AC144" s="215"/>
      <c r="AD144" s="215"/>
      <c r="AE144" s="215"/>
      <c r="AF144" s="215"/>
      <c r="AG144" s="215" t="s">
        <v>181</v>
      </c>
      <c r="AH144" s="215">
        <v>0</v>
      </c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 x14ac:dyDescent="0.2">
      <c r="A145" s="232">
        <v>54</v>
      </c>
      <c r="B145" s="233" t="s">
        <v>372</v>
      </c>
      <c r="C145" s="241" t="s">
        <v>373</v>
      </c>
      <c r="D145" s="234" t="s">
        <v>188</v>
      </c>
      <c r="E145" s="235">
        <v>175.22460000000001</v>
      </c>
      <c r="F145" s="236"/>
      <c r="G145" s="237">
        <f>ROUND(E145*F145,2)</f>
        <v>0</v>
      </c>
      <c r="H145" s="236"/>
      <c r="I145" s="237">
        <f>ROUND(E145*H145,2)</f>
        <v>0</v>
      </c>
      <c r="J145" s="236"/>
      <c r="K145" s="237">
        <f>ROUND(E145*J145,2)</f>
        <v>0</v>
      </c>
      <c r="L145" s="237">
        <v>15</v>
      </c>
      <c r="M145" s="237">
        <f>G145*(1+L145/100)</f>
        <v>0</v>
      </c>
      <c r="N145" s="237">
        <v>5.1999999999999995E-4</v>
      </c>
      <c r="O145" s="237">
        <f>ROUND(E145*N145,2)</f>
        <v>0.09</v>
      </c>
      <c r="P145" s="237">
        <v>0</v>
      </c>
      <c r="Q145" s="237">
        <f>ROUND(E145*P145,2)</f>
        <v>0</v>
      </c>
      <c r="R145" s="237" t="s">
        <v>296</v>
      </c>
      <c r="S145" s="237" t="s">
        <v>167</v>
      </c>
      <c r="T145" s="238" t="s">
        <v>167</v>
      </c>
      <c r="U145" s="224">
        <v>6.6549999999999998E-2</v>
      </c>
      <c r="V145" s="224">
        <f>ROUND(E145*U145,2)</f>
        <v>11.66</v>
      </c>
      <c r="W145" s="224"/>
      <c r="X145" s="224" t="s">
        <v>297</v>
      </c>
      <c r="Y145" s="215"/>
      <c r="Z145" s="215"/>
      <c r="AA145" s="215"/>
      <c r="AB145" s="215"/>
      <c r="AC145" s="215"/>
      <c r="AD145" s="215"/>
      <c r="AE145" s="215"/>
      <c r="AF145" s="215"/>
      <c r="AG145" s="215" t="s">
        <v>298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1" x14ac:dyDescent="0.2">
      <c r="A146" s="222"/>
      <c r="B146" s="223"/>
      <c r="C146" s="261" t="s">
        <v>374</v>
      </c>
      <c r="D146" s="250"/>
      <c r="E146" s="250"/>
      <c r="F146" s="250"/>
      <c r="G146" s="250"/>
      <c r="H146" s="224"/>
      <c r="I146" s="224"/>
      <c r="J146" s="224"/>
      <c r="K146" s="224"/>
      <c r="L146" s="224"/>
      <c r="M146" s="224"/>
      <c r="N146" s="224"/>
      <c r="O146" s="224"/>
      <c r="P146" s="224"/>
      <c r="Q146" s="224"/>
      <c r="R146" s="224"/>
      <c r="S146" s="224"/>
      <c r="T146" s="224"/>
      <c r="U146" s="224"/>
      <c r="V146" s="224"/>
      <c r="W146" s="224"/>
      <c r="X146" s="224"/>
      <c r="Y146" s="215"/>
      <c r="Z146" s="215"/>
      <c r="AA146" s="215"/>
      <c r="AB146" s="215"/>
      <c r="AC146" s="215"/>
      <c r="AD146" s="215"/>
      <c r="AE146" s="215"/>
      <c r="AF146" s="215"/>
      <c r="AG146" s="215" t="s">
        <v>179</v>
      </c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1" x14ac:dyDescent="0.2">
      <c r="A147" s="222"/>
      <c r="B147" s="223"/>
      <c r="C147" s="262" t="s">
        <v>375</v>
      </c>
      <c r="D147" s="245"/>
      <c r="E147" s="246">
        <v>175.22</v>
      </c>
      <c r="F147" s="224"/>
      <c r="G147" s="224"/>
      <c r="H147" s="224"/>
      <c r="I147" s="224"/>
      <c r="J147" s="224"/>
      <c r="K147" s="224"/>
      <c r="L147" s="224"/>
      <c r="M147" s="224"/>
      <c r="N147" s="224"/>
      <c r="O147" s="224"/>
      <c r="P147" s="224"/>
      <c r="Q147" s="224"/>
      <c r="R147" s="224"/>
      <c r="S147" s="224"/>
      <c r="T147" s="224"/>
      <c r="U147" s="224"/>
      <c r="V147" s="224"/>
      <c r="W147" s="224"/>
      <c r="X147" s="224"/>
      <c r="Y147" s="215"/>
      <c r="Z147" s="215"/>
      <c r="AA147" s="215"/>
      <c r="AB147" s="215"/>
      <c r="AC147" s="215"/>
      <c r="AD147" s="215"/>
      <c r="AE147" s="215"/>
      <c r="AF147" s="215"/>
      <c r="AG147" s="215" t="s">
        <v>181</v>
      </c>
      <c r="AH147" s="215">
        <v>0</v>
      </c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x14ac:dyDescent="0.2">
      <c r="A148" s="3"/>
      <c r="B148" s="4"/>
      <c r="C148" s="242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AE148">
        <v>15</v>
      </c>
      <c r="AF148">
        <v>21</v>
      </c>
      <c r="AG148" t="s">
        <v>149</v>
      </c>
    </row>
    <row r="149" spans="1:60" x14ac:dyDescent="0.2">
      <c r="A149" s="218"/>
      <c r="B149" s="219" t="s">
        <v>29</v>
      </c>
      <c r="C149" s="243"/>
      <c r="D149" s="220"/>
      <c r="E149" s="221"/>
      <c r="F149" s="221"/>
      <c r="G149" s="239">
        <f>G8+G18+G39+G48+G50+G53+G76+G88+G91+G95+G97+G99+G102+G107+G109+G117+G120+G136+G140</f>
        <v>0</v>
      </c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AE149">
        <f>SUMIF(L7:L147,AE148,G7:G147)</f>
        <v>0</v>
      </c>
      <c r="AF149">
        <f>SUMIF(L7:L147,AF148,G7:G147)</f>
        <v>0</v>
      </c>
      <c r="AG149" t="s">
        <v>170</v>
      </c>
    </row>
    <row r="150" spans="1:60" x14ac:dyDescent="0.2">
      <c r="C150" s="244"/>
      <c r="D150" s="10"/>
      <c r="AG150" t="s">
        <v>171</v>
      </c>
    </row>
    <row r="151" spans="1:60" x14ac:dyDescent="0.2">
      <c r="D151" s="10"/>
    </row>
    <row r="152" spans="1:60" x14ac:dyDescent="0.2">
      <c r="D152" s="10"/>
    </row>
    <row r="153" spans="1:60" x14ac:dyDescent="0.2">
      <c r="D153" s="10"/>
    </row>
    <row r="154" spans="1:60" x14ac:dyDescent="0.2">
      <c r="D154" s="10"/>
    </row>
    <row r="155" spans="1:60" x14ac:dyDescent="0.2">
      <c r="D155" s="10"/>
    </row>
    <row r="156" spans="1:60" x14ac:dyDescent="0.2">
      <c r="D156" s="10"/>
    </row>
    <row r="157" spans="1:60" x14ac:dyDescent="0.2">
      <c r="D157" s="10"/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28">
    <mergeCell ref="C131:G131"/>
    <mergeCell ref="C132:G132"/>
    <mergeCell ref="C135:G135"/>
    <mergeCell ref="C146:G146"/>
    <mergeCell ref="C106:G106"/>
    <mergeCell ref="C116:G116"/>
    <mergeCell ref="C124:G124"/>
    <mergeCell ref="C127:G127"/>
    <mergeCell ref="C129:G129"/>
    <mergeCell ref="C130:G130"/>
    <mergeCell ref="C63:G63"/>
    <mergeCell ref="C66:G66"/>
    <mergeCell ref="C69:G69"/>
    <mergeCell ref="C72:G72"/>
    <mergeCell ref="C81:G81"/>
    <mergeCell ref="C90:G90"/>
    <mergeCell ref="C20:G20"/>
    <mergeCell ref="C23:G23"/>
    <mergeCell ref="C34:G34"/>
    <mergeCell ref="C37:G37"/>
    <mergeCell ref="C44:G44"/>
    <mergeCell ref="C55:G55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136</v>
      </c>
      <c r="B1" s="200"/>
      <c r="C1" s="200"/>
      <c r="D1" s="200"/>
      <c r="E1" s="200"/>
      <c r="F1" s="200"/>
      <c r="G1" s="200"/>
      <c r="AG1" t="s">
        <v>137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138</v>
      </c>
    </row>
    <row r="3" spans="1:60" ht="24.95" customHeight="1" x14ac:dyDescent="0.2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80" t="s">
        <v>138</v>
      </c>
      <c r="AG3" t="s">
        <v>139</v>
      </c>
    </row>
    <row r="4" spans="1:60" ht="24.95" customHeight="1" x14ac:dyDescent="0.2">
      <c r="A4" s="205" t="s">
        <v>9</v>
      </c>
      <c r="B4" s="206" t="s">
        <v>59</v>
      </c>
      <c r="C4" s="207" t="s">
        <v>60</v>
      </c>
      <c r="D4" s="208"/>
      <c r="E4" s="208"/>
      <c r="F4" s="208"/>
      <c r="G4" s="209"/>
      <c r="AG4" t="s">
        <v>140</v>
      </c>
    </row>
    <row r="5" spans="1:60" x14ac:dyDescent="0.2">
      <c r="D5" s="10"/>
    </row>
    <row r="6" spans="1:60" ht="38.25" x14ac:dyDescent="0.2">
      <c r="A6" s="211" t="s">
        <v>141</v>
      </c>
      <c r="B6" s="213" t="s">
        <v>142</v>
      </c>
      <c r="C6" s="213" t="s">
        <v>143</v>
      </c>
      <c r="D6" s="212" t="s">
        <v>144</v>
      </c>
      <c r="E6" s="211" t="s">
        <v>145</v>
      </c>
      <c r="F6" s="210" t="s">
        <v>146</v>
      </c>
      <c r="G6" s="211" t="s">
        <v>29</v>
      </c>
      <c r="H6" s="214" t="s">
        <v>30</v>
      </c>
      <c r="I6" s="214" t="s">
        <v>147</v>
      </c>
      <c r="J6" s="214" t="s">
        <v>31</v>
      </c>
      <c r="K6" s="214" t="s">
        <v>148</v>
      </c>
      <c r="L6" s="214" t="s">
        <v>149</v>
      </c>
      <c r="M6" s="214" t="s">
        <v>150</v>
      </c>
      <c r="N6" s="214" t="s">
        <v>151</v>
      </c>
      <c r="O6" s="214" t="s">
        <v>152</v>
      </c>
      <c r="P6" s="214" t="s">
        <v>153</v>
      </c>
      <c r="Q6" s="214" t="s">
        <v>154</v>
      </c>
      <c r="R6" s="214" t="s">
        <v>155</v>
      </c>
      <c r="S6" s="214" t="s">
        <v>156</v>
      </c>
      <c r="T6" s="214" t="s">
        <v>157</v>
      </c>
      <c r="U6" s="214" t="s">
        <v>158</v>
      </c>
      <c r="V6" s="214" t="s">
        <v>159</v>
      </c>
      <c r="W6" s="214" t="s">
        <v>160</v>
      </c>
      <c r="X6" s="214" t="s">
        <v>161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6" t="s">
        <v>162</v>
      </c>
      <c r="B8" s="227" t="s">
        <v>69</v>
      </c>
      <c r="C8" s="240" t="s">
        <v>70</v>
      </c>
      <c r="D8" s="228"/>
      <c r="E8" s="229"/>
      <c r="F8" s="230"/>
      <c r="G8" s="230">
        <f>SUMIF(AG9:AG10,"&lt;&gt;NOR",G9:G10)</f>
        <v>0</v>
      </c>
      <c r="H8" s="230"/>
      <c r="I8" s="230">
        <f>SUM(I9:I10)</f>
        <v>0</v>
      </c>
      <c r="J8" s="230"/>
      <c r="K8" s="230">
        <f>SUM(K9:K10)</f>
        <v>0</v>
      </c>
      <c r="L8" s="230"/>
      <c r="M8" s="230">
        <f>SUM(M9:M10)</f>
        <v>0</v>
      </c>
      <c r="N8" s="230"/>
      <c r="O8" s="230">
        <f>SUM(O9:O10)</f>
        <v>0.8</v>
      </c>
      <c r="P8" s="230"/>
      <c r="Q8" s="230">
        <f>SUM(Q9:Q10)</f>
        <v>0</v>
      </c>
      <c r="R8" s="230"/>
      <c r="S8" s="230"/>
      <c r="T8" s="231"/>
      <c r="U8" s="225"/>
      <c r="V8" s="225">
        <f>SUM(V9:V10)</f>
        <v>3.8</v>
      </c>
      <c r="W8" s="225"/>
      <c r="X8" s="225"/>
      <c r="AG8" t="s">
        <v>163</v>
      </c>
    </row>
    <row r="9" spans="1:60" outlineLevel="1" x14ac:dyDescent="0.2">
      <c r="A9" s="232">
        <v>1</v>
      </c>
      <c r="B9" s="233" t="s">
        <v>376</v>
      </c>
      <c r="C9" s="241" t="s">
        <v>377</v>
      </c>
      <c r="D9" s="234" t="s">
        <v>188</v>
      </c>
      <c r="E9" s="235">
        <v>3.3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0.24104999999999999</v>
      </c>
      <c r="O9" s="237">
        <f>ROUND(E9*N9,2)</f>
        <v>0.8</v>
      </c>
      <c r="P9" s="237">
        <v>0</v>
      </c>
      <c r="Q9" s="237">
        <f>ROUND(E9*P9,2)</f>
        <v>0</v>
      </c>
      <c r="R9" s="237" t="s">
        <v>189</v>
      </c>
      <c r="S9" s="237" t="s">
        <v>167</v>
      </c>
      <c r="T9" s="238" t="s">
        <v>167</v>
      </c>
      <c r="U9" s="224">
        <v>1.1499999999999999</v>
      </c>
      <c r="V9" s="224">
        <f>ROUND(E9*U9,2)</f>
        <v>3.8</v>
      </c>
      <c r="W9" s="224"/>
      <c r="X9" s="224" t="s">
        <v>176</v>
      </c>
      <c r="Y9" s="215"/>
      <c r="Z9" s="215"/>
      <c r="AA9" s="215"/>
      <c r="AB9" s="215"/>
      <c r="AC9" s="215"/>
      <c r="AD9" s="215"/>
      <c r="AE9" s="215"/>
      <c r="AF9" s="215"/>
      <c r="AG9" s="215" t="s">
        <v>177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22"/>
      <c r="B10" s="223"/>
      <c r="C10" s="261" t="s">
        <v>378</v>
      </c>
      <c r="D10" s="250"/>
      <c r="E10" s="250"/>
      <c r="F10" s="250"/>
      <c r="G10" s="250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179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x14ac:dyDescent="0.2">
      <c r="A11" s="226" t="s">
        <v>162</v>
      </c>
      <c r="B11" s="227" t="s">
        <v>73</v>
      </c>
      <c r="C11" s="240" t="s">
        <v>74</v>
      </c>
      <c r="D11" s="228"/>
      <c r="E11" s="229"/>
      <c r="F11" s="230"/>
      <c r="G11" s="230">
        <f>SUMIF(AG12:AG14,"&lt;&gt;NOR",G12:G14)</f>
        <v>0</v>
      </c>
      <c r="H11" s="230"/>
      <c r="I11" s="230">
        <f>SUM(I12:I14)</f>
        <v>0</v>
      </c>
      <c r="J11" s="230"/>
      <c r="K11" s="230">
        <f>SUM(K12:K14)</f>
        <v>0</v>
      </c>
      <c r="L11" s="230"/>
      <c r="M11" s="230">
        <f>SUM(M12:M14)</f>
        <v>0</v>
      </c>
      <c r="N11" s="230"/>
      <c r="O11" s="230">
        <f>SUM(O12:O14)</f>
        <v>0.39</v>
      </c>
      <c r="P11" s="230"/>
      <c r="Q11" s="230">
        <f>SUM(Q12:Q14)</f>
        <v>0</v>
      </c>
      <c r="R11" s="230"/>
      <c r="S11" s="230"/>
      <c r="T11" s="231"/>
      <c r="U11" s="225"/>
      <c r="V11" s="225">
        <f>SUM(V12:V14)</f>
        <v>8.67</v>
      </c>
      <c r="W11" s="225"/>
      <c r="X11" s="225"/>
      <c r="AG11" t="s">
        <v>163</v>
      </c>
    </row>
    <row r="12" spans="1:60" ht="22.5" outlineLevel="1" x14ac:dyDescent="0.2">
      <c r="A12" s="232">
        <v>2</v>
      </c>
      <c r="B12" s="233" t="s">
        <v>379</v>
      </c>
      <c r="C12" s="241" t="s">
        <v>380</v>
      </c>
      <c r="D12" s="234" t="s">
        <v>313</v>
      </c>
      <c r="E12" s="235">
        <v>23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15</v>
      </c>
      <c r="M12" s="237">
        <f>G12*(1+L12/100)</f>
        <v>0</v>
      </c>
      <c r="N12" s="237">
        <v>4.3299999999999996E-3</v>
      </c>
      <c r="O12" s="237">
        <f>ROUND(E12*N12,2)</f>
        <v>0.1</v>
      </c>
      <c r="P12" s="237">
        <v>0</v>
      </c>
      <c r="Q12" s="237">
        <f>ROUND(E12*P12,2)</f>
        <v>0</v>
      </c>
      <c r="R12" s="237" t="s">
        <v>175</v>
      </c>
      <c r="S12" s="237" t="s">
        <v>167</v>
      </c>
      <c r="T12" s="238" t="s">
        <v>167</v>
      </c>
      <c r="U12" s="224">
        <v>0.152</v>
      </c>
      <c r="V12" s="224">
        <f>ROUND(E12*U12,2)</f>
        <v>3.5</v>
      </c>
      <c r="W12" s="224"/>
      <c r="X12" s="224" t="s">
        <v>176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177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22"/>
      <c r="B13" s="223"/>
      <c r="C13" s="261" t="s">
        <v>381</v>
      </c>
      <c r="D13" s="250"/>
      <c r="E13" s="250"/>
      <c r="F13" s="250"/>
      <c r="G13" s="250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15"/>
      <c r="Z13" s="215"/>
      <c r="AA13" s="215"/>
      <c r="AB13" s="215"/>
      <c r="AC13" s="215"/>
      <c r="AD13" s="215"/>
      <c r="AE13" s="215"/>
      <c r="AF13" s="215"/>
      <c r="AG13" s="215" t="s">
        <v>179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51">
        <v>3</v>
      </c>
      <c r="B14" s="252" t="s">
        <v>207</v>
      </c>
      <c r="C14" s="263" t="s">
        <v>208</v>
      </c>
      <c r="D14" s="253" t="s">
        <v>188</v>
      </c>
      <c r="E14" s="254">
        <v>6.16</v>
      </c>
      <c r="F14" s="255"/>
      <c r="G14" s="256">
        <f>ROUND(E14*F14,2)</f>
        <v>0</v>
      </c>
      <c r="H14" s="255"/>
      <c r="I14" s="256">
        <f>ROUND(E14*H14,2)</f>
        <v>0</v>
      </c>
      <c r="J14" s="255"/>
      <c r="K14" s="256">
        <f>ROUND(E14*J14,2)</f>
        <v>0</v>
      </c>
      <c r="L14" s="256">
        <v>15</v>
      </c>
      <c r="M14" s="256">
        <f>G14*(1+L14/100)</f>
        <v>0</v>
      </c>
      <c r="N14" s="256">
        <v>4.7660000000000001E-2</v>
      </c>
      <c r="O14" s="256">
        <f>ROUND(E14*N14,2)</f>
        <v>0.28999999999999998</v>
      </c>
      <c r="P14" s="256">
        <v>0</v>
      </c>
      <c r="Q14" s="256">
        <f>ROUND(E14*P14,2)</f>
        <v>0</v>
      </c>
      <c r="R14" s="256" t="s">
        <v>189</v>
      </c>
      <c r="S14" s="256" t="s">
        <v>167</v>
      </c>
      <c r="T14" s="257" t="s">
        <v>167</v>
      </c>
      <c r="U14" s="224">
        <v>0.84</v>
      </c>
      <c r="V14" s="224">
        <f>ROUND(E14*U14,2)</f>
        <v>5.17</v>
      </c>
      <c r="W14" s="224"/>
      <c r="X14" s="224" t="s">
        <v>176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177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x14ac:dyDescent="0.2">
      <c r="A15" s="226" t="s">
        <v>162</v>
      </c>
      <c r="B15" s="227" t="s">
        <v>75</v>
      </c>
      <c r="C15" s="240" t="s">
        <v>76</v>
      </c>
      <c r="D15" s="228"/>
      <c r="E15" s="229"/>
      <c r="F15" s="230"/>
      <c r="G15" s="230">
        <f>SUMIF(AG16:AG18,"&lt;&gt;NOR",G16:G18)</f>
        <v>0</v>
      </c>
      <c r="H15" s="230"/>
      <c r="I15" s="230">
        <f>SUM(I16:I18)</f>
        <v>0</v>
      </c>
      <c r="J15" s="230"/>
      <c r="K15" s="230">
        <f>SUM(K16:K18)</f>
        <v>0</v>
      </c>
      <c r="L15" s="230"/>
      <c r="M15" s="230">
        <f>SUM(M16:M18)</f>
        <v>0</v>
      </c>
      <c r="N15" s="230"/>
      <c r="O15" s="230">
        <f>SUM(O16:O18)</f>
        <v>0.01</v>
      </c>
      <c r="P15" s="230"/>
      <c r="Q15" s="230">
        <f>SUM(Q16:Q18)</f>
        <v>2.19</v>
      </c>
      <c r="R15" s="230"/>
      <c r="S15" s="230"/>
      <c r="T15" s="231"/>
      <c r="U15" s="225"/>
      <c r="V15" s="225">
        <f>SUM(V16:V18)</f>
        <v>25.42</v>
      </c>
      <c r="W15" s="225"/>
      <c r="X15" s="225"/>
      <c r="AG15" t="s">
        <v>163</v>
      </c>
    </row>
    <row r="16" spans="1:60" ht="22.5" outlineLevel="1" x14ac:dyDescent="0.2">
      <c r="A16" s="251">
        <v>4</v>
      </c>
      <c r="B16" s="252" t="s">
        <v>382</v>
      </c>
      <c r="C16" s="263" t="s">
        <v>383</v>
      </c>
      <c r="D16" s="253" t="s">
        <v>313</v>
      </c>
      <c r="E16" s="254">
        <v>23</v>
      </c>
      <c r="F16" s="255"/>
      <c r="G16" s="256">
        <f>ROUND(E16*F16,2)</f>
        <v>0</v>
      </c>
      <c r="H16" s="255"/>
      <c r="I16" s="256">
        <f>ROUND(E16*H16,2)</f>
        <v>0</v>
      </c>
      <c r="J16" s="255"/>
      <c r="K16" s="256">
        <f>ROUND(E16*J16,2)</f>
        <v>0</v>
      </c>
      <c r="L16" s="256">
        <v>15</v>
      </c>
      <c r="M16" s="256">
        <f>G16*(1+L16/100)</f>
        <v>0</v>
      </c>
      <c r="N16" s="256">
        <v>4.8999999999999998E-4</v>
      </c>
      <c r="O16" s="256">
        <f>ROUND(E16*N16,2)</f>
        <v>0.01</v>
      </c>
      <c r="P16" s="256">
        <v>1.7999999999999999E-2</v>
      </c>
      <c r="Q16" s="256">
        <f>ROUND(E16*P16,2)</f>
        <v>0.41</v>
      </c>
      <c r="R16" s="256" t="s">
        <v>225</v>
      </c>
      <c r="S16" s="256" t="s">
        <v>167</v>
      </c>
      <c r="T16" s="257" t="s">
        <v>167</v>
      </c>
      <c r="U16" s="224">
        <v>0.34</v>
      </c>
      <c r="V16" s="224">
        <f>ROUND(E16*U16,2)</f>
        <v>7.82</v>
      </c>
      <c r="W16" s="224"/>
      <c r="X16" s="224" t="s">
        <v>176</v>
      </c>
      <c r="Y16" s="215"/>
      <c r="Z16" s="215"/>
      <c r="AA16" s="215"/>
      <c r="AB16" s="215"/>
      <c r="AC16" s="215"/>
      <c r="AD16" s="215"/>
      <c r="AE16" s="215"/>
      <c r="AF16" s="215"/>
      <c r="AG16" s="215" t="s">
        <v>177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2.5" outlineLevel="1" x14ac:dyDescent="0.2">
      <c r="A17" s="251">
        <v>5</v>
      </c>
      <c r="B17" s="252" t="s">
        <v>384</v>
      </c>
      <c r="C17" s="263" t="s">
        <v>385</v>
      </c>
      <c r="D17" s="253" t="s">
        <v>313</v>
      </c>
      <c r="E17" s="254">
        <v>11</v>
      </c>
      <c r="F17" s="255"/>
      <c r="G17" s="256">
        <f>ROUND(E17*F17,2)</f>
        <v>0</v>
      </c>
      <c r="H17" s="255"/>
      <c r="I17" s="256">
        <f>ROUND(E17*H17,2)</f>
        <v>0</v>
      </c>
      <c r="J17" s="255"/>
      <c r="K17" s="256">
        <f>ROUND(E17*J17,2)</f>
        <v>0</v>
      </c>
      <c r="L17" s="256">
        <v>15</v>
      </c>
      <c r="M17" s="256">
        <f>G17*(1+L17/100)</f>
        <v>0</v>
      </c>
      <c r="N17" s="256">
        <v>2.7999999999999998E-4</v>
      </c>
      <c r="O17" s="256">
        <f>ROUND(E17*N17,2)</f>
        <v>0</v>
      </c>
      <c r="P17" s="256">
        <v>0.16200000000000001</v>
      </c>
      <c r="Q17" s="256">
        <f>ROUND(E17*P17,2)</f>
        <v>1.78</v>
      </c>
      <c r="R17" s="256" t="s">
        <v>225</v>
      </c>
      <c r="S17" s="256" t="s">
        <v>167</v>
      </c>
      <c r="T17" s="257" t="s">
        <v>167</v>
      </c>
      <c r="U17" s="224">
        <v>1.6</v>
      </c>
      <c r="V17" s="224">
        <f>ROUND(E17*U17,2)</f>
        <v>17.600000000000001</v>
      </c>
      <c r="W17" s="224"/>
      <c r="X17" s="224" t="s">
        <v>176</v>
      </c>
      <c r="Y17" s="215"/>
      <c r="Z17" s="215"/>
      <c r="AA17" s="215"/>
      <c r="AB17" s="215"/>
      <c r="AC17" s="215"/>
      <c r="AD17" s="215"/>
      <c r="AE17" s="215"/>
      <c r="AF17" s="215"/>
      <c r="AG17" s="215" t="s">
        <v>177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51">
        <v>6</v>
      </c>
      <c r="B18" s="252" t="s">
        <v>386</v>
      </c>
      <c r="C18" s="263" t="s">
        <v>387</v>
      </c>
      <c r="D18" s="253" t="s">
        <v>194</v>
      </c>
      <c r="E18" s="254">
        <v>9</v>
      </c>
      <c r="F18" s="255"/>
      <c r="G18" s="256">
        <f>ROUND(E18*F18,2)</f>
        <v>0</v>
      </c>
      <c r="H18" s="255"/>
      <c r="I18" s="256">
        <f>ROUND(E18*H18,2)</f>
        <v>0</v>
      </c>
      <c r="J18" s="255"/>
      <c r="K18" s="256">
        <f>ROUND(E18*J18,2)</f>
        <v>0</v>
      </c>
      <c r="L18" s="256">
        <v>15</v>
      </c>
      <c r="M18" s="256">
        <f>G18*(1+L18/100)</f>
        <v>0</v>
      </c>
      <c r="N18" s="256">
        <v>0</v>
      </c>
      <c r="O18" s="256">
        <f>ROUND(E18*N18,2)</f>
        <v>0</v>
      </c>
      <c r="P18" s="256">
        <v>0</v>
      </c>
      <c r="Q18" s="256">
        <f>ROUND(E18*P18,2)</f>
        <v>0</v>
      </c>
      <c r="R18" s="256"/>
      <c r="S18" s="256" t="s">
        <v>195</v>
      </c>
      <c r="T18" s="257" t="s">
        <v>168</v>
      </c>
      <c r="U18" s="224">
        <v>0</v>
      </c>
      <c r="V18" s="224">
        <f>ROUND(E18*U18,2)</f>
        <v>0</v>
      </c>
      <c r="W18" s="224"/>
      <c r="X18" s="224" t="s">
        <v>348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388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x14ac:dyDescent="0.2">
      <c r="A19" s="226" t="s">
        <v>162</v>
      </c>
      <c r="B19" s="227" t="s">
        <v>85</v>
      </c>
      <c r="C19" s="240" t="s">
        <v>87</v>
      </c>
      <c r="D19" s="228"/>
      <c r="E19" s="229"/>
      <c r="F19" s="230"/>
      <c r="G19" s="230">
        <f>SUMIF(AG20:AG27,"&lt;&gt;NOR",G20:G27)</f>
        <v>0</v>
      </c>
      <c r="H19" s="230"/>
      <c r="I19" s="230">
        <f>SUM(I20:I27)</f>
        <v>0</v>
      </c>
      <c r="J19" s="230"/>
      <c r="K19" s="230">
        <f>SUM(K20:K27)</f>
        <v>0</v>
      </c>
      <c r="L19" s="230"/>
      <c r="M19" s="230">
        <f>SUM(M20:M27)</f>
        <v>0</v>
      </c>
      <c r="N19" s="230"/>
      <c r="O19" s="230">
        <f>SUM(O20:O27)</f>
        <v>0</v>
      </c>
      <c r="P19" s="230"/>
      <c r="Q19" s="230">
        <f>SUM(Q20:Q27)</f>
        <v>0</v>
      </c>
      <c r="R19" s="230"/>
      <c r="S19" s="230"/>
      <c r="T19" s="231"/>
      <c r="U19" s="225"/>
      <c r="V19" s="225">
        <f>SUM(V20:V27)</f>
        <v>10.479999999999999</v>
      </c>
      <c r="W19" s="225"/>
      <c r="X19" s="225"/>
      <c r="AG19" t="s">
        <v>163</v>
      </c>
    </row>
    <row r="20" spans="1:60" ht="22.5" outlineLevel="1" x14ac:dyDescent="0.2">
      <c r="A20" s="251">
        <v>7</v>
      </c>
      <c r="B20" s="252" t="s">
        <v>269</v>
      </c>
      <c r="C20" s="263" t="s">
        <v>270</v>
      </c>
      <c r="D20" s="253" t="s">
        <v>271</v>
      </c>
      <c r="E20" s="254">
        <v>3.05</v>
      </c>
      <c r="F20" s="255"/>
      <c r="G20" s="256">
        <f>ROUND(E20*F20,2)</f>
        <v>0</v>
      </c>
      <c r="H20" s="255"/>
      <c r="I20" s="256">
        <f>ROUND(E20*H20,2)</f>
        <v>0</v>
      </c>
      <c r="J20" s="255"/>
      <c r="K20" s="256">
        <f>ROUND(E20*J20,2)</f>
        <v>0</v>
      </c>
      <c r="L20" s="256">
        <v>15</v>
      </c>
      <c r="M20" s="256">
        <f>G20*(1+L20/100)</f>
        <v>0</v>
      </c>
      <c r="N20" s="256">
        <v>0</v>
      </c>
      <c r="O20" s="256">
        <f>ROUND(E20*N20,2)</f>
        <v>0</v>
      </c>
      <c r="P20" s="256">
        <v>0</v>
      </c>
      <c r="Q20" s="256">
        <f>ROUND(E20*P20,2)</f>
        <v>0</v>
      </c>
      <c r="R20" s="256" t="s">
        <v>225</v>
      </c>
      <c r="S20" s="256" t="s">
        <v>167</v>
      </c>
      <c r="T20" s="257" t="s">
        <v>167</v>
      </c>
      <c r="U20" s="224">
        <v>0.93300000000000005</v>
      </c>
      <c r="V20" s="224">
        <f>ROUND(E20*U20,2)</f>
        <v>2.85</v>
      </c>
      <c r="W20" s="224"/>
      <c r="X20" s="224" t="s">
        <v>176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177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51">
        <v>8</v>
      </c>
      <c r="B21" s="252" t="s">
        <v>274</v>
      </c>
      <c r="C21" s="263" t="s">
        <v>275</v>
      </c>
      <c r="D21" s="253" t="s">
        <v>271</v>
      </c>
      <c r="E21" s="254">
        <v>3.05</v>
      </c>
      <c r="F21" s="255"/>
      <c r="G21" s="256">
        <f>ROUND(E21*F21,2)</f>
        <v>0</v>
      </c>
      <c r="H21" s="255"/>
      <c r="I21" s="256">
        <f>ROUND(E21*H21,2)</f>
        <v>0</v>
      </c>
      <c r="J21" s="255"/>
      <c r="K21" s="256">
        <f>ROUND(E21*J21,2)</f>
        <v>0</v>
      </c>
      <c r="L21" s="256">
        <v>15</v>
      </c>
      <c r="M21" s="256">
        <f>G21*(1+L21/100)</f>
        <v>0</v>
      </c>
      <c r="N21" s="256">
        <v>0</v>
      </c>
      <c r="O21" s="256">
        <f>ROUND(E21*N21,2)</f>
        <v>0</v>
      </c>
      <c r="P21" s="256">
        <v>0</v>
      </c>
      <c r="Q21" s="256">
        <f>ROUND(E21*P21,2)</f>
        <v>0</v>
      </c>
      <c r="R21" s="256" t="s">
        <v>225</v>
      </c>
      <c r="S21" s="256" t="s">
        <v>167</v>
      </c>
      <c r="T21" s="257" t="s">
        <v>167</v>
      </c>
      <c r="U21" s="224">
        <v>0.65300000000000002</v>
      </c>
      <c r="V21" s="224">
        <f>ROUND(E21*U21,2)</f>
        <v>1.99</v>
      </c>
      <c r="W21" s="224"/>
      <c r="X21" s="224" t="s">
        <v>176</v>
      </c>
      <c r="Y21" s="215"/>
      <c r="Z21" s="215"/>
      <c r="AA21" s="215"/>
      <c r="AB21" s="215"/>
      <c r="AC21" s="215"/>
      <c r="AD21" s="215"/>
      <c r="AE21" s="215"/>
      <c r="AF21" s="215"/>
      <c r="AG21" s="215" t="s">
        <v>177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51">
        <v>9</v>
      </c>
      <c r="B22" s="252" t="s">
        <v>277</v>
      </c>
      <c r="C22" s="263" t="s">
        <v>278</v>
      </c>
      <c r="D22" s="253" t="s">
        <v>271</v>
      </c>
      <c r="E22" s="254">
        <v>3.05</v>
      </c>
      <c r="F22" s="255"/>
      <c r="G22" s="256">
        <f>ROUND(E22*F22,2)</f>
        <v>0</v>
      </c>
      <c r="H22" s="255"/>
      <c r="I22" s="256">
        <f>ROUND(E22*H22,2)</f>
        <v>0</v>
      </c>
      <c r="J22" s="255"/>
      <c r="K22" s="256">
        <f>ROUND(E22*J22,2)</f>
        <v>0</v>
      </c>
      <c r="L22" s="256">
        <v>15</v>
      </c>
      <c r="M22" s="256">
        <f>G22*(1+L22/100)</f>
        <v>0</v>
      </c>
      <c r="N22" s="256">
        <v>0</v>
      </c>
      <c r="O22" s="256">
        <f>ROUND(E22*N22,2)</f>
        <v>0</v>
      </c>
      <c r="P22" s="256">
        <v>0</v>
      </c>
      <c r="Q22" s="256">
        <f>ROUND(E22*P22,2)</f>
        <v>0</v>
      </c>
      <c r="R22" s="256" t="s">
        <v>225</v>
      </c>
      <c r="S22" s="256" t="s">
        <v>167</v>
      </c>
      <c r="T22" s="257" t="s">
        <v>167</v>
      </c>
      <c r="U22" s="224">
        <v>0.49</v>
      </c>
      <c r="V22" s="224">
        <f>ROUND(E22*U22,2)</f>
        <v>1.49</v>
      </c>
      <c r="W22" s="224"/>
      <c r="X22" s="224" t="s">
        <v>176</v>
      </c>
      <c r="Y22" s="215"/>
      <c r="Z22" s="215"/>
      <c r="AA22" s="215"/>
      <c r="AB22" s="215"/>
      <c r="AC22" s="215"/>
      <c r="AD22" s="215"/>
      <c r="AE22" s="215"/>
      <c r="AF22" s="215"/>
      <c r="AG22" s="215" t="s">
        <v>177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32">
        <v>10</v>
      </c>
      <c r="B23" s="233" t="s">
        <v>281</v>
      </c>
      <c r="C23" s="241" t="s">
        <v>282</v>
      </c>
      <c r="D23" s="234" t="s">
        <v>271</v>
      </c>
      <c r="E23" s="235">
        <v>42.7</v>
      </c>
      <c r="F23" s="236"/>
      <c r="G23" s="237">
        <f>ROUND(E23*F23,2)</f>
        <v>0</v>
      </c>
      <c r="H23" s="236"/>
      <c r="I23" s="237">
        <f>ROUND(E23*H23,2)</f>
        <v>0</v>
      </c>
      <c r="J23" s="236"/>
      <c r="K23" s="237">
        <f>ROUND(E23*J23,2)</f>
        <v>0</v>
      </c>
      <c r="L23" s="237">
        <v>15</v>
      </c>
      <c r="M23" s="237">
        <f>G23*(1+L23/100)</f>
        <v>0</v>
      </c>
      <c r="N23" s="237">
        <v>0</v>
      </c>
      <c r="O23" s="237">
        <f>ROUND(E23*N23,2)</f>
        <v>0</v>
      </c>
      <c r="P23" s="237">
        <v>0</v>
      </c>
      <c r="Q23" s="237">
        <f>ROUND(E23*P23,2)</f>
        <v>0</v>
      </c>
      <c r="R23" s="237" t="s">
        <v>225</v>
      </c>
      <c r="S23" s="237" t="s">
        <v>167</v>
      </c>
      <c r="T23" s="238" t="s">
        <v>167</v>
      </c>
      <c r="U23" s="224">
        <v>0</v>
      </c>
      <c r="V23" s="224">
        <f>ROUND(E23*U23,2)</f>
        <v>0</v>
      </c>
      <c r="W23" s="224"/>
      <c r="X23" s="224" t="s">
        <v>176</v>
      </c>
      <c r="Y23" s="215"/>
      <c r="Z23" s="215"/>
      <c r="AA23" s="215"/>
      <c r="AB23" s="215"/>
      <c r="AC23" s="215"/>
      <c r="AD23" s="215"/>
      <c r="AE23" s="215"/>
      <c r="AF23" s="215"/>
      <c r="AG23" s="215" t="s">
        <v>177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22"/>
      <c r="B24" s="223"/>
      <c r="C24" s="262" t="s">
        <v>389</v>
      </c>
      <c r="D24" s="245"/>
      <c r="E24" s="246">
        <v>42.7</v>
      </c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5"/>
      <c r="Z24" s="215"/>
      <c r="AA24" s="215"/>
      <c r="AB24" s="215"/>
      <c r="AC24" s="215"/>
      <c r="AD24" s="215"/>
      <c r="AE24" s="215"/>
      <c r="AF24" s="215"/>
      <c r="AG24" s="215" t="s">
        <v>181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51">
        <v>11</v>
      </c>
      <c r="B25" s="252" t="s">
        <v>284</v>
      </c>
      <c r="C25" s="263" t="s">
        <v>285</v>
      </c>
      <c r="D25" s="253" t="s">
        <v>271</v>
      </c>
      <c r="E25" s="254">
        <v>3.05</v>
      </c>
      <c r="F25" s="255"/>
      <c r="G25" s="256">
        <f>ROUND(E25*F25,2)</f>
        <v>0</v>
      </c>
      <c r="H25" s="255"/>
      <c r="I25" s="256">
        <f>ROUND(E25*H25,2)</f>
        <v>0</v>
      </c>
      <c r="J25" s="255"/>
      <c r="K25" s="256">
        <f>ROUND(E25*J25,2)</f>
        <v>0</v>
      </c>
      <c r="L25" s="256">
        <v>15</v>
      </c>
      <c r="M25" s="256">
        <f>G25*(1+L25/100)</f>
        <v>0</v>
      </c>
      <c r="N25" s="256">
        <v>0</v>
      </c>
      <c r="O25" s="256">
        <f>ROUND(E25*N25,2)</f>
        <v>0</v>
      </c>
      <c r="P25" s="256">
        <v>0</v>
      </c>
      <c r="Q25" s="256">
        <f>ROUND(E25*P25,2)</f>
        <v>0</v>
      </c>
      <c r="R25" s="256" t="s">
        <v>225</v>
      </c>
      <c r="S25" s="256" t="s">
        <v>167</v>
      </c>
      <c r="T25" s="257" t="s">
        <v>167</v>
      </c>
      <c r="U25" s="224">
        <v>0.94199999999999995</v>
      </c>
      <c r="V25" s="224">
        <f>ROUND(E25*U25,2)</f>
        <v>2.87</v>
      </c>
      <c r="W25" s="224"/>
      <c r="X25" s="224" t="s">
        <v>176</v>
      </c>
      <c r="Y25" s="215"/>
      <c r="Z25" s="215"/>
      <c r="AA25" s="215"/>
      <c r="AB25" s="215"/>
      <c r="AC25" s="215"/>
      <c r="AD25" s="215"/>
      <c r="AE25" s="215"/>
      <c r="AF25" s="215"/>
      <c r="AG25" s="215" t="s">
        <v>177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ht="22.5" outlineLevel="1" x14ac:dyDescent="0.2">
      <c r="A26" s="251">
        <v>12</v>
      </c>
      <c r="B26" s="252" t="s">
        <v>286</v>
      </c>
      <c r="C26" s="263" t="s">
        <v>287</v>
      </c>
      <c r="D26" s="253" t="s">
        <v>271</v>
      </c>
      <c r="E26" s="254">
        <v>12.2</v>
      </c>
      <c r="F26" s="255"/>
      <c r="G26" s="256">
        <f>ROUND(E26*F26,2)</f>
        <v>0</v>
      </c>
      <c r="H26" s="255"/>
      <c r="I26" s="256">
        <f>ROUND(E26*H26,2)</f>
        <v>0</v>
      </c>
      <c r="J26" s="255"/>
      <c r="K26" s="256">
        <f>ROUND(E26*J26,2)</f>
        <v>0</v>
      </c>
      <c r="L26" s="256">
        <v>15</v>
      </c>
      <c r="M26" s="256">
        <f>G26*(1+L26/100)</f>
        <v>0</v>
      </c>
      <c r="N26" s="256">
        <v>0</v>
      </c>
      <c r="O26" s="256">
        <f>ROUND(E26*N26,2)</f>
        <v>0</v>
      </c>
      <c r="P26" s="256">
        <v>0</v>
      </c>
      <c r="Q26" s="256">
        <f>ROUND(E26*P26,2)</f>
        <v>0</v>
      </c>
      <c r="R26" s="256" t="s">
        <v>225</v>
      </c>
      <c r="S26" s="256" t="s">
        <v>167</v>
      </c>
      <c r="T26" s="257" t="s">
        <v>167</v>
      </c>
      <c r="U26" s="224">
        <v>0.105</v>
      </c>
      <c r="V26" s="224">
        <f>ROUND(E26*U26,2)</f>
        <v>1.28</v>
      </c>
      <c r="W26" s="224"/>
      <c r="X26" s="224" t="s">
        <v>176</v>
      </c>
      <c r="Y26" s="215"/>
      <c r="Z26" s="215"/>
      <c r="AA26" s="215"/>
      <c r="AB26" s="215"/>
      <c r="AC26" s="215"/>
      <c r="AD26" s="215"/>
      <c r="AE26" s="215"/>
      <c r="AF26" s="215"/>
      <c r="AG26" s="215" t="s">
        <v>177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ht="22.5" outlineLevel="1" x14ac:dyDescent="0.2">
      <c r="A27" s="251">
        <v>13</v>
      </c>
      <c r="B27" s="252" t="s">
        <v>289</v>
      </c>
      <c r="C27" s="263" t="s">
        <v>290</v>
      </c>
      <c r="D27" s="253" t="s">
        <v>271</v>
      </c>
      <c r="E27" s="254">
        <v>3.05</v>
      </c>
      <c r="F27" s="255"/>
      <c r="G27" s="256">
        <f>ROUND(E27*F27,2)</f>
        <v>0</v>
      </c>
      <c r="H27" s="255"/>
      <c r="I27" s="256">
        <f>ROUND(E27*H27,2)</f>
        <v>0</v>
      </c>
      <c r="J27" s="255"/>
      <c r="K27" s="256">
        <f>ROUND(E27*J27,2)</f>
        <v>0</v>
      </c>
      <c r="L27" s="256">
        <v>15</v>
      </c>
      <c r="M27" s="256">
        <f>G27*(1+L27/100)</f>
        <v>0</v>
      </c>
      <c r="N27" s="256">
        <v>0</v>
      </c>
      <c r="O27" s="256">
        <f>ROUND(E27*N27,2)</f>
        <v>0</v>
      </c>
      <c r="P27" s="256">
        <v>0</v>
      </c>
      <c r="Q27" s="256">
        <f>ROUND(E27*P27,2)</f>
        <v>0</v>
      </c>
      <c r="R27" s="256" t="s">
        <v>225</v>
      </c>
      <c r="S27" s="256" t="s">
        <v>167</v>
      </c>
      <c r="T27" s="257" t="s">
        <v>167</v>
      </c>
      <c r="U27" s="224">
        <v>0</v>
      </c>
      <c r="V27" s="224">
        <f>ROUND(E27*U27,2)</f>
        <v>0</v>
      </c>
      <c r="W27" s="224"/>
      <c r="X27" s="224" t="s">
        <v>176</v>
      </c>
      <c r="Y27" s="215"/>
      <c r="Z27" s="215"/>
      <c r="AA27" s="215"/>
      <c r="AB27" s="215"/>
      <c r="AC27" s="215"/>
      <c r="AD27" s="215"/>
      <c r="AE27" s="215"/>
      <c r="AF27" s="215"/>
      <c r="AG27" s="215" t="s">
        <v>177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x14ac:dyDescent="0.2">
      <c r="A28" s="226" t="s">
        <v>162</v>
      </c>
      <c r="B28" s="227" t="s">
        <v>88</v>
      </c>
      <c r="C28" s="240" t="s">
        <v>89</v>
      </c>
      <c r="D28" s="228"/>
      <c r="E28" s="229"/>
      <c r="F28" s="230"/>
      <c r="G28" s="230">
        <f>SUMIF(AG29:AG30,"&lt;&gt;NOR",G29:G30)</f>
        <v>0</v>
      </c>
      <c r="H28" s="230"/>
      <c r="I28" s="230">
        <f>SUM(I29:I30)</f>
        <v>0</v>
      </c>
      <c r="J28" s="230"/>
      <c r="K28" s="230">
        <f>SUM(K29:K30)</f>
        <v>0</v>
      </c>
      <c r="L28" s="230"/>
      <c r="M28" s="230">
        <f>SUM(M29:M30)</f>
        <v>0</v>
      </c>
      <c r="N28" s="230"/>
      <c r="O28" s="230">
        <f>SUM(O29:O30)</f>
        <v>0</v>
      </c>
      <c r="P28" s="230"/>
      <c r="Q28" s="230">
        <f>SUM(Q29:Q30)</f>
        <v>0</v>
      </c>
      <c r="R28" s="230"/>
      <c r="S28" s="230"/>
      <c r="T28" s="231"/>
      <c r="U28" s="225"/>
      <c r="V28" s="225">
        <f>SUM(V29:V30)</f>
        <v>2.63</v>
      </c>
      <c r="W28" s="225"/>
      <c r="X28" s="225"/>
      <c r="AG28" t="s">
        <v>163</v>
      </c>
    </row>
    <row r="29" spans="1:60" ht="33.75" outlineLevel="1" x14ac:dyDescent="0.2">
      <c r="A29" s="232">
        <v>14</v>
      </c>
      <c r="B29" s="233" t="s">
        <v>390</v>
      </c>
      <c r="C29" s="241" t="s">
        <v>391</v>
      </c>
      <c r="D29" s="234" t="s">
        <v>271</v>
      </c>
      <c r="E29" s="235">
        <v>1.0199199999999999</v>
      </c>
      <c r="F29" s="236"/>
      <c r="G29" s="237">
        <f>ROUND(E29*F29,2)</f>
        <v>0</v>
      </c>
      <c r="H29" s="236"/>
      <c r="I29" s="237">
        <f>ROUND(E29*H29,2)</f>
        <v>0</v>
      </c>
      <c r="J29" s="236"/>
      <c r="K29" s="237">
        <f>ROUND(E29*J29,2)</f>
        <v>0</v>
      </c>
      <c r="L29" s="237">
        <v>15</v>
      </c>
      <c r="M29" s="237">
        <f>G29*(1+L29/100)</f>
        <v>0</v>
      </c>
      <c r="N29" s="237">
        <v>0</v>
      </c>
      <c r="O29" s="237">
        <f>ROUND(E29*N29,2)</f>
        <v>0</v>
      </c>
      <c r="P29" s="237">
        <v>0</v>
      </c>
      <c r="Q29" s="237">
        <f>ROUND(E29*P29,2)</f>
        <v>0</v>
      </c>
      <c r="R29" s="237" t="s">
        <v>175</v>
      </c>
      <c r="S29" s="237" t="s">
        <v>167</v>
      </c>
      <c r="T29" s="238" t="s">
        <v>167</v>
      </c>
      <c r="U29" s="224">
        <v>2.577</v>
      </c>
      <c r="V29" s="224">
        <f>ROUND(E29*U29,2)</f>
        <v>2.63</v>
      </c>
      <c r="W29" s="224"/>
      <c r="X29" s="224" t="s">
        <v>176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177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22"/>
      <c r="B30" s="223"/>
      <c r="C30" s="261" t="s">
        <v>293</v>
      </c>
      <c r="D30" s="250"/>
      <c r="E30" s="250"/>
      <c r="F30" s="250"/>
      <c r="G30" s="250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5"/>
      <c r="Z30" s="215"/>
      <c r="AA30" s="215"/>
      <c r="AB30" s="215"/>
      <c r="AC30" s="215"/>
      <c r="AD30" s="215"/>
      <c r="AE30" s="215"/>
      <c r="AF30" s="215"/>
      <c r="AG30" s="215" t="s">
        <v>179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x14ac:dyDescent="0.2">
      <c r="A31" s="226" t="s">
        <v>162</v>
      </c>
      <c r="B31" s="227" t="s">
        <v>94</v>
      </c>
      <c r="C31" s="240" t="s">
        <v>95</v>
      </c>
      <c r="D31" s="228"/>
      <c r="E31" s="229"/>
      <c r="F31" s="230"/>
      <c r="G31" s="230">
        <f>SUMIF(AG32:AG46,"&lt;&gt;NOR",G32:G46)</f>
        <v>0</v>
      </c>
      <c r="H31" s="230"/>
      <c r="I31" s="230">
        <f>SUM(I32:I46)</f>
        <v>0</v>
      </c>
      <c r="J31" s="230"/>
      <c r="K31" s="230">
        <f>SUM(K32:K46)</f>
        <v>0</v>
      </c>
      <c r="L31" s="230"/>
      <c r="M31" s="230">
        <f>SUM(M32:M46)</f>
        <v>0</v>
      </c>
      <c r="N31" s="230"/>
      <c r="O31" s="230">
        <f>SUM(O32:O46)</f>
        <v>0.02</v>
      </c>
      <c r="P31" s="230"/>
      <c r="Q31" s="230">
        <f>SUM(Q32:Q46)</f>
        <v>0.04</v>
      </c>
      <c r="R31" s="230"/>
      <c r="S31" s="230"/>
      <c r="T31" s="231"/>
      <c r="U31" s="225"/>
      <c r="V31" s="225">
        <f>SUM(V32:V46)</f>
        <v>12.329999999999998</v>
      </c>
      <c r="W31" s="225"/>
      <c r="X31" s="225"/>
      <c r="AG31" t="s">
        <v>163</v>
      </c>
    </row>
    <row r="32" spans="1:60" outlineLevel="1" x14ac:dyDescent="0.2">
      <c r="A32" s="232">
        <v>15</v>
      </c>
      <c r="B32" s="233" t="s">
        <v>392</v>
      </c>
      <c r="C32" s="241" t="s">
        <v>393</v>
      </c>
      <c r="D32" s="234" t="s">
        <v>313</v>
      </c>
      <c r="E32" s="235">
        <v>4</v>
      </c>
      <c r="F32" s="236"/>
      <c r="G32" s="237">
        <f>ROUND(E32*F32,2)</f>
        <v>0</v>
      </c>
      <c r="H32" s="236"/>
      <c r="I32" s="237">
        <f>ROUND(E32*H32,2)</f>
        <v>0</v>
      </c>
      <c r="J32" s="236"/>
      <c r="K32" s="237">
        <f>ROUND(E32*J32,2)</f>
        <v>0</v>
      </c>
      <c r="L32" s="237">
        <v>15</v>
      </c>
      <c r="M32" s="237">
        <f>G32*(1+L32/100)</f>
        <v>0</v>
      </c>
      <c r="N32" s="237">
        <v>0</v>
      </c>
      <c r="O32" s="237">
        <f>ROUND(E32*N32,2)</f>
        <v>0</v>
      </c>
      <c r="P32" s="237">
        <v>9.8200000000000006E-3</v>
      </c>
      <c r="Q32" s="237">
        <f>ROUND(E32*P32,2)</f>
        <v>0.04</v>
      </c>
      <c r="R32" s="237" t="s">
        <v>303</v>
      </c>
      <c r="S32" s="237" t="s">
        <v>167</v>
      </c>
      <c r="T32" s="238" t="s">
        <v>167</v>
      </c>
      <c r="U32" s="224">
        <v>0.27</v>
      </c>
      <c r="V32" s="224">
        <f>ROUND(E32*U32,2)</f>
        <v>1.08</v>
      </c>
      <c r="W32" s="224"/>
      <c r="X32" s="224" t="s">
        <v>176</v>
      </c>
      <c r="Y32" s="215"/>
      <c r="Z32" s="215"/>
      <c r="AA32" s="215"/>
      <c r="AB32" s="215"/>
      <c r="AC32" s="215"/>
      <c r="AD32" s="215"/>
      <c r="AE32" s="215"/>
      <c r="AF32" s="215"/>
      <c r="AG32" s="215" t="s">
        <v>177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22"/>
      <c r="B33" s="223"/>
      <c r="C33" s="261" t="s">
        <v>394</v>
      </c>
      <c r="D33" s="250"/>
      <c r="E33" s="250"/>
      <c r="F33" s="250"/>
      <c r="G33" s="250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15"/>
      <c r="Z33" s="215"/>
      <c r="AA33" s="215"/>
      <c r="AB33" s="215"/>
      <c r="AC33" s="215"/>
      <c r="AD33" s="215"/>
      <c r="AE33" s="215"/>
      <c r="AF33" s="215"/>
      <c r="AG33" s="215" t="s">
        <v>179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51">
        <v>16</v>
      </c>
      <c r="B34" s="252" t="s">
        <v>395</v>
      </c>
      <c r="C34" s="263" t="s">
        <v>396</v>
      </c>
      <c r="D34" s="253" t="s">
        <v>174</v>
      </c>
      <c r="E34" s="254">
        <v>2</v>
      </c>
      <c r="F34" s="255"/>
      <c r="G34" s="256">
        <f>ROUND(E34*F34,2)</f>
        <v>0</v>
      </c>
      <c r="H34" s="255"/>
      <c r="I34" s="256">
        <f>ROUND(E34*H34,2)</f>
        <v>0</v>
      </c>
      <c r="J34" s="255"/>
      <c r="K34" s="256">
        <f>ROUND(E34*J34,2)</f>
        <v>0</v>
      </c>
      <c r="L34" s="256">
        <v>15</v>
      </c>
      <c r="M34" s="256">
        <f>G34*(1+L34/100)</f>
        <v>0</v>
      </c>
      <c r="N34" s="256">
        <v>6.7499999999999999E-3</v>
      </c>
      <c r="O34" s="256">
        <f>ROUND(E34*N34,2)</f>
        <v>0.01</v>
      </c>
      <c r="P34" s="256">
        <v>0</v>
      </c>
      <c r="Q34" s="256">
        <f>ROUND(E34*P34,2)</f>
        <v>0</v>
      </c>
      <c r="R34" s="256" t="s">
        <v>303</v>
      </c>
      <c r="S34" s="256" t="s">
        <v>167</v>
      </c>
      <c r="T34" s="257" t="s">
        <v>167</v>
      </c>
      <c r="U34" s="224">
        <v>0.70899999999999996</v>
      </c>
      <c r="V34" s="224">
        <f>ROUND(E34*U34,2)</f>
        <v>1.42</v>
      </c>
      <c r="W34" s="224"/>
      <c r="X34" s="224" t="s">
        <v>176</v>
      </c>
      <c r="Y34" s="215"/>
      <c r="Z34" s="215"/>
      <c r="AA34" s="215"/>
      <c r="AB34" s="215"/>
      <c r="AC34" s="215"/>
      <c r="AD34" s="215"/>
      <c r="AE34" s="215"/>
      <c r="AF34" s="215"/>
      <c r="AG34" s="215" t="s">
        <v>304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32">
        <v>17</v>
      </c>
      <c r="B35" s="233" t="s">
        <v>397</v>
      </c>
      <c r="C35" s="241" t="s">
        <v>398</v>
      </c>
      <c r="D35" s="234" t="s">
        <v>313</v>
      </c>
      <c r="E35" s="235">
        <v>6</v>
      </c>
      <c r="F35" s="236"/>
      <c r="G35" s="237">
        <f>ROUND(E35*F35,2)</f>
        <v>0</v>
      </c>
      <c r="H35" s="236"/>
      <c r="I35" s="237">
        <f>ROUND(E35*H35,2)</f>
        <v>0</v>
      </c>
      <c r="J35" s="236"/>
      <c r="K35" s="237">
        <f>ROUND(E35*J35,2)</f>
        <v>0</v>
      </c>
      <c r="L35" s="237">
        <v>15</v>
      </c>
      <c r="M35" s="237">
        <f>G35*(1+L35/100)</f>
        <v>0</v>
      </c>
      <c r="N35" s="237">
        <v>4.6999999999999999E-4</v>
      </c>
      <c r="O35" s="237">
        <f>ROUND(E35*N35,2)</f>
        <v>0</v>
      </c>
      <c r="P35" s="237">
        <v>0</v>
      </c>
      <c r="Q35" s="237">
        <f>ROUND(E35*P35,2)</f>
        <v>0</v>
      </c>
      <c r="R35" s="237" t="s">
        <v>303</v>
      </c>
      <c r="S35" s="237" t="s">
        <v>167</v>
      </c>
      <c r="T35" s="238" t="s">
        <v>167</v>
      </c>
      <c r="U35" s="224">
        <v>0.35899999999999999</v>
      </c>
      <c r="V35" s="224">
        <f>ROUND(E35*U35,2)</f>
        <v>2.15</v>
      </c>
      <c r="W35" s="224"/>
      <c r="X35" s="224" t="s">
        <v>176</v>
      </c>
      <c r="Y35" s="215"/>
      <c r="Z35" s="215"/>
      <c r="AA35" s="215"/>
      <c r="AB35" s="215"/>
      <c r="AC35" s="215"/>
      <c r="AD35" s="215"/>
      <c r="AE35" s="215"/>
      <c r="AF35" s="215"/>
      <c r="AG35" s="215" t="s">
        <v>304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22"/>
      <c r="B36" s="223"/>
      <c r="C36" s="261" t="s">
        <v>399</v>
      </c>
      <c r="D36" s="250"/>
      <c r="E36" s="250"/>
      <c r="F36" s="250"/>
      <c r="G36" s="250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15"/>
      <c r="Z36" s="215"/>
      <c r="AA36" s="215"/>
      <c r="AB36" s="215"/>
      <c r="AC36" s="215"/>
      <c r="AD36" s="215"/>
      <c r="AE36" s="215"/>
      <c r="AF36" s="215"/>
      <c r="AG36" s="215" t="s">
        <v>179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32">
        <v>18</v>
      </c>
      <c r="B37" s="233" t="s">
        <v>400</v>
      </c>
      <c r="C37" s="241" t="s">
        <v>401</v>
      </c>
      <c r="D37" s="234" t="s">
        <v>313</v>
      </c>
      <c r="E37" s="235">
        <v>3</v>
      </c>
      <c r="F37" s="236"/>
      <c r="G37" s="237">
        <f>ROUND(E37*F37,2)</f>
        <v>0</v>
      </c>
      <c r="H37" s="236"/>
      <c r="I37" s="237">
        <f>ROUND(E37*H37,2)</f>
        <v>0</v>
      </c>
      <c r="J37" s="236"/>
      <c r="K37" s="237">
        <f>ROUND(E37*J37,2)</f>
        <v>0</v>
      </c>
      <c r="L37" s="237">
        <v>15</v>
      </c>
      <c r="M37" s="237">
        <f>G37*(1+L37/100)</f>
        <v>0</v>
      </c>
      <c r="N37" s="237">
        <v>1.5200000000000001E-3</v>
      </c>
      <c r="O37" s="237">
        <f>ROUND(E37*N37,2)</f>
        <v>0</v>
      </c>
      <c r="P37" s="237">
        <v>0</v>
      </c>
      <c r="Q37" s="237">
        <f>ROUND(E37*P37,2)</f>
        <v>0</v>
      </c>
      <c r="R37" s="237" t="s">
        <v>303</v>
      </c>
      <c r="S37" s="237" t="s">
        <v>167</v>
      </c>
      <c r="T37" s="238" t="s">
        <v>167</v>
      </c>
      <c r="U37" s="224">
        <v>1.173</v>
      </c>
      <c r="V37" s="224">
        <f>ROUND(E37*U37,2)</f>
        <v>3.52</v>
      </c>
      <c r="W37" s="224"/>
      <c r="X37" s="224" t="s">
        <v>176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304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22"/>
      <c r="B38" s="223"/>
      <c r="C38" s="261" t="s">
        <v>399</v>
      </c>
      <c r="D38" s="250"/>
      <c r="E38" s="250"/>
      <c r="F38" s="250"/>
      <c r="G38" s="250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15"/>
      <c r="Z38" s="215"/>
      <c r="AA38" s="215"/>
      <c r="AB38" s="215"/>
      <c r="AC38" s="215"/>
      <c r="AD38" s="215"/>
      <c r="AE38" s="215"/>
      <c r="AF38" s="215"/>
      <c r="AG38" s="215" t="s">
        <v>179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32">
        <v>19</v>
      </c>
      <c r="B39" s="233" t="s">
        <v>402</v>
      </c>
      <c r="C39" s="241" t="s">
        <v>403</v>
      </c>
      <c r="D39" s="234" t="s">
        <v>313</v>
      </c>
      <c r="E39" s="235">
        <v>4</v>
      </c>
      <c r="F39" s="236"/>
      <c r="G39" s="237">
        <f>ROUND(E39*F39,2)</f>
        <v>0</v>
      </c>
      <c r="H39" s="236"/>
      <c r="I39" s="237">
        <f>ROUND(E39*H39,2)</f>
        <v>0</v>
      </c>
      <c r="J39" s="236"/>
      <c r="K39" s="237">
        <f>ROUND(E39*J39,2)</f>
        <v>0</v>
      </c>
      <c r="L39" s="237">
        <v>15</v>
      </c>
      <c r="M39" s="237">
        <f>G39*(1+L39/100)</f>
        <v>0</v>
      </c>
      <c r="N39" s="237">
        <v>1.31E-3</v>
      </c>
      <c r="O39" s="237">
        <f>ROUND(E39*N39,2)</f>
        <v>0.01</v>
      </c>
      <c r="P39" s="237">
        <v>0</v>
      </c>
      <c r="Q39" s="237">
        <f>ROUND(E39*P39,2)</f>
        <v>0</v>
      </c>
      <c r="R39" s="237" t="s">
        <v>303</v>
      </c>
      <c r="S39" s="237" t="s">
        <v>167</v>
      </c>
      <c r="T39" s="238" t="s">
        <v>167</v>
      </c>
      <c r="U39" s="224">
        <v>0.79700000000000004</v>
      </c>
      <c r="V39" s="224">
        <f>ROUND(E39*U39,2)</f>
        <v>3.19</v>
      </c>
      <c r="W39" s="224"/>
      <c r="X39" s="224" t="s">
        <v>176</v>
      </c>
      <c r="Y39" s="215"/>
      <c r="Z39" s="215"/>
      <c r="AA39" s="215"/>
      <c r="AB39" s="215"/>
      <c r="AC39" s="215"/>
      <c r="AD39" s="215"/>
      <c r="AE39" s="215"/>
      <c r="AF39" s="215"/>
      <c r="AG39" s="215" t="s">
        <v>304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22"/>
      <c r="B40" s="223"/>
      <c r="C40" s="261" t="s">
        <v>399</v>
      </c>
      <c r="D40" s="250"/>
      <c r="E40" s="250"/>
      <c r="F40" s="250"/>
      <c r="G40" s="250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15"/>
      <c r="Z40" s="215"/>
      <c r="AA40" s="215"/>
      <c r="AB40" s="215"/>
      <c r="AC40" s="215"/>
      <c r="AD40" s="215"/>
      <c r="AE40" s="215"/>
      <c r="AF40" s="215"/>
      <c r="AG40" s="215" t="s">
        <v>179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32">
        <v>20</v>
      </c>
      <c r="B41" s="233" t="s">
        <v>404</v>
      </c>
      <c r="C41" s="241" t="s">
        <v>405</v>
      </c>
      <c r="D41" s="234" t="s">
        <v>174</v>
      </c>
      <c r="E41" s="235">
        <v>4</v>
      </c>
      <c r="F41" s="236"/>
      <c r="G41" s="237">
        <f>ROUND(E41*F41,2)</f>
        <v>0</v>
      </c>
      <c r="H41" s="236"/>
      <c r="I41" s="237">
        <f>ROUND(E41*H41,2)</f>
        <v>0</v>
      </c>
      <c r="J41" s="236"/>
      <c r="K41" s="237">
        <f>ROUND(E41*J41,2)</f>
        <v>0</v>
      </c>
      <c r="L41" s="237">
        <v>15</v>
      </c>
      <c r="M41" s="237">
        <f>G41*(1+L41/100)</f>
        <v>0</v>
      </c>
      <c r="N41" s="237">
        <v>0</v>
      </c>
      <c r="O41" s="237">
        <f>ROUND(E41*N41,2)</f>
        <v>0</v>
      </c>
      <c r="P41" s="237">
        <v>0</v>
      </c>
      <c r="Q41" s="237">
        <f>ROUND(E41*P41,2)</f>
        <v>0</v>
      </c>
      <c r="R41" s="237" t="s">
        <v>303</v>
      </c>
      <c r="S41" s="237" t="s">
        <v>167</v>
      </c>
      <c r="T41" s="238" t="s">
        <v>167</v>
      </c>
      <c r="U41" s="224">
        <v>0.17399999999999999</v>
      </c>
      <c r="V41" s="224">
        <f>ROUND(E41*U41,2)</f>
        <v>0.7</v>
      </c>
      <c r="W41" s="224"/>
      <c r="X41" s="224" t="s">
        <v>176</v>
      </c>
      <c r="Y41" s="215"/>
      <c r="Z41" s="215"/>
      <c r="AA41" s="215"/>
      <c r="AB41" s="215"/>
      <c r="AC41" s="215"/>
      <c r="AD41" s="215"/>
      <c r="AE41" s="215"/>
      <c r="AF41" s="215"/>
      <c r="AG41" s="215" t="s">
        <v>304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22"/>
      <c r="B42" s="223"/>
      <c r="C42" s="261" t="s">
        <v>406</v>
      </c>
      <c r="D42" s="250"/>
      <c r="E42" s="250"/>
      <c r="F42" s="250"/>
      <c r="G42" s="250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15"/>
      <c r="Z42" s="215"/>
      <c r="AA42" s="215"/>
      <c r="AB42" s="215"/>
      <c r="AC42" s="215"/>
      <c r="AD42" s="215"/>
      <c r="AE42" s="215"/>
      <c r="AF42" s="215"/>
      <c r="AG42" s="215" t="s">
        <v>179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32">
        <v>21</v>
      </c>
      <c r="B43" s="233" t="s">
        <v>407</v>
      </c>
      <c r="C43" s="241" t="s">
        <v>408</v>
      </c>
      <c r="D43" s="234" t="s">
        <v>174</v>
      </c>
      <c r="E43" s="235">
        <v>1</v>
      </c>
      <c r="F43" s="236"/>
      <c r="G43" s="237">
        <f>ROUND(E43*F43,2)</f>
        <v>0</v>
      </c>
      <c r="H43" s="236"/>
      <c r="I43" s="237">
        <f>ROUND(E43*H43,2)</f>
        <v>0</v>
      </c>
      <c r="J43" s="236"/>
      <c r="K43" s="237">
        <f>ROUND(E43*J43,2)</f>
        <v>0</v>
      </c>
      <c r="L43" s="237">
        <v>15</v>
      </c>
      <c r="M43" s="237">
        <f>G43*(1+L43/100)</f>
        <v>0</v>
      </c>
      <c r="N43" s="237">
        <v>0</v>
      </c>
      <c r="O43" s="237">
        <f>ROUND(E43*N43,2)</f>
        <v>0</v>
      </c>
      <c r="P43" s="237">
        <v>0</v>
      </c>
      <c r="Q43" s="237">
        <f>ROUND(E43*P43,2)</f>
        <v>0</v>
      </c>
      <c r="R43" s="237" t="s">
        <v>303</v>
      </c>
      <c r="S43" s="237" t="s">
        <v>167</v>
      </c>
      <c r="T43" s="238" t="s">
        <v>167</v>
      </c>
      <c r="U43" s="224">
        <v>0.25900000000000001</v>
      </c>
      <c r="V43" s="224">
        <f>ROUND(E43*U43,2)</f>
        <v>0.26</v>
      </c>
      <c r="W43" s="224"/>
      <c r="X43" s="224" t="s">
        <v>176</v>
      </c>
      <c r="Y43" s="215"/>
      <c r="Z43" s="215"/>
      <c r="AA43" s="215"/>
      <c r="AB43" s="215"/>
      <c r="AC43" s="215"/>
      <c r="AD43" s="215"/>
      <c r="AE43" s="215"/>
      <c r="AF43" s="215"/>
      <c r="AG43" s="215" t="s">
        <v>304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22"/>
      <c r="B44" s="223"/>
      <c r="C44" s="261" t="s">
        <v>406</v>
      </c>
      <c r="D44" s="250"/>
      <c r="E44" s="250"/>
      <c r="F44" s="250"/>
      <c r="G44" s="250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15"/>
      <c r="Z44" s="215"/>
      <c r="AA44" s="215"/>
      <c r="AB44" s="215"/>
      <c r="AC44" s="215"/>
      <c r="AD44" s="215"/>
      <c r="AE44" s="215"/>
      <c r="AF44" s="215"/>
      <c r="AG44" s="215" t="s">
        <v>179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32">
        <v>22</v>
      </c>
      <c r="B45" s="233" t="s">
        <v>409</v>
      </c>
      <c r="C45" s="241" t="s">
        <v>410</v>
      </c>
      <c r="D45" s="234" t="s">
        <v>271</v>
      </c>
      <c r="E45" s="235">
        <v>8.7100000000000007E-3</v>
      </c>
      <c r="F45" s="236"/>
      <c r="G45" s="237">
        <f>ROUND(E45*F45,2)</f>
        <v>0</v>
      </c>
      <c r="H45" s="236"/>
      <c r="I45" s="237">
        <f>ROUND(E45*H45,2)</f>
        <v>0</v>
      </c>
      <c r="J45" s="236"/>
      <c r="K45" s="237">
        <f>ROUND(E45*J45,2)</f>
        <v>0</v>
      </c>
      <c r="L45" s="237">
        <v>15</v>
      </c>
      <c r="M45" s="237">
        <f>G45*(1+L45/100)</f>
        <v>0</v>
      </c>
      <c r="N45" s="237">
        <v>0</v>
      </c>
      <c r="O45" s="237">
        <f>ROUND(E45*N45,2)</f>
        <v>0</v>
      </c>
      <c r="P45" s="237">
        <v>0</v>
      </c>
      <c r="Q45" s="237">
        <f>ROUND(E45*P45,2)</f>
        <v>0</v>
      </c>
      <c r="R45" s="237" t="s">
        <v>303</v>
      </c>
      <c r="S45" s="237" t="s">
        <v>167</v>
      </c>
      <c r="T45" s="238" t="s">
        <v>167</v>
      </c>
      <c r="U45" s="224">
        <v>1.575</v>
      </c>
      <c r="V45" s="224">
        <f>ROUND(E45*U45,2)</f>
        <v>0.01</v>
      </c>
      <c r="W45" s="224"/>
      <c r="X45" s="224" t="s">
        <v>176</v>
      </c>
      <c r="Y45" s="215"/>
      <c r="Z45" s="215"/>
      <c r="AA45" s="215"/>
      <c r="AB45" s="215"/>
      <c r="AC45" s="215"/>
      <c r="AD45" s="215"/>
      <c r="AE45" s="215"/>
      <c r="AF45" s="215"/>
      <c r="AG45" s="215" t="s">
        <v>304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22"/>
      <c r="B46" s="223"/>
      <c r="C46" s="261" t="s">
        <v>411</v>
      </c>
      <c r="D46" s="250"/>
      <c r="E46" s="250"/>
      <c r="F46" s="250"/>
      <c r="G46" s="250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5"/>
      <c r="Z46" s="215"/>
      <c r="AA46" s="215"/>
      <c r="AB46" s="215"/>
      <c r="AC46" s="215"/>
      <c r="AD46" s="215"/>
      <c r="AE46" s="215"/>
      <c r="AF46" s="215"/>
      <c r="AG46" s="215" t="s">
        <v>179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x14ac:dyDescent="0.2">
      <c r="A47" s="226" t="s">
        <v>162</v>
      </c>
      <c r="B47" s="227" t="s">
        <v>96</v>
      </c>
      <c r="C47" s="240" t="s">
        <v>97</v>
      </c>
      <c r="D47" s="228"/>
      <c r="E47" s="229"/>
      <c r="F47" s="230"/>
      <c r="G47" s="230">
        <f>SUMIF(AG48:AG66,"&lt;&gt;NOR",G48:G66)</f>
        <v>0</v>
      </c>
      <c r="H47" s="230"/>
      <c r="I47" s="230">
        <f>SUM(I48:I66)</f>
        <v>0</v>
      </c>
      <c r="J47" s="230"/>
      <c r="K47" s="230">
        <f>SUM(K48:K66)</f>
        <v>0</v>
      </c>
      <c r="L47" s="230"/>
      <c r="M47" s="230">
        <f>SUM(M48:M66)</f>
        <v>0</v>
      </c>
      <c r="N47" s="230"/>
      <c r="O47" s="230">
        <f>SUM(O48:O66)</f>
        <v>0.01</v>
      </c>
      <c r="P47" s="230"/>
      <c r="Q47" s="230">
        <f>SUM(Q48:Q66)</f>
        <v>0</v>
      </c>
      <c r="R47" s="230"/>
      <c r="S47" s="230"/>
      <c r="T47" s="231"/>
      <c r="U47" s="225"/>
      <c r="V47" s="225">
        <f>SUM(V48:V66)</f>
        <v>13.82</v>
      </c>
      <c r="W47" s="225"/>
      <c r="X47" s="225"/>
      <c r="AG47" t="s">
        <v>163</v>
      </c>
    </row>
    <row r="48" spans="1:60" ht="22.5" outlineLevel="1" x14ac:dyDescent="0.2">
      <c r="A48" s="232">
        <v>23</v>
      </c>
      <c r="B48" s="233" t="s">
        <v>412</v>
      </c>
      <c r="C48" s="241" t="s">
        <v>413</v>
      </c>
      <c r="D48" s="234" t="s">
        <v>313</v>
      </c>
      <c r="E48" s="235">
        <v>12</v>
      </c>
      <c r="F48" s="236"/>
      <c r="G48" s="237">
        <f>ROUND(E48*F48,2)</f>
        <v>0</v>
      </c>
      <c r="H48" s="236"/>
      <c r="I48" s="237">
        <f>ROUND(E48*H48,2)</f>
        <v>0</v>
      </c>
      <c r="J48" s="236"/>
      <c r="K48" s="237">
        <f>ROUND(E48*J48,2)</f>
        <v>0</v>
      </c>
      <c r="L48" s="237">
        <v>15</v>
      </c>
      <c r="M48" s="237">
        <f>G48*(1+L48/100)</f>
        <v>0</v>
      </c>
      <c r="N48" s="237">
        <v>4.4000000000000002E-4</v>
      </c>
      <c r="O48" s="237">
        <f>ROUND(E48*N48,2)</f>
        <v>0.01</v>
      </c>
      <c r="P48" s="237">
        <v>0</v>
      </c>
      <c r="Q48" s="237">
        <f>ROUND(E48*P48,2)</f>
        <v>0</v>
      </c>
      <c r="R48" s="237" t="s">
        <v>303</v>
      </c>
      <c r="S48" s="237" t="s">
        <v>167</v>
      </c>
      <c r="T48" s="238" t="s">
        <v>167</v>
      </c>
      <c r="U48" s="224">
        <v>0.25800000000000001</v>
      </c>
      <c r="V48" s="224">
        <f>ROUND(E48*U48,2)</f>
        <v>3.1</v>
      </c>
      <c r="W48" s="224"/>
      <c r="X48" s="224" t="s">
        <v>176</v>
      </c>
      <c r="Y48" s="215"/>
      <c r="Z48" s="215"/>
      <c r="AA48" s="215"/>
      <c r="AB48" s="215"/>
      <c r="AC48" s="215"/>
      <c r="AD48" s="215"/>
      <c r="AE48" s="215"/>
      <c r="AF48" s="215"/>
      <c r="AG48" s="215" t="s">
        <v>304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22"/>
      <c r="B49" s="223"/>
      <c r="C49" s="261" t="s">
        <v>414</v>
      </c>
      <c r="D49" s="250"/>
      <c r="E49" s="250"/>
      <c r="F49" s="250"/>
      <c r="G49" s="250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15"/>
      <c r="Z49" s="215"/>
      <c r="AA49" s="215"/>
      <c r="AB49" s="215"/>
      <c r="AC49" s="215"/>
      <c r="AD49" s="215"/>
      <c r="AE49" s="215"/>
      <c r="AF49" s="215"/>
      <c r="AG49" s="215" t="s">
        <v>179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ht="22.5" outlineLevel="1" x14ac:dyDescent="0.2">
      <c r="A50" s="232">
        <v>24</v>
      </c>
      <c r="B50" s="233" t="s">
        <v>415</v>
      </c>
      <c r="C50" s="241" t="s">
        <v>416</v>
      </c>
      <c r="D50" s="234" t="s">
        <v>313</v>
      </c>
      <c r="E50" s="235">
        <v>5</v>
      </c>
      <c r="F50" s="236"/>
      <c r="G50" s="237">
        <f>ROUND(E50*F50,2)</f>
        <v>0</v>
      </c>
      <c r="H50" s="236"/>
      <c r="I50" s="237">
        <f>ROUND(E50*H50,2)</f>
        <v>0</v>
      </c>
      <c r="J50" s="236"/>
      <c r="K50" s="237">
        <f>ROUND(E50*J50,2)</f>
        <v>0</v>
      </c>
      <c r="L50" s="237">
        <v>15</v>
      </c>
      <c r="M50" s="237">
        <f>G50*(1+L50/100)</f>
        <v>0</v>
      </c>
      <c r="N50" s="237">
        <v>5.5999999999999995E-4</v>
      </c>
      <c r="O50" s="237">
        <f>ROUND(E50*N50,2)</f>
        <v>0</v>
      </c>
      <c r="P50" s="237">
        <v>0</v>
      </c>
      <c r="Q50" s="237">
        <f>ROUND(E50*P50,2)</f>
        <v>0</v>
      </c>
      <c r="R50" s="237" t="s">
        <v>303</v>
      </c>
      <c r="S50" s="237" t="s">
        <v>167</v>
      </c>
      <c r="T50" s="238" t="s">
        <v>167</v>
      </c>
      <c r="U50" s="224">
        <v>0.27889999999999998</v>
      </c>
      <c r="V50" s="224">
        <f>ROUND(E50*U50,2)</f>
        <v>1.39</v>
      </c>
      <c r="W50" s="224"/>
      <c r="X50" s="224" t="s">
        <v>176</v>
      </c>
      <c r="Y50" s="215"/>
      <c r="Z50" s="215"/>
      <c r="AA50" s="215"/>
      <c r="AB50" s="215"/>
      <c r="AC50" s="215"/>
      <c r="AD50" s="215"/>
      <c r="AE50" s="215"/>
      <c r="AF50" s="215"/>
      <c r="AG50" s="215" t="s">
        <v>304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22"/>
      <c r="B51" s="223"/>
      <c r="C51" s="261" t="s">
        <v>414</v>
      </c>
      <c r="D51" s="250"/>
      <c r="E51" s="250"/>
      <c r="F51" s="250"/>
      <c r="G51" s="250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15"/>
      <c r="Z51" s="215"/>
      <c r="AA51" s="215"/>
      <c r="AB51" s="215"/>
      <c r="AC51" s="215"/>
      <c r="AD51" s="215"/>
      <c r="AE51" s="215"/>
      <c r="AF51" s="215"/>
      <c r="AG51" s="215" t="s">
        <v>179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ht="22.5" outlineLevel="1" x14ac:dyDescent="0.2">
      <c r="A52" s="232">
        <v>25</v>
      </c>
      <c r="B52" s="233" t="s">
        <v>417</v>
      </c>
      <c r="C52" s="241" t="s">
        <v>418</v>
      </c>
      <c r="D52" s="234" t="s">
        <v>313</v>
      </c>
      <c r="E52" s="235">
        <v>4</v>
      </c>
      <c r="F52" s="236"/>
      <c r="G52" s="237">
        <f>ROUND(E52*F52,2)</f>
        <v>0</v>
      </c>
      <c r="H52" s="236"/>
      <c r="I52" s="237">
        <f>ROUND(E52*H52,2)</f>
        <v>0</v>
      </c>
      <c r="J52" s="236"/>
      <c r="K52" s="237">
        <f>ROUND(E52*J52,2)</f>
        <v>0</v>
      </c>
      <c r="L52" s="237">
        <v>15</v>
      </c>
      <c r="M52" s="237">
        <f>G52*(1+L52/100)</f>
        <v>0</v>
      </c>
      <c r="N52" s="237">
        <v>7.5000000000000002E-4</v>
      </c>
      <c r="O52" s="237">
        <f>ROUND(E52*N52,2)</f>
        <v>0</v>
      </c>
      <c r="P52" s="237">
        <v>0</v>
      </c>
      <c r="Q52" s="237">
        <f>ROUND(E52*P52,2)</f>
        <v>0</v>
      </c>
      <c r="R52" s="237" t="s">
        <v>303</v>
      </c>
      <c r="S52" s="237" t="s">
        <v>167</v>
      </c>
      <c r="T52" s="238" t="s">
        <v>167</v>
      </c>
      <c r="U52" s="224">
        <v>0.33279999999999998</v>
      </c>
      <c r="V52" s="224">
        <f>ROUND(E52*U52,2)</f>
        <v>1.33</v>
      </c>
      <c r="W52" s="224"/>
      <c r="X52" s="224" t="s">
        <v>176</v>
      </c>
      <c r="Y52" s="215"/>
      <c r="Z52" s="215"/>
      <c r="AA52" s="215"/>
      <c r="AB52" s="215"/>
      <c r="AC52" s="215"/>
      <c r="AD52" s="215"/>
      <c r="AE52" s="215"/>
      <c r="AF52" s="215"/>
      <c r="AG52" s="215" t="s">
        <v>304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22"/>
      <c r="B53" s="223"/>
      <c r="C53" s="261" t="s">
        <v>414</v>
      </c>
      <c r="D53" s="250"/>
      <c r="E53" s="250"/>
      <c r="F53" s="250"/>
      <c r="G53" s="250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15"/>
      <c r="Z53" s="215"/>
      <c r="AA53" s="215"/>
      <c r="AB53" s="215"/>
      <c r="AC53" s="215"/>
      <c r="AD53" s="215"/>
      <c r="AE53" s="215"/>
      <c r="AF53" s="215"/>
      <c r="AG53" s="215" t="s">
        <v>179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ht="22.5" outlineLevel="1" x14ac:dyDescent="0.2">
      <c r="A54" s="251">
        <v>26</v>
      </c>
      <c r="B54" s="252" t="s">
        <v>419</v>
      </c>
      <c r="C54" s="263" t="s">
        <v>420</v>
      </c>
      <c r="D54" s="253" t="s">
        <v>313</v>
      </c>
      <c r="E54" s="254">
        <v>12</v>
      </c>
      <c r="F54" s="255"/>
      <c r="G54" s="256">
        <f>ROUND(E54*F54,2)</f>
        <v>0</v>
      </c>
      <c r="H54" s="255"/>
      <c r="I54" s="256">
        <f>ROUND(E54*H54,2)</f>
        <v>0</v>
      </c>
      <c r="J54" s="255"/>
      <c r="K54" s="256">
        <f>ROUND(E54*J54,2)</f>
        <v>0</v>
      </c>
      <c r="L54" s="256">
        <v>15</v>
      </c>
      <c r="M54" s="256">
        <f>G54*(1+L54/100)</f>
        <v>0</v>
      </c>
      <c r="N54" s="256">
        <v>4.0000000000000003E-5</v>
      </c>
      <c r="O54" s="256">
        <f>ROUND(E54*N54,2)</f>
        <v>0</v>
      </c>
      <c r="P54" s="256">
        <v>0</v>
      </c>
      <c r="Q54" s="256">
        <f>ROUND(E54*P54,2)</f>
        <v>0</v>
      </c>
      <c r="R54" s="256" t="s">
        <v>303</v>
      </c>
      <c r="S54" s="256" t="s">
        <v>167</v>
      </c>
      <c r="T54" s="257" t="s">
        <v>167</v>
      </c>
      <c r="U54" s="224">
        <v>0.129</v>
      </c>
      <c r="V54" s="224">
        <f>ROUND(E54*U54,2)</f>
        <v>1.55</v>
      </c>
      <c r="W54" s="224"/>
      <c r="X54" s="224" t="s">
        <v>176</v>
      </c>
      <c r="Y54" s="215"/>
      <c r="Z54" s="215"/>
      <c r="AA54" s="215"/>
      <c r="AB54" s="215"/>
      <c r="AC54" s="215"/>
      <c r="AD54" s="215"/>
      <c r="AE54" s="215"/>
      <c r="AF54" s="215"/>
      <c r="AG54" s="215" t="s">
        <v>304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ht="22.5" outlineLevel="1" x14ac:dyDescent="0.2">
      <c r="A55" s="251">
        <v>27</v>
      </c>
      <c r="B55" s="252" t="s">
        <v>421</v>
      </c>
      <c r="C55" s="263" t="s">
        <v>422</v>
      </c>
      <c r="D55" s="253" t="s">
        <v>313</v>
      </c>
      <c r="E55" s="254">
        <v>5</v>
      </c>
      <c r="F55" s="255"/>
      <c r="G55" s="256">
        <f>ROUND(E55*F55,2)</f>
        <v>0</v>
      </c>
      <c r="H55" s="255"/>
      <c r="I55" s="256">
        <f>ROUND(E55*H55,2)</f>
        <v>0</v>
      </c>
      <c r="J55" s="255"/>
      <c r="K55" s="256">
        <f>ROUND(E55*J55,2)</f>
        <v>0</v>
      </c>
      <c r="L55" s="256">
        <v>15</v>
      </c>
      <c r="M55" s="256">
        <f>G55*(1+L55/100)</f>
        <v>0</v>
      </c>
      <c r="N55" s="256">
        <v>8.0000000000000007E-5</v>
      </c>
      <c r="O55" s="256">
        <f>ROUND(E55*N55,2)</f>
        <v>0</v>
      </c>
      <c r="P55" s="256">
        <v>0</v>
      </c>
      <c r="Q55" s="256">
        <f>ROUND(E55*P55,2)</f>
        <v>0</v>
      </c>
      <c r="R55" s="256" t="s">
        <v>303</v>
      </c>
      <c r="S55" s="256" t="s">
        <v>167</v>
      </c>
      <c r="T55" s="257" t="s">
        <v>167</v>
      </c>
      <c r="U55" s="224">
        <v>0.129</v>
      </c>
      <c r="V55" s="224">
        <f>ROUND(E55*U55,2)</f>
        <v>0.65</v>
      </c>
      <c r="W55" s="224"/>
      <c r="X55" s="224" t="s">
        <v>176</v>
      </c>
      <c r="Y55" s="215"/>
      <c r="Z55" s="215"/>
      <c r="AA55" s="215"/>
      <c r="AB55" s="215"/>
      <c r="AC55" s="215"/>
      <c r="AD55" s="215"/>
      <c r="AE55" s="215"/>
      <c r="AF55" s="215"/>
      <c r="AG55" s="215" t="s">
        <v>304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ht="22.5" outlineLevel="1" x14ac:dyDescent="0.2">
      <c r="A56" s="251">
        <v>28</v>
      </c>
      <c r="B56" s="252" t="s">
        <v>423</v>
      </c>
      <c r="C56" s="263" t="s">
        <v>424</v>
      </c>
      <c r="D56" s="253" t="s">
        <v>313</v>
      </c>
      <c r="E56" s="254">
        <v>4</v>
      </c>
      <c r="F56" s="255"/>
      <c r="G56" s="256">
        <f>ROUND(E56*F56,2)</f>
        <v>0</v>
      </c>
      <c r="H56" s="255"/>
      <c r="I56" s="256">
        <f>ROUND(E56*H56,2)</f>
        <v>0</v>
      </c>
      <c r="J56" s="255"/>
      <c r="K56" s="256">
        <f>ROUND(E56*J56,2)</f>
        <v>0</v>
      </c>
      <c r="L56" s="256">
        <v>15</v>
      </c>
      <c r="M56" s="256">
        <f>G56*(1+L56/100)</f>
        <v>0</v>
      </c>
      <c r="N56" s="256">
        <v>6.0000000000000002E-5</v>
      </c>
      <c r="O56" s="256">
        <f>ROUND(E56*N56,2)</f>
        <v>0</v>
      </c>
      <c r="P56" s="256">
        <v>0</v>
      </c>
      <c r="Q56" s="256">
        <f>ROUND(E56*P56,2)</f>
        <v>0</v>
      </c>
      <c r="R56" s="256" t="s">
        <v>303</v>
      </c>
      <c r="S56" s="256" t="s">
        <v>167</v>
      </c>
      <c r="T56" s="257" t="s">
        <v>167</v>
      </c>
      <c r="U56" s="224">
        <v>0.14199999999999999</v>
      </c>
      <c r="V56" s="224">
        <f>ROUND(E56*U56,2)</f>
        <v>0.56999999999999995</v>
      </c>
      <c r="W56" s="224"/>
      <c r="X56" s="224" t="s">
        <v>176</v>
      </c>
      <c r="Y56" s="215"/>
      <c r="Z56" s="215"/>
      <c r="AA56" s="215"/>
      <c r="AB56" s="215"/>
      <c r="AC56" s="215"/>
      <c r="AD56" s="215"/>
      <c r="AE56" s="215"/>
      <c r="AF56" s="215"/>
      <c r="AG56" s="215" t="s">
        <v>304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51">
        <v>29</v>
      </c>
      <c r="B57" s="252" t="s">
        <v>425</v>
      </c>
      <c r="C57" s="263" t="s">
        <v>426</v>
      </c>
      <c r="D57" s="253" t="s">
        <v>174</v>
      </c>
      <c r="E57" s="254">
        <v>8</v>
      </c>
      <c r="F57" s="255"/>
      <c r="G57" s="256">
        <f>ROUND(E57*F57,2)</f>
        <v>0</v>
      </c>
      <c r="H57" s="255"/>
      <c r="I57" s="256">
        <f>ROUND(E57*H57,2)</f>
        <v>0</v>
      </c>
      <c r="J57" s="255"/>
      <c r="K57" s="256">
        <f>ROUND(E57*J57,2)</f>
        <v>0</v>
      </c>
      <c r="L57" s="256">
        <v>15</v>
      </c>
      <c r="M57" s="256">
        <f>G57*(1+L57/100)</f>
        <v>0</v>
      </c>
      <c r="N57" s="256">
        <v>0</v>
      </c>
      <c r="O57" s="256">
        <f>ROUND(E57*N57,2)</f>
        <v>0</v>
      </c>
      <c r="P57" s="256">
        <v>0</v>
      </c>
      <c r="Q57" s="256">
        <f>ROUND(E57*P57,2)</f>
        <v>0</v>
      </c>
      <c r="R57" s="256" t="s">
        <v>303</v>
      </c>
      <c r="S57" s="256" t="s">
        <v>167</v>
      </c>
      <c r="T57" s="257" t="s">
        <v>167</v>
      </c>
      <c r="U57" s="224">
        <v>0.42499999999999999</v>
      </c>
      <c r="V57" s="224">
        <f>ROUND(E57*U57,2)</f>
        <v>3.4</v>
      </c>
      <c r="W57" s="224"/>
      <c r="X57" s="224" t="s">
        <v>176</v>
      </c>
      <c r="Y57" s="215"/>
      <c r="Z57" s="215"/>
      <c r="AA57" s="215"/>
      <c r="AB57" s="215"/>
      <c r="AC57" s="215"/>
      <c r="AD57" s="215"/>
      <c r="AE57" s="215"/>
      <c r="AF57" s="215"/>
      <c r="AG57" s="215" t="s">
        <v>304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32">
        <v>30</v>
      </c>
      <c r="B58" s="233" t="s">
        <v>427</v>
      </c>
      <c r="C58" s="241" t="s">
        <v>428</v>
      </c>
      <c r="D58" s="234" t="s">
        <v>174</v>
      </c>
      <c r="E58" s="235">
        <v>1</v>
      </c>
      <c r="F58" s="236"/>
      <c r="G58" s="237">
        <f>ROUND(E58*F58,2)</f>
        <v>0</v>
      </c>
      <c r="H58" s="236"/>
      <c r="I58" s="237">
        <f>ROUND(E58*H58,2)</f>
        <v>0</v>
      </c>
      <c r="J58" s="236"/>
      <c r="K58" s="237">
        <f>ROUND(E58*J58,2)</f>
        <v>0</v>
      </c>
      <c r="L58" s="237">
        <v>15</v>
      </c>
      <c r="M58" s="237">
        <f>G58*(1+L58/100)</f>
        <v>0</v>
      </c>
      <c r="N58" s="237">
        <v>0</v>
      </c>
      <c r="O58" s="237">
        <f>ROUND(E58*N58,2)</f>
        <v>0</v>
      </c>
      <c r="P58" s="237">
        <v>0</v>
      </c>
      <c r="Q58" s="237">
        <f>ROUND(E58*P58,2)</f>
        <v>0</v>
      </c>
      <c r="R58" s="237" t="s">
        <v>303</v>
      </c>
      <c r="S58" s="237" t="s">
        <v>167</v>
      </c>
      <c r="T58" s="238" t="s">
        <v>167</v>
      </c>
      <c r="U58" s="224">
        <v>0.16500000000000001</v>
      </c>
      <c r="V58" s="224">
        <f>ROUND(E58*U58,2)</f>
        <v>0.17</v>
      </c>
      <c r="W58" s="224"/>
      <c r="X58" s="224" t="s">
        <v>176</v>
      </c>
      <c r="Y58" s="215"/>
      <c r="Z58" s="215"/>
      <c r="AA58" s="215"/>
      <c r="AB58" s="215"/>
      <c r="AC58" s="215"/>
      <c r="AD58" s="215"/>
      <c r="AE58" s="215"/>
      <c r="AF58" s="215"/>
      <c r="AG58" s="215" t="s">
        <v>304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22"/>
      <c r="B59" s="223"/>
      <c r="C59" s="261" t="s">
        <v>429</v>
      </c>
      <c r="D59" s="250"/>
      <c r="E59" s="250"/>
      <c r="F59" s="250"/>
      <c r="G59" s="250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5"/>
      <c r="Z59" s="215"/>
      <c r="AA59" s="215"/>
      <c r="AB59" s="215"/>
      <c r="AC59" s="215"/>
      <c r="AD59" s="215"/>
      <c r="AE59" s="215"/>
      <c r="AF59" s="215"/>
      <c r="AG59" s="215" t="s">
        <v>179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51">
        <v>31</v>
      </c>
      <c r="B60" s="252" t="s">
        <v>430</v>
      </c>
      <c r="C60" s="263" t="s">
        <v>431</v>
      </c>
      <c r="D60" s="253" t="s">
        <v>174</v>
      </c>
      <c r="E60" s="254">
        <v>2</v>
      </c>
      <c r="F60" s="255"/>
      <c r="G60" s="256">
        <f>ROUND(E60*F60,2)</f>
        <v>0</v>
      </c>
      <c r="H60" s="255"/>
      <c r="I60" s="256">
        <f>ROUND(E60*H60,2)</f>
        <v>0</v>
      </c>
      <c r="J60" s="255"/>
      <c r="K60" s="256">
        <f>ROUND(E60*J60,2)</f>
        <v>0</v>
      </c>
      <c r="L60" s="256">
        <v>15</v>
      </c>
      <c r="M60" s="256">
        <f>G60*(1+L60/100)</f>
        <v>0</v>
      </c>
      <c r="N60" s="256">
        <v>3.1E-4</v>
      </c>
      <c r="O60" s="256">
        <f>ROUND(E60*N60,2)</f>
        <v>0</v>
      </c>
      <c r="P60" s="256">
        <v>0</v>
      </c>
      <c r="Q60" s="256">
        <f>ROUND(E60*P60,2)</f>
        <v>0</v>
      </c>
      <c r="R60" s="256" t="s">
        <v>303</v>
      </c>
      <c r="S60" s="256" t="s">
        <v>167</v>
      </c>
      <c r="T60" s="257" t="s">
        <v>167</v>
      </c>
      <c r="U60" s="224">
        <v>0.20699999999999999</v>
      </c>
      <c r="V60" s="224">
        <f>ROUND(E60*U60,2)</f>
        <v>0.41</v>
      </c>
      <c r="W60" s="224"/>
      <c r="X60" s="224" t="s">
        <v>176</v>
      </c>
      <c r="Y60" s="215"/>
      <c r="Z60" s="215"/>
      <c r="AA60" s="215"/>
      <c r="AB60" s="215"/>
      <c r="AC60" s="215"/>
      <c r="AD60" s="215"/>
      <c r="AE60" s="215"/>
      <c r="AF60" s="215"/>
      <c r="AG60" s="215" t="s">
        <v>304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ht="22.5" outlineLevel="1" x14ac:dyDescent="0.2">
      <c r="A61" s="251">
        <v>32</v>
      </c>
      <c r="B61" s="252" t="s">
        <v>432</v>
      </c>
      <c r="C61" s="263" t="s">
        <v>433</v>
      </c>
      <c r="D61" s="253" t="s">
        <v>174</v>
      </c>
      <c r="E61" s="254">
        <v>1</v>
      </c>
      <c r="F61" s="255"/>
      <c r="G61" s="256">
        <f>ROUND(E61*F61,2)</f>
        <v>0</v>
      </c>
      <c r="H61" s="255"/>
      <c r="I61" s="256">
        <f>ROUND(E61*H61,2)</f>
        <v>0</v>
      </c>
      <c r="J61" s="255"/>
      <c r="K61" s="256">
        <f>ROUND(E61*J61,2)</f>
        <v>0</v>
      </c>
      <c r="L61" s="256">
        <v>15</v>
      </c>
      <c r="M61" s="256">
        <f>G61*(1+L61/100)</f>
        <v>0</v>
      </c>
      <c r="N61" s="256">
        <v>2.5999999999999998E-4</v>
      </c>
      <c r="O61" s="256">
        <f>ROUND(E61*N61,2)</f>
        <v>0</v>
      </c>
      <c r="P61" s="256">
        <v>0</v>
      </c>
      <c r="Q61" s="256">
        <f>ROUND(E61*P61,2)</f>
        <v>0</v>
      </c>
      <c r="R61" s="256" t="s">
        <v>303</v>
      </c>
      <c r="S61" s="256" t="s">
        <v>167</v>
      </c>
      <c r="T61" s="257" t="s">
        <v>167</v>
      </c>
      <c r="U61" s="224">
        <v>0.16500000000000001</v>
      </c>
      <c r="V61" s="224">
        <f>ROUND(E61*U61,2)</f>
        <v>0.17</v>
      </c>
      <c r="W61" s="224"/>
      <c r="X61" s="224" t="s">
        <v>176</v>
      </c>
      <c r="Y61" s="215"/>
      <c r="Z61" s="215"/>
      <c r="AA61" s="215"/>
      <c r="AB61" s="215"/>
      <c r="AC61" s="215"/>
      <c r="AD61" s="215"/>
      <c r="AE61" s="215"/>
      <c r="AF61" s="215"/>
      <c r="AG61" s="215" t="s">
        <v>304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ht="22.5" outlineLevel="1" x14ac:dyDescent="0.2">
      <c r="A62" s="251">
        <v>33</v>
      </c>
      <c r="B62" s="252" t="s">
        <v>434</v>
      </c>
      <c r="C62" s="263" t="s">
        <v>435</v>
      </c>
      <c r="D62" s="253" t="s">
        <v>174</v>
      </c>
      <c r="E62" s="254">
        <v>1</v>
      </c>
      <c r="F62" s="255"/>
      <c r="G62" s="256">
        <f>ROUND(E62*F62,2)</f>
        <v>0</v>
      </c>
      <c r="H62" s="255"/>
      <c r="I62" s="256">
        <f>ROUND(E62*H62,2)</f>
        <v>0</v>
      </c>
      <c r="J62" s="255"/>
      <c r="K62" s="256">
        <f>ROUND(E62*J62,2)</f>
        <v>0</v>
      </c>
      <c r="L62" s="256">
        <v>15</v>
      </c>
      <c r="M62" s="256">
        <f>G62*(1+L62/100)</f>
        <v>0</v>
      </c>
      <c r="N62" s="256">
        <v>2.3000000000000001E-4</v>
      </c>
      <c r="O62" s="256">
        <f>ROUND(E62*N62,2)</f>
        <v>0</v>
      </c>
      <c r="P62" s="256">
        <v>0</v>
      </c>
      <c r="Q62" s="256">
        <f>ROUND(E62*P62,2)</f>
        <v>0</v>
      </c>
      <c r="R62" s="256" t="s">
        <v>303</v>
      </c>
      <c r="S62" s="256" t="s">
        <v>167</v>
      </c>
      <c r="T62" s="257" t="s">
        <v>167</v>
      </c>
      <c r="U62" s="224">
        <v>0.20699999999999999</v>
      </c>
      <c r="V62" s="224">
        <f>ROUND(E62*U62,2)</f>
        <v>0.21</v>
      </c>
      <c r="W62" s="224"/>
      <c r="X62" s="224" t="s">
        <v>176</v>
      </c>
      <c r="Y62" s="215"/>
      <c r="Z62" s="215"/>
      <c r="AA62" s="215"/>
      <c r="AB62" s="215"/>
      <c r="AC62" s="215"/>
      <c r="AD62" s="215"/>
      <c r="AE62" s="215"/>
      <c r="AF62" s="215"/>
      <c r="AG62" s="215" t="s">
        <v>304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51">
        <v>34</v>
      </c>
      <c r="B63" s="252" t="s">
        <v>436</v>
      </c>
      <c r="C63" s="263" t="s">
        <v>437</v>
      </c>
      <c r="D63" s="253" t="s">
        <v>174</v>
      </c>
      <c r="E63" s="254">
        <v>1</v>
      </c>
      <c r="F63" s="255"/>
      <c r="G63" s="256">
        <f>ROUND(E63*F63,2)</f>
        <v>0</v>
      </c>
      <c r="H63" s="255"/>
      <c r="I63" s="256">
        <f>ROUND(E63*H63,2)</f>
        <v>0</v>
      </c>
      <c r="J63" s="255"/>
      <c r="K63" s="256">
        <f>ROUND(E63*J63,2)</f>
        <v>0</v>
      </c>
      <c r="L63" s="256">
        <v>15</v>
      </c>
      <c r="M63" s="256">
        <f>G63*(1+L63/100)</f>
        <v>0</v>
      </c>
      <c r="N63" s="256">
        <v>1.64E-3</v>
      </c>
      <c r="O63" s="256">
        <f>ROUND(E63*N63,2)</f>
        <v>0</v>
      </c>
      <c r="P63" s="256">
        <v>0</v>
      </c>
      <c r="Q63" s="256">
        <f>ROUND(E63*P63,2)</f>
        <v>0</v>
      </c>
      <c r="R63" s="256" t="s">
        <v>303</v>
      </c>
      <c r="S63" s="256" t="s">
        <v>167</v>
      </c>
      <c r="T63" s="257" t="s">
        <v>167</v>
      </c>
      <c r="U63" s="224">
        <v>0.372</v>
      </c>
      <c r="V63" s="224">
        <f>ROUND(E63*U63,2)</f>
        <v>0.37</v>
      </c>
      <c r="W63" s="224"/>
      <c r="X63" s="224" t="s">
        <v>176</v>
      </c>
      <c r="Y63" s="215"/>
      <c r="Z63" s="215"/>
      <c r="AA63" s="215"/>
      <c r="AB63" s="215"/>
      <c r="AC63" s="215"/>
      <c r="AD63" s="215"/>
      <c r="AE63" s="215"/>
      <c r="AF63" s="215"/>
      <c r="AG63" s="215" t="s">
        <v>304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51">
        <v>35</v>
      </c>
      <c r="B64" s="252" t="s">
        <v>438</v>
      </c>
      <c r="C64" s="263" t="s">
        <v>439</v>
      </c>
      <c r="D64" s="253" t="s">
        <v>313</v>
      </c>
      <c r="E64" s="254">
        <v>17</v>
      </c>
      <c r="F64" s="255"/>
      <c r="G64" s="256">
        <f>ROUND(E64*F64,2)</f>
        <v>0</v>
      </c>
      <c r="H64" s="255"/>
      <c r="I64" s="256">
        <f>ROUND(E64*H64,2)</f>
        <v>0</v>
      </c>
      <c r="J64" s="255"/>
      <c r="K64" s="256">
        <f>ROUND(E64*J64,2)</f>
        <v>0</v>
      </c>
      <c r="L64" s="256">
        <v>15</v>
      </c>
      <c r="M64" s="256">
        <f>G64*(1+L64/100)</f>
        <v>0</v>
      </c>
      <c r="N64" s="256">
        <v>0</v>
      </c>
      <c r="O64" s="256">
        <f>ROUND(E64*N64,2)</f>
        <v>0</v>
      </c>
      <c r="P64" s="256">
        <v>0</v>
      </c>
      <c r="Q64" s="256">
        <f>ROUND(E64*P64,2)</f>
        <v>0</v>
      </c>
      <c r="R64" s="256" t="s">
        <v>303</v>
      </c>
      <c r="S64" s="256" t="s">
        <v>167</v>
      </c>
      <c r="T64" s="257" t="s">
        <v>167</v>
      </c>
      <c r="U64" s="224">
        <v>2.9000000000000001E-2</v>
      </c>
      <c r="V64" s="224">
        <f>ROUND(E64*U64,2)</f>
        <v>0.49</v>
      </c>
      <c r="W64" s="224"/>
      <c r="X64" s="224" t="s">
        <v>176</v>
      </c>
      <c r="Y64" s="215"/>
      <c r="Z64" s="215"/>
      <c r="AA64" s="215"/>
      <c r="AB64" s="215"/>
      <c r="AC64" s="215"/>
      <c r="AD64" s="215"/>
      <c r="AE64" s="215"/>
      <c r="AF64" s="215"/>
      <c r="AG64" s="215" t="s">
        <v>304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32">
        <v>36</v>
      </c>
      <c r="B65" s="233" t="s">
        <v>440</v>
      </c>
      <c r="C65" s="241" t="s">
        <v>441</v>
      </c>
      <c r="D65" s="234" t="s">
        <v>271</v>
      </c>
      <c r="E65" s="235">
        <v>7.3000000000000001E-3</v>
      </c>
      <c r="F65" s="236"/>
      <c r="G65" s="237">
        <f>ROUND(E65*F65,2)</f>
        <v>0</v>
      </c>
      <c r="H65" s="236"/>
      <c r="I65" s="237">
        <f>ROUND(E65*H65,2)</f>
        <v>0</v>
      </c>
      <c r="J65" s="236"/>
      <c r="K65" s="237">
        <f>ROUND(E65*J65,2)</f>
        <v>0</v>
      </c>
      <c r="L65" s="237">
        <v>15</v>
      </c>
      <c r="M65" s="237">
        <f>G65*(1+L65/100)</f>
        <v>0</v>
      </c>
      <c r="N65" s="237">
        <v>0</v>
      </c>
      <c r="O65" s="237">
        <f>ROUND(E65*N65,2)</f>
        <v>0</v>
      </c>
      <c r="P65" s="237">
        <v>0</v>
      </c>
      <c r="Q65" s="237">
        <f>ROUND(E65*P65,2)</f>
        <v>0</v>
      </c>
      <c r="R65" s="237" t="s">
        <v>303</v>
      </c>
      <c r="S65" s="237" t="s">
        <v>167</v>
      </c>
      <c r="T65" s="238" t="s">
        <v>167</v>
      </c>
      <c r="U65" s="224">
        <v>1.421</v>
      </c>
      <c r="V65" s="224">
        <f>ROUND(E65*U65,2)</f>
        <v>0.01</v>
      </c>
      <c r="W65" s="224"/>
      <c r="X65" s="224" t="s">
        <v>176</v>
      </c>
      <c r="Y65" s="215"/>
      <c r="Z65" s="215"/>
      <c r="AA65" s="215"/>
      <c r="AB65" s="215"/>
      <c r="AC65" s="215"/>
      <c r="AD65" s="215"/>
      <c r="AE65" s="215"/>
      <c r="AF65" s="215"/>
      <c r="AG65" s="215" t="s">
        <v>304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22"/>
      <c r="B66" s="223"/>
      <c r="C66" s="261" t="s">
        <v>359</v>
      </c>
      <c r="D66" s="250"/>
      <c r="E66" s="250"/>
      <c r="F66" s="250"/>
      <c r="G66" s="250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5"/>
      <c r="Z66" s="215"/>
      <c r="AA66" s="215"/>
      <c r="AB66" s="215"/>
      <c r="AC66" s="215"/>
      <c r="AD66" s="215"/>
      <c r="AE66" s="215"/>
      <c r="AF66" s="215"/>
      <c r="AG66" s="215" t="s">
        <v>179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x14ac:dyDescent="0.2">
      <c r="A67" s="226" t="s">
        <v>162</v>
      </c>
      <c r="B67" s="227" t="s">
        <v>98</v>
      </c>
      <c r="C67" s="240" t="s">
        <v>99</v>
      </c>
      <c r="D67" s="228"/>
      <c r="E67" s="229"/>
      <c r="F67" s="230"/>
      <c r="G67" s="230">
        <f>SUMIF(AG68:AG73,"&lt;&gt;NOR",G68:G73)</f>
        <v>0</v>
      </c>
      <c r="H67" s="230"/>
      <c r="I67" s="230">
        <f>SUM(I68:I73)</f>
        <v>0</v>
      </c>
      <c r="J67" s="230"/>
      <c r="K67" s="230">
        <f>SUM(K68:K73)</f>
        <v>0</v>
      </c>
      <c r="L67" s="230"/>
      <c r="M67" s="230">
        <f>SUM(M68:M73)</f>
        <v>0</v>
      </c>
      <c r="N67" s="230"/>
      <c r="O67" s="230">
        <f>SUM(O68:O73)</f>
        <v>0</v>
      </c>
      <c r="P67" s="230"/>
      <c r="Q67" s="230">
        <f>SUM(Q68:Q73)</f>
        <v>0</v>
      </c>
      <c r="R67" s="230"/>
      <c r="S67" s="230"/>
      <c r="T67" s="231"/>
      <c r="U67" s="225"/>
      <c r="V67" s="225">
        <f>SUM(V68:V73)</f>
        <v>1.6</v>
      </c>
      <c r="W67" s="225"/>
      <c r="X67" s="225"/>
      <c r="AG67" t="s">
        <v>163</v>
      </c>
    </row>
    <row r="68" spans="1:60" outlineLevel="1" x14ac:dyDescent="0.2">
      <c r="A68" s="251">
        <v>37</v>
      </c>
      <c r="B68" s="252" t="s">
        <v>442</v>
      </c>
      <c r="C68" s="263" t="s">
        <v>443</v>
      </c>
      <c r="D68" s="253" t="s">
        <v>302</v>
      </c>
      <c r="E68" s="254">
        <v>5</v>
      </c>
      <c r="F68" s="255"/>
      <c r="G68" s="256">
        <f>ROUND(E68*F68,2)</f>
        <v>0</v>
      </c>
      <c r="H68" s="255"/>
      <c r="I68" s="256">
        <f>ROUND(E68*H68,2)</f>
        <v>0</v>
      </c>
      <c r="J68" s="255"/>
      <c r="K68" s="256">
        <f>ROUND(E68*J68,2)</f>
        <v>0</v>
      </c>
      <c r="L68" s="256">
        <v>15</v>
      </c>
      <c r="M68" s="256">
        <f>G68*(1+L68/100)</f>
        <v>0</v>
      </c>
      <c r="N68" s="256">
        <v>2.4000000000000001E-4</v>
      </c>
      <c r="O68" s="256">
        <f>ROUND(E68*N68,2)</f>
        <v>0</v>
      </c>
      <c r="P68" s="256">
        <v>0</v>
      </c>
      <c r="Q68" s="256">
        <f>ROUND(E68*P68,2)</f>
        <v>0</v>
      </c>
      <c r="R68" s="256" t="s">
        <v>303</v>
      </c>
      <c r="S68" s="256" t="s">
        <v>167</v>
      </c>
      <c r="T68" s="257" t="s">
        <v>167</v>
      </c>
      <c r="U68" s="224">
        <v>0.124</v>
      </c>
      <c r="V68" s="224">
        <f>ROUND(E68*U68,2)</f>
        <v>0.62</v>
      </c>
      <c r="W68" s="224"/>
      <c r="X68" s="224" t="s">
        <v>176</v>
      </c>
      <c r="Y68" s="215"/>
      <c r="Z68" s="215"/>
      <c r="AA68" s="215"/>
      <c r="AB68" s="215"/>
      <c r="AC68" s="215"/>
      <c r="AD68" s="215"/>
      <c r="AE68" s="215"/>
      <c r="AF68" s="215"/>
      <c r="AG68" s="215" t="s">
        <v>304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ht="22.5" outlineLevel="1" x14ac:dyDescent="0.2">
      <c r="A69" s="251">
        <v>38</v>
      </c>
      <c r="B69" s="252" t="s">
        <v>444</v>
      </c>
      <c r="C69" s="263" t="s">
        <v>445</v>
      </c>
      <c r="D69" s="253" t="s">
        <v>302</v>
      </c>
      <c r="E69" s="254">
        <v>1</v>
      </c>
      <c r="F69" s="255"/>
      <c r="G69" s="256">
        <f>ROUND(E69*F69,2)</f>
        <v>0</v>
      </c>
      <c r="H69" s="255"/>
      <c r="I69" s="256">
        <f>ROUND(E69*H69,2)</f>
        <v>0</v>
      </c>
      <c r="J69" s="255"/>
      <c r="K69" s="256">
        <f>ROUND(E69*J69,2)</f>
        <v>0</v>
      </c>
      <c r="L69" s="256">
        <v>15</v>
      </c>
      <c r="M69" s="256">
        <f>G69*(1+L69/100)</f>
        <v>0</v>
      </c>
      <c r="N69" s="256">
        <v>2.4000000000000001E-4</v>
      </c>
      <c r="O69" s="256">
        <f>ROUND(E69*N69,2)</f>
        <v>0</v>
      </c>
      <c r="P69" s="256">
        <v>0</v>
      </c>
      <c r="Q69" s="256">
        <f>ROUND(E69*P69,2)</f>
        <v>0</v>
      </c>
      <c r="R69" s="256" t="s">
        <v>303</v>
      </c>
      <c r="S69" s="256" t="s">
        <v>167</v>
      </c>
      <c r="T69" s="257" t="s">
        <v>167</v>
      </c>
      <c r="U69" s="224">
        <v>0.124</v>
      </c>
      <c r="V69" s="224">
        <f>ROUND(E69*U69,2)</f>
        <v>0.12</v>
      </c>
      <c r="W69" s="224"/>
      <c r="X69" s="224" t="s">
        <v>176</v>
      </c>
      <c r="Y69" s="215"/>
      <c r="Z69" s="215"/>
      <c r="AA69" s="215"/>
      <c r="AB69" s="215"/>
      <c r="AC69" s="215"/>
      <c r="AD69" s="215"/>
      <c r="AE69" s="215"/>
      <c r="AF69" s="215"/>
      <c r="AG69" s="215" t="s">
        <v>304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ht="33.75" outlineLevel="1" x14ac:dyDescent="0.2">
      <c r="A70" s="251">
        <v>39</v>
      </c>
      <c r="B70" s="252" t="s">
        <v>446</v>
      </c>
      <c r="C70" s="263" t="s">
        <v>447</v>
      </c>
      <c r="D70" s="253" t="s">
        <v>174</v>
      </c>
      <c r="E70" s="254">
        <v>2</v>
      </c>
      <c r="F70" s="255"/>
      <c r="G70" s="256">
        <f>ROUND(E70*F70,2)</f>
        <v>0</v>
      </c>
      <c r="H70" s="255"/>
      <c r="I70" s="256">
        <f>ROUND(E70*H70,2)</f>
        <v>0</v>
      </c>
      <c r="J70" s="255"/>
      <c r="K70" s="256">
        <f>ROUND(E70*J70,2)</f>
        <v>0</v>
      </c>
      <c r="L70" s="256">
        <v>15</v>
      </c>
      <c r="M70" s="256">
        <f>G70*(1+L70/100)</f>
        <v>0</v>
      </c>
      <c r="N70" s="256">
        <v>2.7999999999999998E-4</v>
      </c>
      <c r="O70" s="256">
        <f>ROUND(E70*N70,2)</f>
        <v>0</v>
      </c>
      <c r="P70" s="256">
        <v>0</v>
      </c>
      <c r="Q70" s="256">
        <f>ROUND(E70*P70,2)</f>
        <v>0</v>
      </c>
      <c r="R70" s="256" t="s">
        <v>303</v>
      </c>
      <c r="S70" s="256" t="s">
        <v>167</v>
      </c>
      <c r="T70" s="257" t="s">
        <v>167</v>
      </c>
      <c r="U70" s="224">
        <v>0.246</v>
      </c>
      <c r="V70" s="224">
        <f>ROUND(E70*U70,2)</f>
        <v>0.49</v>
      </c>
      <c r="W70" s="224"/>
      <c r="X70" s="224" t="s">
        <v>176</v>
      </c>
      <c r="Y70" s="215"/>
      <c r="Z70" s="215"/>
      <c r="AA70" s="215"/>
      <c r="AB70" s="215"/>
      <c r="AC70" s="215"/>
      <c r="AD70" s="215"/>
      <c r="AE70" s="215"/>
      <c r="AF70" s="215"/>
      <c r="AG70" s="215" t="s">
        <v>304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51">
        <v>40</v>
      </c>
      <c r="B71" s="252" t="s">
        <v>448</v>
      </c>
      <c r="C71" s="263" t="s">
        <v>449</v>
      </c>
      <c r="D71" s="253" t="s">
        <v>174</v>
      </c>
      <c r="E71" s="254">
        <v>1</v>
      </c>
      <c r="F71" s="255"/>
      <c r="G71" s="256">
        <f>ROUND(E71*F71,2)</f>
        <v>0</v>
      </c>
      <c r="H71" s="255"/>
      <c r="I71" s="256">
        <f>ROUND(E71*H71,2)</f>
        <v>0</v>
      </c>
      <c r="J71" s="255"/>
      <c r="K71" s="256">
        <f>ROUND(E71*J71,2)</f>
        <v>0</v>
      </c>
      <c r="L71" s="256">
        <v>15</v>
      </c>
      <c r="M71" s="256">
        <f>G71*(1+L71/100)</f>
        <v>0</v>
      </c>
      <c r="N71" s="256">
        <v>6.9999999999999999E-4</v>
      </c>
      <c r="O71" s="256">
        <f>ROUND(E71*N71,2)</f>
        <v>0</v>
      </c>
      <c r="P71" s="256">
        <v>0</v>
      </c>
      <c r="Q71" s="256">
        <f>ROUND(E71*P71,2)</f>
        <v>0</v>
      </c>
      <c r="R71" s="256" t="s">
        <v>303</v>
      </c>
      <c r="S71" s="256" t="s">
        <v>167</v>
      </c>
      <c r="T71" s="257" t="s">
        <v>167</v>
      </c>
      <c r="U71" s="224">
        <v>0.37</v>
      </c>
      <c r="V71" s="224">
        <f>ROUND(E71*U71,2)</f>
        <v>0.37</v>
      </c>
      <c r="W71" s="224"/>
      <c r="X71" s="224" t="s">
        <v>176</v>
      </c>
      <c r="Y71" s="215"/>
      <c r="Z71" s="215"/>
      <c r="AA71" s="215"/>
      <c r="AB71" s="215"/>
      <c r="AC71" s="215"/>
      <c r="AD71" s="215"/>
      <c r="AE71" s="215"/>
      <c r="AF71" s="215"/>
      <c r="AG71" s="215" t="s">
        <v>304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32">
        <v>41</v>
      </c>
      <c r="B72" s="233" t="s">
        <v>450</v>
      </c>
      <c r="C72" s="241" t="s">
        <v>451</v>
      </c>
      <c r="D72" s="234" t="s">
        <v>271</v>
      </c>
      <c r="E72" s="235">
        <v>2.7000000000000001E-3</v>
      </c>
      <c r="F72" s="236"/>
      <c r="G72" s="237">
        <f>ROUND(E72*F72,2)</f>
        <v>0</v>
      </c>
      <c r="H72" s="236"/>
      <c r="I72" s="237">
        <f>ROUND(E72*H72,2)</f>
        <v>0</v>
      </c>
      <c r="J72" s="236"/>
      <c r="K72" s="237">
        <f>ROUND(E72*J72,2)</f>
        <v>0</v>
      </c>
      <c r="L72" s="237">
        <v>15</v>
      </c>
      <c r="M72" s="237">
        <f>G72*(1+L72/100)</f>
        <v>0</v>
      </c>
      <c r="N72" s="237">
        <v>0</v>
      </c>
      <c r="O72" s="237">
        <f>ROUND(E72*N72,2)</f>
        <v>0</v>
      </c>
      <c r="P72" s="237">
        <v>0</v>
      </c>
      <c r="Q72" s="237">
        <f>ROUND(E72*P72,2)</f>
        <v>0</v>
      </c>
      <c r="R72" s="237" t="s">
        <v>303</v>
      </c>
      <c r="S72" s="237" t="s">
        <v>167</v>
      </c>
      <c r="T72" s="238" t="s">
        <v>167</v>
      </c>
      <c r="U72" s="224">
        <v>1.629</v>
      </c>
      <c r="V72" s="224">
        <f>ROUND(E72*U72,2)</f>
        <v>0</v>
      </c>
      <c r="W72" s="224"/>
      <c r="X72" s="224" t="s">
        <v>452</v>
      </c>
      <c r="Y72" s="215"/>
      <c r="Z72" s="215"/>
      <c r="AA72" s="215"/>
      <c r="AB72" s="215"/>
      <c r="AC72" s="215"/>
      <c r="AD72" s="215"/>
      <c r="AE72" s="215"/>
      <c r="AF72" s="215"/>
      <c r="AG72" s="215" t="s">
        <v>453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22"/>
      <c r="B73" s="223"/>
      <c r="C73" s="261" t="s">
        <v>359</v>
      </c>
      <c r="D73" s="250"/>
      <c r="E73" s="250"/>
      <c r="F73" s="250"/>
      <c r="G73" s="250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15"/>
      <c r="Z73" s="215"/>
      <c r="AA73" s="215"/>
      <c r="AB73" s="215"/>
      <c r="AC73" s="215"/>
      <c r="AD73" s="215"/>
      <c r="AE73" s="215"/>
      <c r="AF73" s="215"/>
      <c r="AG73" s="215" t="s">
        <v>179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x14ac:dyDescent="0.2">
      <c r="A74" s="226" t="s">
        <v>162</v>
      </c>
      <c r="B74" s="227" t="s">
        <v>100</v>
      </c>
      <c r="C74" s="240" t="s">
        <v>101</v>
      </c>
      <c r="D74" s="228"/>
      <c r="E74" s="229"/>
      <c r="F74" s="230"/>
      <c r="G74" s="230">
        <f>SUMIF(AG75:AG78,"&lt;&gt;NOR",G75:G78)</f>
        <v>0</v>
      </c>
      <c r="H74" s="230"/>
      <c r="I74" s="230">
        <f>SUM(I75:I78)</f>
        <v>0</v>
      </c>
      <c r="J74" s="230"/>
      <c r="K74" s="230">
        <f>SUM(K75:K78)</f>
        <v>0</v>
      </c>
      <c r="L74" s="230"/>
      <c r="M74" s="230">
        <f>SUM(M75:M78)</f>
        <v>0</v>
      </c>
      <c r="N74" s="230"/>
      <c r="O74" s="230">
        <f>SUM(O75:O78)</f>
        <v>0.01</v>
      </c>
      <c r="P74" s="230"/>
      <c r="Q74" s="230">
        <f>SUM(Q75:Q78)</f>
        <v>0</v>
      </c>
      <c r="R74" s="230"/>
      <c r="S74" s="230"/>
      <c r="T74" s="231"/>
      <c r="U74" s="225"/>
      <c r="V74" s="225">
        <f>SUM(V75:V78)</f>
        <v>1.78</v>
      </c>
      <c r="W74" s="225"/>
      <c r="X74" s="225"/>
      <c r="AG74" t="s">
        <v>163</v>
      </c>
    </row>
    <row r="75" spans="1:60" ht="45" outlineLevel="1" x14ac:dyDescent="0.2">
      <c r="A75" s="232">
        <v>42</v>
      </c>
      <c r="B75" s="233" t="s">
        <v>454</v>
      </c>
      <c r="C75" s="241" t="s">
        <v>455</v>
      </c>
      <c r="D75" s="234" t="s">
        <v>302</v>
      </c>
      <c r="E75" s="235">
        <v>1</v>
      </c>
      <c r="F75" s="236"/>
      <c r="G75" s="237">
        <f>ROUND(E75*F75,2)</f>
        <v>0</v>
      </c>
      <c r="H75" s="236"/>
      <c r="I75" s="237">
        <f>ROUND(E75*H75,2)</f>
        <v>0</v>
      </c>
      <c r="J75" s="236"/>
      <c r="K75" s="237">
        <f>ROUND(E75*J75,2)</f>
        <v>0</v>
      </c>
      <c r="L75" s="237">
        <v>15</v>
      </c>
      <c r="M75" s="237">
        <f>G75*(1+L75/100)</f>
        <v>0</v>
      </c>
      <c r="N75" s="237">
        <v>7.0099999999999997E-3</v>
      </c>
      <c r="O75" s="237">
        <f>ROUND(E75*N75,2)</f>
        <v>0.01</v>
      </c>
      <c r="P75" s="237">
        <v>0</v>
      </c>
      <c r="Q75" s="237">
        <f>ROUND(E75*P75,2)</f>
        <v>0</v>
      </c>
      <c r="R75" s="237" t="s">
        <v>303</v>
      </c>
      <c r="S75" s="237" t="s">
        <v>167</v>
      </c>
      <c r="T75" s="238" t="s">
        <v>167</v>
      </c>
      <c r="U75" s="224">
        <v>1.77</v>
      </c>
      <c r="V75" s="224">
        <f>ROUND(E75*U75,2)</f>
        <v>1.77</v>
      </c>
      <c r="W75" s="224"/>
      <c r="X75" s="224" t="s">
        <v>176</v>
      </c>
      <c r="Y75" s="215"/>
      <c r="Z75" s="215"/>
      <c r="AA75" s="215"/>
      <c r="AB75" s="215"/>
      <c r="AC75" s="215"/>
      <c r="AD75" s="215"/>
      <c r="AE75" s="215"/>
      <c r="AF75" s="215"/>
      <c r="AG75" s="215" t="s">
        <v>304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22"/>
      <c r="B76" s="223"/>
      <c r="C76" s="264" t="s">
        <v>456</v>
      </c>
      <c r="D76" s="259"/>
      <c r="E76" s="259"/>
      <c r="F76" s="259"/>
      <c r="G76" s="259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15"/>
      <c r="Z76" s="215"/>
      <c r="AA76" s="215"/>
      <c r="AB76" s="215"/>
      <c r="AC76" s="215"/>
      <c r="AD76" s="215"/>
      <c r="AE76" s="215"/>
      <c r="AF76" s="215"/>
      <c r="AG76" s="215" t="s">
        <v>280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32">
        <v>43</v>
      </c>
      <c r="B77" s="233" t="s">
        <v>457</v>
      </c>
      <c r="C77" s="241" t="s">
        <v>458</v>
      </c>
      <c r="D77" s="234" t="s">
        <v>271</v>
      </c>
      <c r="E77" s="235">
        <v>7.0000000000000001E-3</v>
      </c>
      <c r="F77" s="236"/>
      <c r="G77" s="237">
        <f>ROUND(E77*F77,2)</f>
        <v>0</v>
      </c>
      <c r="H77" s="236"/>
      <c r="I77" s="237">
        <f>ROUND(E77*H77,2)</f>
        <v>0</v>
      </c>
      <c r="J77" s="236"/>
      <c r="K77" s="237">
        <f>ROUND(E77*J77,2)</f>
        <v>0</v>
      </c>
      <c r="L77" s="237">
        <v>15</v>
      </c>
      <c r="M77" s="237">
        <f>G77*(1+L77/100)</f>
        <v>0</v>
      </c>
      <c r="N77" s="237">
        <v>0</v>
      </c>
      <c r="O77" s="237">
        <f>ROUND(E77*N77,2)</f>
        <v>0</v>
      </c>
      <c r="P77" s="237">
        <v>0</v>
      </c>
      <c r="Q77" s="237">
        <f>ROUND(E77*P77,2)</f>
        <v>0</v>
      </c>
      <c r="R77" s="237" t="s">
        <v>303</v>
      </c>
      <c r="S77" s="237" t="s">
        <v>167</v>
      </c>
      <c r="T77" s="238" t="s">
        <v>167</v>
      </c>
      <c r="U77" s="224">
        <v>1.7789999999999999</v>
      </c>
      <c r="V77" s="224">
        <f>ROUND(E77*U77,2)</f>
        <v>0.01</v>
      </c>
      <c r="W77" s="224"/>
      <c r="X77" s="224" t="s">
        <v>176</v>
      </c>
      <c r="Y77" s="215"/>
      <c r="Z77" s="215"/>
      <c r="AA77" s="215"/>
      <c r="AB77" s="215"/>
      <c r="AC77" s="215"/>
      <c r="AD77" s="215"/>
      <c r="AE77" s="215"/>
      <c r="AF77" s="215"/>
      <c r="AG77" s="215" t="s">
        <v>304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22"/>
      <c r="B78" s="223"/>
      <c r="C78" s="261" t="s">
        <v>359</v>
      </c>
      <c r="D78" s="250"/>
      <c r="E78" s="250"/>
      <c r="F78" s="250"/>
      <c r="G78" s="250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24"/>
      <c r="Y78" s="215"/>
      <c r="Z78" s="215"/>
      <c r="AA78" s="215"/>
      <c r="AB78" s="215"/>
      <c r="AC78" s="215"/>
      <c r="AD78" s="215"/>
      <c r="AE78" s="215"/>
      <c r="AF78" s="215"/>
      <c r="AG78" s="215" t="s">
        <v>179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x14ac:dyDescent="0.2">
      <c r="A79" s="226" t="s">
        <v>162</v>
      </c>
      <c r="B79" s="227" t="s">
        <v>106</v>
      </c>
      <c r="C79" s="240" t="s">
        <v>107</v>
      </c>
      <c r="D79" s="228"/>
      <c r="E79" s="229"/>
      <c r="F79" s="230"/>
      <c r="G79" s="230">
        <f>SUMIF(AG80:AG80,"&lt;&gt;NOR",G80:G80)</f>
        <v>0</v>
      </c>
      <c r="H79" s="230"/>
      <c r="I79" s="230">
        <f>SUM(I80:I80)</f>
        <v>0</v>
      </c>
      <c r="J79" s="230"/>
      <c r="K79" s="230">
        <f>SUM(K80:K80)</f>
        <v>0</v>
      </c>
      <c r="L79" s="230"/>
      <c r="M79" s="230">
        <f>SUM(M80:M80)</f>
        <v>0</v>
      </c>
      <c r="N79" s="230"/>
      <c r="O79" s="230">
        <f>SUM(O80:O80)</f>
        <v>0</v>
      </c>
      <c r="P79" s="230"/>
      <c r="Q79" s="230">
        <f>SUM(Q80:Q80)</f>
        <v>0.01</v>
      </c>
      <c r="R79" s="230"/>
      <c r="S79" s="230"/>
      <c r="T79" s="231"/>
      <c r="U79" s="225"/>
      <c r="V79" s="225">
        <f>SUM(V80:V80)</f>
        <v>0.2</v>
      </c>
      <c r="W79" s="225"/>
      <c r="X79" s="225"/>
      <c r="AG79" t="s">
        <v>163</v>
      </c>
    </row>
    <row r="80" spans="1:60" outlineLevel="1" x14ac:dyDescent="0.2">
      <c r="A80" s="251">
        <v>44</v>
      </c>
      <c r="B80" s="252" t="s">
        <v>459</v>
      </c>
      <c r="C80" s="263" t="s">
        <v>460</v>
      </c>
      <c r="D80" s="253" t="s">
        <v>313</v>
      </c>
      <c r="E80" s="254">
        <v>4</v>
      </c>
      <c r="F80" s="255"/>
      <c r="G80" s="256">
        <f>ROUND(E80*F80,2)</f>
        <v>0</v>
      </c>
      <c r="H80" s="255"/>
      <c r="I80" s="256">
        <f>ROUND(E80*H80,2)</f>
        <v>0</v>
      </c>
      <c r="J80" s="255"/>
      <c r="K80" s="256">
        <f>ROUND(E80*J80,2)</f>
        <v>0</v>
      </c>
      <c r="L80" s="256">
        <v>15</v>
      </c>
      <c r="M80" s="256">
        <f>G80*(1+L80/100)</f>
        <v>0</v>
      </c>
      <c r="N80" s="256">
        <v>2.0000000000000002E-5</v>
      </c>
      <c r="O80" s="256">
        <f>ROUND(E80*N80,2)</f>
        <v>0</v>
      </c>
      <c r="P80" s="256">
        <v>3.2000000000000002E-3</v>
      </c>
      <c r="Q80" s="256">
        <f>ROUND(E80*P80,2)</f>
        <v>0.01</v>
      </c>
      <c r="R80" s="256" t="s">
        <v>461</v>
      </c>
      <c r="S80" s="256" t="s">
        <v>167</v>
      </c>
      <c r="T80" s="257" t="s">
        <v>167</v>
      </c>
      <c r="U80" s="224">
        <v>0.05</v>
      </c>
      <c r="V80" s="224">
        <f>ROUND(E80*U80,2)</f>
        <v>0.2</v>
      </c>
      <c r="W80" s="224"/>
      <c r="X80" s="224" t="s">
        <v>176</v>
      </c>
      <c r="Y80" s="215"/>
      <c r="Z80" s="215"/>
      <c r="AA80" s="215"/>
      <c r="AB80" s="215"/>
      <c r="AC80" s="215"/>
      <c r="AD80" s="215"/>
      <c r="AE80" s="215"/>
      <c r="AF80" s="215"/>
      <c r="AG80" s="215" t="s">
        <v>177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x14ac:dyDescent="0.2">
      <c r="A81" s="226" t="s">
        <v>162</v>
      </c>
      <c r="B81" s="227" t="s">
        <v>108</v>
      </c>
      <c r="C81" s="240" t="s">
        <v>109</v>
      </c>
      <c r="D81" s="228"/>
      <c r="E81" s="229"/>
      <c r="F81" s="230"/>
      <c r="G81" s="230">
        <f>SUMIF(AG82:AG83,"&lt;&gt;NOR",G82:G83)</f>
        <v>0</v>
      </c>
      <c r="H81" s="230"/>
      <c r="I81" s="230">
        <f>SUM(I82:I83)</f>
        <v>0</v>
      </c>
      <c r="J81" s="230"/>
      <c r="K81" s="230">
        <f>SUM(K82:K83)</f>
        <v>0</v>
      </c>
      <c r="L81" s="230"/>
      <c r="M81" s="230">
        <f>SUM(M82:M83)</f>
        <v>0</v>
      </c>
      <c r="N81" s="230"/>
      <c r="O81" s="230">
        <f>SUM(O82:O83)</f>
        <v>0</v>
      </c>
      <c r="P81" s="230"/>
      <c r="Q81" s="230">
        <f>SUM(Q82:Q83)</f>
        <v>0</v>
      </c>
      <c r="R81" s="230"/>
      <c r="S81" s="230"/>
      <c r="T81" s="231"/>
      <c r="U81" s="225"/>
      <c r="V81" s="225">
        <f>SUM(V82:V83)</f>
        <v>0.17</v>
      </c>
      <c r="W81" s="225"/>
      <c r="X81" s="225"/>
      <c r="AG81" t="s">
        <v>163</v>
      </c>
    </row>
    <row r="82" spans="1:60" ht="22.5" outlineLevel="1" x14ac:dyDescent="0.2">
      <c r="A82" s="251">
        <v>45</v>
      </c>
      <c r="B82" s="252" t="s">
        <v>462</v>
      </c>
      <c r="C82" s="263" t="s">
        <v>463</v>
      </c>
      <c r="D82" s="253" t="s">
        <v>174</v>
      </c>
      <c r="E82" s="254">
        <v>1</v>
      </c>
      <c r="F82" s="255"/>
      <c r="G82" s="256">
        <f>ROUND(E82*F82,2)</f>
        <v>0</v>
      </c>
      <c r="H82" s="255"/>
      <c r="I82" s="256">
        <f>ROUND(E82*H82,2)</f>
        <v>0</v>
      </c>
      <c r="J82" s="255"/>
      <c r="K82" s="256">
        <f>ROUND(E82*J82,2)</f>
        <v>0</v>
      </c>
      <c r="L82" s="256">
        <v>15</v>
      </c>
      <c r="M82" s="256">
        <f>G82*(1+L82/100)</f>
        <v>0</v>
      </c>
      <c r="N82" s="256">
        <v>2.1000000000000001E-4</v>
      </c>
      <c r="O82" s="256">
        <f>ROUND(E82*N82,2)</f>
        <v>0</v>
      </c>
      <c r="P82" s="256">
        <v>0</v>
      </c>
      <c r="Q82" s="256">
        <f>ROUND(E82*P82,2)</f>
        <v>0</v>
      </c>
      <c r="R82" s="256" t="s">
        <v>461</v>
      </c>
      <c r="S82" s="256" t="s">
        <v>167</v>
      </c>
      <c r="T82" s="257" t="s">
        <v>167</v>
      </c>
      <c r="U82" s="224">
        <v>0.16500000000000001</v>
      </c>
      <c r="V82" s="224">
        <f>ROUND(E82*U82,2)</f>
        <v>0.17</v>
      </c>
      <c r="W82" s="224"/>
      <c r="X82" s="224" t="s">
        <v>176</v>
      </c>
      <c r="Y82" s="215"/>
      <c r="Z82" s="215"/>
      <c r="AA82" s="215"/>
      <c r="AB82" s="215"/>
      <c r="AC82" s="215"/>
      <c r="AD82" s="215"/>
      <c r="AE82" s="215"/>
      <c r="AF82" s="215"/>
      <c r="AG82" s="215" t="s">
        <v>304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">
      <c r="A83" s="232">
        <v>46</v>
      </c>
      <c r="B83" s="233" t="s">
        <v>464</v>
      </c>
      <c r="C83" s="241" t="s">
        <v>465</v>
      </c>
      <c r="D83" s="234" t="s">
        <v>174</v>
      </c>
      <c r="E83" s="235">
        <v>1</v>
      </c>
      <c r="F83" s="236"/>
      <c r="G83" s="237">
        <f>ROUND(E83*F83,2)</f>
        <v>0</v>
      </c>
      <c r="H83" s="236"/>
      <c r="I83" s="237">
        <f>ROUND(E83*H83,2)</f>
        <v>0</v>
      </c>
      <c r="J83" s="236"/>
      <c r="K83" s="237">
        <f>ROUND(E83*J83,2)</f>
        <v>0</v>
      </c>
      <c r="L83" s="237">
        <v>15</v>
      </c>
      <c r="M83" s="237">
        <f>G83*(1+L83/100)</f>
        <v>0</v>
      </c>
      <c r="N83" s="237">
        <v>0</v>
      </c>
      <c r="O83" s="237">
        <f>ROUND(E83*N83,2)</f>
        <v>0</v>
      </c>
      <c r="P83" s="237">
        <v>0</v>
      </c>
      <c r="Q83" s="237">
        <f>ROUND(E83*P83,2)</f>
        <v>0</v>
      </c>
      <c r="R83" s="237" t="s">
        <v>347</v>
      </c>
      <c r="S83" s="237" t="s">
        <v>167</v>
      </c>
      <c r="T83" s="238" t="s">
        <v>167</v>
      </c>
      <c r="U83" s="224">
        <v>0</v>
      </c>
      <c r="V83" s="224">
        <f>ROUND(E83*U83,2)</f>
        <v>0</v>
      </c>
      <c r="W83" s="224"/>
      <c r="X83" s="224" t="s">
        <v>348</v>
      </c>
      <c r="Y83" s="215"/>
      <c r="Z83" s="215"/>
      <c r="AA83" s="215"/>
      <c r="AB83" s="215"/>
      <c r="AC83" s="215"/>
      <c r="AD83" s="215"/>
      <c r="AE83" s="215"/>
      <c r="AF83" s="215"/>
      <c r="AG83" s="215" t="s">
        <v>388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x14ac:dyDescent="0.2">
      <c r="A84" s="3"/>
      <c r="B84" s="4"/>
      <c r="C84" s="242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AE84">
        <v>15</v>
      </c>
      <c r="AF84">
        <v>21</v>
      </c>
      <c r="AG84" t="s">
        <v>149</v>
      </c>
    </row>
    <row r="85" spans="1:60" x14ac:dyDescent="0.2">
      <c r="A85" s="218"/>
      <c r="B85" s="219" t="s">
        <v>29</v>
      </c>
      <c r="C85" s="243"/>
      <c r="D85" s="220"/>
      <c r="E85" s="221"/>
      <c r="F85" s="221"/>
      <c r="G85" s="239">
        <f>G8+G11+G15+G19+G28+G31+G47+G67+G74+G79+G81</f>
        <v>0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AE85">
        <f>SUMIF(L7:L83,AE84,G7:G83)</f>
        <v>0</v>
      </c>
      <c r="AF85">
        <f>SUMIF(L7:L83,AF84,G7:G83)</f>
        <v>0</v>
      </c>
      <c r="AG85" t="s">
        <v>170</v>
      </c>
    </row>
    <row r="86" spans="1:60" x14ac:dyDescent="0.2">
      <c r="C86" s="244"/>
      <c r="D86" s="10"/>
      <c r="AG86" t="s">
        <v>171</v>
      </c>
    </row>
    <row r="87" spans="1:60" x14ac:dyDescent="0.2">
      <c r="D87" s="10"/>
    </row>
    <row r="88" spans="1:60" x14ac:dyDescent="0.2">
      <c r="D88" s="10"/>
    </row>
    <row r="89" spans="1:60" x14ac:dyDescent="0.2">
      <c r="D89" s="10"/>
    </row>
    <row r="90" spans="1:60" x14ac:dyDescent="0.2">
      <c r="D90" s="10"/>
    </row>
    <row r="91" spans="1:60" x14ac:dyDescent="0.2">
      <c r="D91" s="10"/>
    </row>
    <row r="92" spans="1:60" x14ac:dyDescent="0.2">
      <c r="D92" s="10"/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22">
    <mergeCell ref="C66:G66"/>
    <mergeCell ref="C73:G73"/>
    <mergeCell ref="C76:G76"/>
    <mergeCell ref="C78:G78"/>
    <mergeCell ref="C44:G44"/>
    <mergeCell ref="C46:G46"/>
    <mergeCell ref="C49:G49"/>
    <mergeCell ref="C51:G51"/>
    <mergeCell ref="C53:G53"/>
    <mergeCell ref="C59:G59"/>
    <mergeCell ref="C30:G30"/>
    <mergeCell ref="C33:G33"/>
    <mergeCell ref="C36:G36"/>
    <mergeCell ref="C38:G38"/>
    <mergeCell ref="C40:G40"/>
    <mergeCell ref="C42:G42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136</v>
      </c>
      <c r="B1" s="200"/>
      <c r="C1" s="200"/>
      <c r="D1" s="200"/>
      <c r="E1" s="200"/>
      <c r="F1" s="200"/>
      <c r="G1" s="200"/>
      <c r="AG1" t="s">
        <v>137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138</v>
      </c>
    </row>
    <row r="3" spans="1:60" ht="24.95" customHeight="1" x14ac:dyDescent="0.2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80" t="s">
        <v>138</v>
      </c>
      <c r="AG3" t="s">
        <v>139</v>
      </c>
    </row>
    <row r="4" spans="1:60" ht="24.95" customHeight="1" x14ac:dyDescent="0.2">
      <c r="A4" s="205" t="s">
        <v>9</v>
      </c>
      <c r="B4" s="206" t="s">
        <v>61</v>
      </c>
      <c r="C4" s="207" t="s">
        <v>62</v>
      </c>
      <c r="D4" s="208"/>
      <c r="E4" s="208"/>
      <c r="F4" s="208"/>
      <c r="G4" s="209"/>
      <c r="AG4" t="s">
        <v>140</v>
      </c>
    </row>
    <row r="5" spans="1:60" x14ac:dyDescent="0.2">
      <c r="D5" s="10"/>
    </row>
    <row r="6" spans="1:60" ht="38.25" x14ac:dyDescent="0.2">
      <c r="A6" s="211" t="s">
        <v>141</v>
      </c>
      <c r="B6" s="213" t="s">
        <v>142</v>
      </c>
      <c r="C6" s="213" t="s">
        <v>143</v>
      </c>
      <c r="D6" s="212" t="s">
        <v>144</v>
      </c>
      <c r="E6" s="211" t="s">
        <v>145</v>
      </c>
      <c r="F6" s="210" t="s">
        <v>146</v>
      </c>
      <c r="G6" s="211" t="s">
        <v>29</v>
      </c>
      <c r="H6" s="214" t="s">
        <v>30</v>
      </c>
      <c r="I6" s="214" t="s">
        <v>147</v>
      </c>
      <c r="J6" s="214" t="s">
        <v>31</v>
      </c>
      <c r="K6" s="214" t="s">
        <v>148</v>
      </c>
      <c r="L6" s="214" t="s">
        <v>149</v>
      </c>
      <c r="M6" s="214" t="s">
        <v>150</v>
      </c>
      <c r="N6" s="214" t="s">
        <v>151</v>
      </c>
      <c r="O6" s="214" t="s">
        <v>152</v>
      </c>
      <c r="P6" s="214" t="s">
        <v>153</v>
      </c>
      <c r="Q6" s="214" t="s">
        <v>154</v>
      </c>
      <c r="R6" s="214" t="s">
        <v>155</v>
      </c>
      <c r="S6" s="214" t="s">
        <v>156</v>
      </c>
      <c r="T6" s="214" t="s">
        <v>157</v>
      </c>
      <c r="U6" s="214" t="s">
        <v>158</v>
      </c>
      <c r="V6" s="214" t="s">
        <v>159</v>
      </c>
      <c r="W6" s="214" t="s">
        <v>160</v>
      </c>
      <c r="X6" s="214" t="s">
        <v>161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6" t="s">
        <v>162</v>
      </c>
      <c r="B8" s="227" t="s">
        <v>73</v>
      </c>
      <c r="C8" s="240" t="s">
        <v>74</v>
      </c>
      <c r="D8" s="228"/>
      <c r="E8" s="229"/>
      <c r="F8" s="230"/>
      <c r="G8" s="230">
        <f>SUMIF(AG9:AG11,"&lt;&gt;NOR",G9:G11)</f>
        <v>0</v>
      </c>
      <c r="H8" s="230"/>
      <c r="I8" s="230">
        <f>SUM(I9:I11)</f>
        <v>0</v>
      </c>
      <c r="J8" s="230"/>
      <c r="K8" s="230">
        <f>SUM(K9:K11)</f>
        <v>0</v>
      </c>
      <c r="L8" s="230"/>
      <c r="M8" s="230">
        <f>SUM(M9:M11)</f>
        <v>0</v>
      </c>
      <c r="N8" s="230"/>
      <c r="O8" s="230">
        <f>SUM(O9:O11)</f>
        <v>1.1099999999999999</v>
      </c>
      <c r="P8" s="230"/>
      <c r="Q8" s="230">
        <f>SUM(Q9:Q11)</f>
        <v>0</v>
      </c>
      <c r="R8" s="230"/>
      <c r="S8" s="230"/>
      <c r="T8" s="231"/>
      <c r="U8" s="225"/>
      <c r="V8" s="225">
        <f>SUM(V9:V11)</f>
        <v>21.89</v>
      </c>
      <c r="W8" s="225"/>
      <c r="X8" s="225"/>
      <c r="AG8" t="s">
        <v>163</v>
      </c>
    </row>
    <row r="9" spans="1:60" ht="22.5" outlineLevel="1" x14ac:dyDescent="0.2">
      <c r="A9" s="232">
        <v>1</v>
      </c>
      <c r="B9" s="233" t="s">
        <v>466</v>
      </c>
      <c r="C9" s="241" t="s">
        <v>467</v>
      </c>
      <c r="D9" s="234" t="s">
        <v>313</v>
      </c>
      <c r="E9" s="235">
        <v>70.162000000000006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8.6599999999999993E-3</v>
      </c>
      <c r="O9" s="237">
        <f>ROUND(E9*N9,2)</f>
        <v>0.61</v>
      </c>
      <c r="P9" s="237">
        <v>0</v>
      </c>
      <c r="Q9" s="237">
        <f>ROUND(E9*P9,2)</f>
        <v>0</v>
      </c>
      <c r="R9" s="237" t="s">
        <v>175</v>
      </c>
      <c r="S9" s="237" t="s">
        <v>167</v>
      </c>
      <c r="T9" s="238" t="s">
        <v>167</v>
      </c>
      <c r="U9" s="224">
        <v>0.186</v>
      </c>
      <c r="V9" s="224">
        <f>ROUND(E9*U9,2)</f>
        <v>13.05</v>
      </c>
      <c r="W9" s="224"/>
      <c r="X9" s="224" t="s">
        <v>176</v>
      </c>
      <c r="Y9" s="215"/>
      <c r="Z9" s="215"/>
      <c r="AA9" s="215"/>
      <c r="AB9" s="215"/>
      <c r="AC9" s="215"/>
      <c r="AD9" s="215"/>
      <c r="AE9" s="215"/>
      <c r="AF9" s="215"/>
      <c r="AG9" s="215" t="s">
        <v>177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22"/>
      <c r="B10" s="223"/>
      <c r="C10" s="261" t="s">
        <v>381</v>
      </c>
      <c r="D10" s="250"/>
      <c r="E10" s="250"/>
      <c r="F10" s="250"/>
      <c r="G10" s="250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179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51">
        <v>2</v>
      </c>
      <c r="B11" s="252" t="s">
        <v>207</v>
      </c>
      <c r="C11" s="263" t="s">
        <v>208</v>
      </c>
      <c r="D11" s="253" t="s">
        <v>188</v>
      </c>
      <c r="E11" s="254">
        <v>10.5243</v>
      </c>
      <c r="F11" s="255"/>
      <c r="G11" s="256">
        <f>ROUND(E11*F11,2)</f>
        <v>0</v>
      </c>
      <c r="H11" s="255"/>
      <c r="I11" s="256">
        <f>ROUND(E11*H11,2)</f>
        <v>0</v>
      </c>
      <c r="J11" s="255"/>
      <c r="K11" s="256">
        <f>ROUND(E11*J11,2)</f>
        <v>0</v>
      </c>
      <c r="L11" s="256">
        <v>15</v>
      </c>
      <c r="M11" s="256">
        <f>G11*(1+L11/100)</f>
        <v>0</v>
      </c>
      <c r="N11" s="256">
        <v>4.7660000000000001E-2</v>
      </c>
      <c r="O11" s="256">
        <f>ROUND(E11*N11,2)</f>
        <v>0.5</v>
      </c>
      <c r="P11" s="256">
        <v>0</v>
      </c>
      <c r="Q11" s="256">
        <f>ROUND(E11*P11,2)</f>
        <v>0</v>
      </c>
      <c r="R11" s="256" t="s">
        <v>189</v>
      </c>
      <c r="S11" s="256" t="s">
        <v>167</v>
      </c>
      <c r="T11" s="257" t="s">
        <v>167</v>
      </c>
      <c r="U11" s="224">
        <v>0.84</v>
      </c>
      <c r="V11" s="224">
        <f>ROUND(E11*U11,2)</f>
        <v>8.84</v>
      </c>
      <c r="W11" s="224"/>
      <c r="X11" s="224" t="s">
        <v>176</v>
      </c>
      <c r="Y11" s="215"/>
      <c r="Z11" s="215"/>
      <c r="AA11" s="215"/>
      <c r="AB11" s="215"/>
      <c r="AC11" s="215"/>
      <c r="AD11" s="215"/>
      <c r="AE11" s="215"/>
      <c r="AF11" s="215"/>
      <c r="AG11" s="215" t="s">
        <v>177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x14ac:dyDescent="0.2">
      <c r="A12" s="226" t="s">
        <v>162</v>
      </c>
      <c r="B12" s="227" t="s">
        <v>75</v>
      </c>
      <c r="C12" s="240" t="s">
        <v>76</v>
      </c>
      <c r="D12" s="228"/>
      <c r="E12" s="229"/>
      <c r="F12" s="230"/>
      <c r="G12" s="230">
        <f>SUMIF(AG13:AG16,"&lt;&gt;NOR",G13:G16)</f>
        <v>0</v>
      </c>
      <c r="H12" s="230"/>
      <c r="I12" s="230">
        <f>SUM(I13:I16)</f>
        <v>0</v>
      </c>
      <c r="J12" s="230"/>
      <c r="K12" s="230">
        <f>SUM(K13:K16)</f>
        <v>0</v>
      </c>
      <c r="L12" s="230"/>
      <c r="M12" s="230">
        <f>SUM(M13:M16)</f>
        <v>0</v>
      </c>
      <c r="N12" s="230"/>
      <c r="O12" s="230">
        <f>SUM(O13:O16)</f>
        <v>0.03</v>
      </c>
      <c r="P12" s="230"/>
      <c r="Q12" s="230">
        <f>SUM(Q13:Q16)</f>
        <v>1.24</v>
      </c>
      <c r="R12" s="230"/>
      <c r="S12" s="230"/>
      <c r="T12" s="231"/>
      <c r="U12" s="225"/>
      <c r="V12" s="225">
        <f>SUM(V13:V16)</f>
        <v>23.82</v>
      </c>
      <c r="W12" s="225"/>
      <c r="X12" s="225"/>
      <c r="AG12" t="s">
        <v>163</v>
      </c>
    </row>
    <row r="13" spans="1:60" ht="33.75" outlineLevel="1" x14ac:dyDescent="0.2">
      <c r="A13" s="232">
        <v>3</v>
      </c>
      <c r="B13" s="233" t="s">
        <v>468</v>
      </c>
      <c r="C13" s="241" t="s">
        <v>469</v>
      </c>
      <c r="D13" s="234" t="s">
        <v>174</v>
      </c>
      <c r="E13" s="235">
        <v>6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15</v>
      </c>
      <c r="M13" s="237">
        <f>G13*(1+L13/100)</f>
        <v>0</v>
      </c>
      <c r="N13" s="237">
        <v>3.4000000000000002E-4</v>
      </c>
      <c r="O13" s="237">
        <f>ROUND(E13*N13,2)</f>
        <v>0</v>
      </c>
      <c r="P13" s="237">
        <v>5.3999999999999999E-2</v>
      </c>
      <c r="Q13" s="237">
        <f>ROUND(E13*P13,2)</f>
        <v>0.32</v>
      </c>
      <c r="R13" s="237" t="s">
        <v>225</v>
      </c>
      <c r="S13" s="237" t="s">
        <v>167</v>
      </c>
      <c r="T13" s="238" t="s">
        <v>167</v>
      </c>
      <c r="U13" s="224">
        <v>0.38</v>
      </c>
      <c r="V13" s="224">
        <f>ROUND(E13*U13,2)</f>
        <v>2.2799999999999998</v>
      </c>
      <c r="W13" s="224"/>
      <c r="X13" s="224" t="s">
        <v>176</v>
      </c>
      <c r="Y13" s="215"/>
      <c r="Z13" s="215"/>
      <c r="AA13" s="215"/>
      <c r="AB13" s="215"/>
      <c r="AC13" s="215"/>
      <c r="AD13" s="215"/>
      <c r="AE13" s="215"/>
      <c r="AF13" s="215"/>
      <c r="AG13" s="215" t="s">
        <v>177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22"/>
      <c r="B14" s="223"/>
      <c r="C14" s="261" t="s">
        <v>470</v>
      </c>
      <c r="D14" s="250"/>
      <c r="E14" s="250"/>
      <c r="F14" s="250"/>
      <c r="G14" s="250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5"/>
      <c r="Z14" s="215"/>
      <c r="AA14" s="215"/>
      <c r="AB14" s="215"/>
      <c r="AC14" s="215"/>
      <c r="AD14" s="215"/>
      <c r="AE14" s="215"/>
      <c r="AF14" s="215"/>
      <c r="AG14" s="215" t="s">
        <v>179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2.5" outlineLevel="1" x14ac:dyDescent="0.2">
      <c r="A15" s="251">
        <v>4</v>
      </c>
      <c r="B15" s="252" t="s">
        <v>471</v>
      </c>
      <c r="C15" s="263" t="s">
        <v>472</v>
      </c>
      <c r="D15" s="253" t="s">
        <v>313</v>
      </c>
      <c r="E15" s="254">
        <v>70</v>
      </c>
      <c r="F15" s="255"/>
      <c r="G15" s="256">
        <f>ROUND(E15*F15,2)</f>
        <v>0</v>
      </c>
      <c r="H15" s="255"/>
      <c r="I15" s="256">
        <f>ROUND(E15*H15,2)</f>
        <v>0</v>
      </c>
      <c r="J15" s="255"/>
      <c r="K15" s="256">
        <f>ROUND(E15*J15,2)</f>
        <v>0</v>
      </c>
      <c r="L15" s="256">
        <v>15</v>
      </c>
      <c r="M15" s="256">
        <f>G15*(1+L15/100)</f>
        <v>0</v>
      </c>
      <c r="N15" s="256">
        <v>4.8999999999999998E-4</v>
      </c>
      <c r="O15" s="256">
        <f>ROUND(E15*N15,2)</f>
        <v>0.03</v>
      </c>
      <c r="P15" s="256">
        <v>1.2999999999999999E-2</v>
      </c>
      <c r="Q15" s="256">
        <f>ROUND(E15*P15,2)</f>
        <v>0.91</v>
      </c>
      <c r="R15" s="256" t="s">
        <v>225</v>
      </c>
      <c r="S15" s="256" t="s">
        <v>167</v>
      </c>
      <c r="T15" s="257" t="s">
        <v>167</v>
      </c>
      <c r="U15" s="224">
        <v>0.3</v>
      </c>
      <c r="V15" s="224">
        <f>ROUND(E15*U15,2)</f>
        <v>21</v>
      </c>
      <c r="W15" s="224"/>
      <c r="X15" s="224" t="s">
        <v>176</v>
      </c>
      <c r="Y15" s="215"/>
      <c r="Z15" s="215"/>
      <c r="AA15" s="215"/>
      <c r="AB15" s="215"/>
      <c r="AC15" s="215"/>
      <c r="AD15" s="215"/>
      <c r="AE15" s="215"/>
      <c r="AF15" s="215"/>
      <c r="AG15" s="215" t="s">
        <v>177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ht="22.5" outlineLevel="1" x14ac:dyDescent="0.2">
      <c r="A16" s="251">
        <v>5</v>
      </c>
      <c r="B16" s="252" t="s">
        <v>473</v>
      </c>
      <c r="C16" s="263" t="s">
        <v>474</v>
      </c>
      <c r="D16" s="253" t="s">
        <v>313</v>
      </c>
      <c r="E16" s="254">
        <v>3</v>
      </c>
      <c r="F16" s="255"/>
      <c r="G16" s="256">
        <f>ROUND(E16*F16,2)</f>
        <v>0</v>
      </c>
      <c r="H16" s="255"/>
      <c r="I16" s="256">
        <f>ROUND(E16*H16,2)</f>
        <v>0</v>
      </c>
      <c r="J16" s="255"/>
      <c r="K16" s="256">
        <f>ROUND(E16*J16,2)</f>
        <v>0</v>
      </c>
      <c r="L16" s="256">
        <v>15</v>
      </c>
      <c r="M16" s="256">
        <f>G16*(1+L16/100)</f>
        <v>0</v>
      </c>
      <c r="N16" s="256">
        <v>4.8999999999999998E-4</v>
      </c>
      <c r="O16" s="256">
        <f>ROUND(E16*N16,2)</f>
        <v>0</v>
      </c>
      <c r="P16" s="256">
        <v>2E-3</v>
      </c>
      <c r="Q16" s="256">
        <f>ROUND(E16*P16,2)</f>
        <v>0.01</v>
      </c>
      <c r="R16" s="256" t="s">
        <v>225</v>
      </c>
      <c r="S16" s="256" t="s">
        <v>167</v>
      </c>
      <c r="T16" s="257" t="s">
        <v>167</v>
      </c>
      <c r="U16" s="224">
        <v>0.18</v>
      </c>
      <c r="V16" s="224">
        <f>ROUND(E16*U16,2)</f>
        <v>0.54</v>
      </c>
      <c r="W16" s="224"/>
      <c r="X16" s="224" t="s">
        <v>176</v>
      </c>
      <c r="Y16" s="215"/>
      <c r="Z16" s="215"/>
      <c r="AA16" s="215"/>
      <c r="AB16" s="215"/>
      <c r="AC16" s="215"/>
      <c r="AD16" s="215"/>
      <c r="AE16" s="215"/>
      <c r="AF16" s="215"/>
      <c r="AG16" s="215" t="s">
        <v>177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x14ac:dyDescent="0.2">
      <c r="A17" s="226" t="s">
        <v>162</v>
      </c>
      <c r="B17" s="227" t="s">
        <v>77</v>
      </c>
      <c r="C17" s="240" t="s">
        <v>78</v>
      </c>
      <c r="D17" s="228"/>
      <c r="E17" s="229"/>
      <c r="F17" s="230"/>
      <c r="G17" s="230">
        <f>SUMIF(AG18:AG18,"&lt;&gt;NOR",G18:G18)</f>
        <v>0</v>
      </c>
      <c r="H17" s="230"/>
      <c r="I17" s="230">
        <f>SUM(I18:I18)</f>
        <v>0</v>
      </c>
      <c r="J17" s="230"/>
      <c r="K17" s="230">
        <f>SUM(K18:K18)</f>
        <v>0</v>
      </c>
      <c r="L17" s="230"/>
      <c r="M17" s="230">
        <f>SUM(M18:M18)</f>
        <v>0</v>
      </c>
      <c r="N17" s="230"/>
      <c r="O17" s="230">
        <f>SUM(O18:O18)</f>
        <v>0</v>
      </c>
      <c r="P17" s="230"/>
      <c r="Q17" s="230">
        <f>SUM(Q18:Q18)</f>
        <v>0</v>
      </c>
      <c r="R17" s="230"/>
      <c r="S17" s="230"/>
      <c r="T17" s="231"/>
      <c r="U17" s="225"/>
      <c r="V17" s="225">
        <f>SUM(V18:V18)</f>
        <v>24</v>
      </c>
      <c r="W17" s="225"/>
      <c r="X17" s="225"/>
      <c r="AG17" t="s">
        <v>163</v>
      </c>
    </row>
    <row r="18" spans="1:60" outlineLevel="1" x14ac:dyDescent="0.2">
      <c r="A18" s="251">
        <v>6</v>
      </c>
      <c r="B18" s="252" t="s">
        <v>475</v>
      </c>
      <c r="C18" s="263" t="s">
        <v>476</v>
      </c>
      <c r="D18" s="253" t="s">
        <v>477</v>
      </c>
      <c r="E18" s="254">
        <v>24</v>
      </c>
      <c r="F18" s="255"/>
      <c r="G18" s="256">
        <f>ROUND(E18*F18,2)</f>
        <v>0</v>
      </c>
      <c r="H18" s="255"/>
      <c r="I18" s="256">
        <f>ROUND(E18*H18,2)</f>
        <v>0</v>
      </c>
      <c r="J18" s="255"/>
      <c r="K18" s="256">
        <f>ROUND(E18*J18,2)</f>
        <v>0</v>
      </c>
      <c r="L18" s="256">
        <v>15</v>
      </c>
      <c r="M18" s="256">
        <f>G18*(1+L18/100)</f>
        <v>0</v>
      </c>
      <c r="N18" s="256">
        <v>0</v>
      </c>
      <c r="O18" s="256">
        <f>ROUND(E18*N18,2)</f>
        <v>0</v>
      </c>
      <c r="P18" s="256">
        <v>0</v>
      </c>
      <c r="Q18" s="256">
        <f>ROUND(E18*P18,2)</f>
        <v>0</v>
      </c>
      <c r="R18" s="256" t="s">
        <v>478</v>
      </c>
      <c r="S18" s="256" t="s">
        <v>167</v>
      </c>
      <c r="T18" s="257" t="s">
        <v>167</v>
      </c>
      <c r="U18" s="224">
        <v>1</v>
      </c>
      <c r="V18" s="224">
        <f>ROUND(E18*U18,2)</f>
        <v>24</v>
      </c>
      <c r="W18" s="224"/>
      <c r="X18" s="224" t="s">
        <v>479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480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x14ac:dyDescent="0.2">
      <c r="A19" s="226" t="s">
        <v>162</v>
      </c>
      <c r="B19" s="227" t="s">
        <v>85</v>
      </c>
      <c r="C19" s="240" t="s">
        <v>87</v>
      </c>
      <c r="D19" s="228"/>
      <c r="E19" s="229"/>
      <c r="F19" s="230"/>
      <c r="G19" s="230">
        <f>SUMIF(AG20:AG26,"&lt;&gt;NOR",G20:G26)</f>
        <v>0</v>
      </c>
      <c r="H19" s="230"/>
      <c r="I19" s="230">
        <f>SUM(I20:I26)</f>
        <v>0</v>
      </c>
      <c r="J19" s="230"/>
      <c r="K19" s="230">
        <f>SUM(K20:K26)</f>
        <v>0</v>
      </c>
      <c r="L19" s="230"/>
      <c r="M19" s="230">
        <f>SUM(M20:M26)</f>
        <v>0</v>
      </c>
      <c r="N19" s="230"/>
      <c r="O19" s="230">
        <f>SUM(O20:O26)</f>
        <v>0</v>
      </c>
      <c r="P19" s="230"/>
      <c r="Q19" s="230">
        <f>SUM(Q20:Q26)</f>
        <v>0</v>
      </c>
      <c r="R19" s="230"/>
      <c r="S19" s="230"/>
      <c r="T19" s="231"/>
      <c r="U19" s="225"/>
      <c r="V19" s="225">
        <f>SUM(V20:V26)</f>
        <v>8.08</v>
      </c>
      <c r="W19" s="225"/>
      <c r="X19" s="225"/>
      <c r="AG19" t="s">
        <v>163</v>
      </c>
    </row>
    <row r="20" spans="1:60" ht="22.5" outlineLevel="1" x14ac:dyDescent="0.2">
      <c r="A20" s="251">
        <v>7</v>
      </c>
      <c r="B20" s="252" t="s">
        <v>481</v>
      </c>
      <c r="C20" s="263" t="s">
        <v>482</v>
      </c>
      <c r="D20" s="253" t="s">
        <v>271</v>
      </c>
      <c r="E20" s="254">
        <v>1.6759999999999999</v>
      </c>
      <c r="F20" s="255"/>
      <c r="G20" s="256">
        <f>ROUND(E20*F20,2)</f>
        <v>0</v>
      </c>
      <c r="H20" s="255"/>
      <c r="I20" s="256">
        <f>ROUND(E20*H20,2)</f>
        <v>0</v>
      </c>
      <c r="J20" s="255"/>
      <c r="K20" s="256">
        <f>ROUND(E20*J20,2)</f>
        <v>0</v>
      </c>
      <c r="L20" s="256">
        <v>15</v>
      </c>
      <c r="M20" s="256">
        <f>G20*(1+L20/100)</f>
        <v>0</v>
      </c>
      <c r="N20" s="256">
        <v>0</v>
      </c>
      <c r="O20" s="256">
        <f>ROUND(E20*N20,2)</f>
        <v>0</v>
      </c>
      <c r="P20" s="256">
        <v>0</v>
      </c>
      <c r="Q20" s="256">
        <f>ROUND(E20*P20,2)</f>
        <v>0</v>
      </c>
      <c r="R20" s="256" t="s">
        <v>225</v>
      </c>
      <c r="S20" s="256" t="s">
        <v>167</v>
      </c>
      <c r="T20" s="257" t="s">
        <v>167</v>
      </c>
      <c r="U20" s="224">
        <v>2.0089999999999999</v>
      </c>
      <c r="V20" s="224">
        <f>ROUND(E20*U20,2)</f>
        <v>3.37</v>
      </c>
      <c r="W20" s="224"/>
      <c r="X20" s="224" t="s">
        <v>176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177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2.5" outlineLevel="1" x14ac:dyDescent="0.2">
      <c r="A21" s="251">
        <v>8</v>
      </c>
      <c r="B21" s="252" t="s">
        <v>483</v>
      </c>
      <c r="C21" s="263" t="s">
        <v>484</v>
      </c>
      <c r="D21" s="253" t="s">
        <v>271</v>
      </c>
      <c r="E21" s="254">
        <v>1.6759999999999999</v>
      </c>
      <c r="F21" s="255"/>
      <c r="G21" s="256">
        <f>ROUND(E21*F21,2)</f>
        <v>0</v>
      </c>
      <c r="H21" s="255"/>
      <c r="I21" s="256">
        <f>ROUND(E21*H21,2)</f>
        <v>0</v>
      </c>
      <c r="J21" s="255"/>
      <c r="K21" s="256">
        <f>ROUND(E21*J21,2)</f>
        <v>0</v>
      </c>
      <c r="L21" s="256">
        <v>15</v>
      </c>
      <c r="M21" s="256">
        <f>G21*(1+L21/100)</f>
        <v>0</v>
      </c>
      <c r="N21" s="256">
        <v>0</v>
      </c>
      <c r="O21" s="256">
        <f>ROUND(E21*N21,2)</f>
        <v>0</v>
      </c>
      <c r="P21" s="256">
        <v>0</v>
      </c>
      <c r="Q21" s="256">
        <f>ROUND(E21*P21,2)</f>
        <v>0</v>
      </c>
      <c r="R21" s="256" t="s">
        <v>225</v>
      </c>
      <c r="S21" s="256" t="s">
        <v>167</v>
      </c>
      <c r="T21" s="257" t="s">
        <v>167</v>
      </c>
      <c r="U21" s="224">
        <v>0.95899999999999996</v>
      </c>
      <c r="V21" s="224">
        <f>ROUND(E21*U21,2)</f>
        <v>1.61</v>
      </c>
      <c r="W21" s="224"/>
      <c r="X21" s="224" t="s">
        <v>176</v>
      </c>
      <c r="Y21" s="215"/>
      <c r="Z21" s="215"/>
      <c r="AA21" s="215"/>
      <c r="AB21" s="215"/>
      <c r="AC21" s="215"/>
      <c r="AD21" s="215"/>
      <c r="AE21" s="215"/>
      <c r="AF21" s="215"/>
      <c r="AG21" s="215" t="s">
        <v>177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51">
        <v>9</v>
      </c>
      <c r="B22" s="252" t="s">
        <v>277</v>
      </c>
      <c r="C22" s="263" t="s">
        <v>278</v>
      </c>
      <c r="D22" s="253" t="s">
        <v>271</v>
      </c>
      <c r="E22" s="254">
        <v>1.6759999999999999</v>
      </c>
      <c r="F22" s="255"/>
      <c r="G22" s="256">
        <f>ROUND(E22*F22,2)</f>
        <v>0</v>
      </c>
      <c r="H22" s="255"/>
      <c r="I22" s="256">
        <f>ROUND(E22*H22,2)</f>
        <v>0</v>
      </c>
      <c r="J22" s="255"/>
      <c r="K22" s="256">
        <f>ROUND(E22*J22,2)</f>
        <v>0</v>
      </c>
      <c r="L22" s="256">
        <v>15</v>
      </c>
      <c r="M22" s="256">
        <f>G22*(1+L22/100)</f>
        <v>0</v>
      </c>
      <c r="N22" s="256">
        <v>0</v>
      </c>
      <c r="O22" s="256">
        <f>ROUND(E22*N22,2)</f>
        <v>0</v>
      </c>
      <c r="P22" s="256">
        <v>0</v>
      </c>
      <c r="Q22" s="256">
        <f>ROUND(E22*P22,2)</f>
        <v>0</v>
      </c>
      <c r="R22" s="256" t="s">
        <v>225</v>
      </c>
      <c r="S22" s="256" t="s">
        <v>167</v>
      </c>
      <c r="T22" s="257" t="s">
        <v>167</v>
      </c>
      <c r="U22" s="224">
        <v>0.49</v>
      </c>
      <c r="V22" s="224">
        <f>ROUND(E22*U22,2)</f>
        <v>0.82</v>
      </c>
      <c r="W22" s="224"/>
      <c r="X22" s="224" t="s">
        <v>176</v>
      </c>
      <c r="Y22" s="215"/>
      <c r="Z22" s="215"/>
      <c r="AA22" s="215"/>
      <c r="AB22" s="215"/>
      <c r="AC22" s="215"/>
      <c r="AD22" s="215"/>
      <c r="AE22" s="215"/>
      <c r="AF22" s="215"/>
      <c r="AG22" s="215" t="s">
        <v>177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51">
        <v>10</v>
      </c>
      <c r="B23" s="252" t="s">
        <v>281</v>
      </c>
      <c r="C23" s="263" t="s">
        <v>282</v>
      </c>
      <c r="D23" s="253" t="s">
        <v>271</v>
      </c>
      <c r="E23" s="254">
        <v>50.28</v>
      </c>
      <c r="F23" s="255"/>
      <c r="G23" s="256">
        <f>ROUND(E23*F23,2)</f>
        <v>0</v>
      </c>
      <c r="H23" s="255"/>
      <c r="I23" s="256">
        <f>ROUND(E23*H23,2)</f>
        <v>0</v>
      </c>
      <c r="J23" s="255"/>
      <c r="K23" s="256">
        <f>ROUND(E23*J23,2)</f>
        <v>0</v>
      </c>
      <c r="L23" s="256">
        <v>15</v>
      </c>
      <c r="M23" s="256">
        <f>G23*(1+L23/100)</f>
        <v>0</v>
      </c>
      <c r="N23" s="256">
        <v>0</v>
      </c>
      <c r="O23" s="256">
        <f>ROUND(E23*N23,2)</f>
        <v>0</v>
      </c>
      <c r="P23" s="256">
        <v>0</v>
      </c>
      <c r="Q23" s="256">
        <f>ROUND(E23*P23,2)</f>
        <v>0</v>
      </c>
      <c r="R23" s="256" t="s">
        <v>225</v>
      </c>
      <c r="S23" s="256" t="s">
        <v>167</v>
      </c>
      <c r="T23" s="257" t="s">
        <v>167</v>
      </c>
      <c r="U23" s="224">
        <v>0</v>
      </c>
      <c r="V23" s="224">
        <f>ROUND(E23*U23,2)</f>
        <v>0</v>
      </c>
      <c r="W23" s="224"/>
      <c r="X23" s="224" t="s">
        <v>176</v>
      </c>
      <c r="Y23" s="215"/>
      <c r="Z23" s="215"/>
      <c r="AA23" s="215"/>
      <c r="AB23" s="215"/>
      <c r="AC23" s="215"/>
      <c r="AD23" s="215"/>
      <c r="AE23" s="215"/>
      <c r="AF23" s="215"/>
      <c r="AG23" s="215" t="s">
        <v>177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51">
        <v>11</v>
      </c>
      <c r="B24" s="252" t="s">
        <v>284</v>
      </c>
      <c r="C24" s="263" t="s">
        <v>285</v>
      </c>
      <c r="D24" s="253" t="s">
        <v>271</v>
      </c>
      <c r="E24" s="254">
        <v>1.6759999999999999</v>
      </c>
      <c r="F24" s="255"/>
      <c r="G24" s="256">
        <f>ROUND(E24*F24,2)</f>
        <v>0</v>
      </c>
      <c r="H24" s="255"/>
      <c r="I24" s="256">
        <f>ROUND(E24*H24,2)</f>
        <v>0</v>
      </c>
      <c r="J24" s="255"/>
      <c r="K24" s="256">
        <f>ROUND(E24*J24,2)</f>
        <v>0</v>
      </c>
      <c r="L24" s="256">
        <v>15</v>
      </c>
      <c r="M24" s="256">
        <f>G24*(1+L24/100)</f>
        <v>0</v>
      </c>
      <c r="N24" s="256">
        <v>0</v>
      </c>
      <c r="O24" s="256">
        <f>ROUND(E24*N24,2)</f>
        <v>0</v>
      </c>
      <c r="P24" s="256">
        <v>0</v>
      </c>
      <c r="Q24" s="256">
        <f>ROUND(E24*P24,2)</f>
        <v>0</v>
      </c>
      <c r="R24" s="256" t="s">
        <v>225</v>
      </c>
      <c r="S24" s="256" t="s">
        <v>167</v>
      </c>
      <c r="T24" s="257" t="s">
        <v>167</v>
      </c>
      <c r="U24" s="224">
        <v>0.94199999999999995</v>
      </c>
      <c r="V24" s="224">
        <f>ROUND(E24*U24,2)</f>
        <v>1.58</v>
      </c>
      <c r="W24" s="224"/>
      <c r="X24" s="224" t="s">
        <v>176</v>
      </c>
      <c r="Y24" s="215"/>
      <c r="Z24" s="215"/>
      <c r="AA24" s="215"/>
      <c r="AB24" s="215"/>
      <c r="AC24" s="215"/>
      <c r="AD24" s="215"/>
      <c r="AE24" s="215"/>
      <c r="AF24" s="215"/>
      <c r="AG24" s="215" t="s">
        <v>177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2.5" outlineLevel="1" x14ac:dyDescent="0.2">
      <c r="A25" s="251">
        <v>12</v>
      </c>
      <c r="B25" s="252" t="s">
        <v>286</v>
      </c>
      <c r="C25" s="263" t="s">
        <v>287</v>
      </c>
      <c r="D25" s="253" t="s">
        <v>271</v>
      </c>
      <c r="E25" s="254">
        <v>6.7039999999999997</v>
      </c>
      <c r="F25" s="255"/>
      <c r="G25" s="256">
        <f>ROUND(E25*F25,2)</f>
        <v>0</v>
      </c>
      <c r="H25" s="255"/>
      <c r="I25" s="256">
        <f>ROUND(E25*H25,2)</f>
        <v>0</v>
      </c>
      <c r="J25" s="255"/>
      <c r="K25" s="256">
        <f>ROUND(E25*J25,2)</f>
        <v>0</v>
      </c>
      <c r="L25" s="256">
        <v>15</v>
      </c>
      <c r="M25" s="256">
        <f>G25*(1+L25/100)</f>
        <v>0</v>
      </c>
      <c r="N25" s="256">
        <v>0</v>
      </c>
      <c r="O25" s="256">
        <f>ROUND(E25*N25,2)</f>
        <v>0</v>
      </c>
      <c r="P25" s="256">
        <v>0</v>
      </c>
      <c r="Q25" s="256">
        <f>ROUND(E25*P25,2)</f>
        <v>0</v>
      </c>
      <c r="R25" s="256" t="s">
        <v>225</v>
      </c>
      <c r="S25" s="256" t="s">
        <v>167</v>
      </c>
      <c r="T25" s="257" t="s">
        <v>167</v>
      </c>
      <c r="U25" s="224">
        <v>0.105</v>
      </c>
      <c r="V25" s="224">
        <f>ROUND(E25*U25,2)</f>
        <v>0.7</v>
      </c>
      <c r="W25" s="224"/>
      <c r="X25" s="224" t="s">
        <v>176</v>
      </c>
      <c r="Y25" s="215"/>
      <c r="Z25" s="215"/>
      <c r="AA25" s="215"/>
      <c r="AB25" s="215"/>
      <c r="AC25" s="215"/>
      <c r="AD25" s="215"/>
      <c r="AE25" s="215"/>
      <c r="AF25" s="215"/>
      <c r="AG25" s="215" t="s">
        <v>177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ht="22.5" outlineLevel="1" x14ac:dyDescent="0.2">
      <c r="A26" s="251">
        <v>13</v>
      </c>
      <c r="B26" s="252" t="s">
        <v>289</v>
      </c>
      <c r="C26" s="263" t="s">
        <v>290</v>
      </c>
      <c r="D26" s="253" t="s">
        <v>271</v>
      </c>
      <c r="E26" s="254">
        <v>1.6759999999999999</v>
      </c>
      <c r="F26" s="255"/>
      <c r="G26" s="256">
        <f>ROUND(E26*F26,2)</f>
        <v>0</v>
      </c>
      <c r="H26" s="255"/>
      <c r="I26" s="256">
        <f>ROUND(E26*H26,2)</f>
        <v>0</v>
      </c>
      <c r="J26" s="255"/>
      <c r="K26" s="256">
        <f>ROUND(E26*J26,2)</f>
        <v>0</v>
      </c>
      <c r="L26" s="256">
        <v>15</v>
      </c>
      <c r="M26" s="256">
        <f>G26*(1+L26/100)</f>
        <v>0</v>
      </c>
      <c r="N26" s="256">
        <v>0</v>
      </c>
      <c r="O26" s="256">
        <f>ROUND(E26*N26,2)</f>
        <v>0</v>
      </c>
      <c r="P26" s="256">
        <v>0</v>
      </c>
      <c r="Q26" s="256">
        <f>ROUND(E26*P26,2)</f>
        <v>0</v>
      </c>
      <c r="R26" s="256" t="s">
        <v>225</v>
      </c>
      <c r="S26" s="256" t="s">
        <v>167</v>
      </c>
      <c r="T26" s="257" t="s">
        <v>167</v>
      </c>
      <c r="U26" s="224">
        <v>0</v>
      </c>
      <c r="V26" s="224">
        <f>ROUND(E26*U26,2)</f>
        <v>0</v>
      </c>
      <c r="W26" s="224"/>
      <c r="X26" s="224" t="s">
        <v>176</v>
      </c>
      <c r="Y26" s="215"/>
      <c r="Z26" s="215"/>
      <c r="AA26" s="215"/>
      <c r="AB26" s="215"/>
      <c r="AC26" s="215"/>
      <c r="AD26" s="215"/>
      <c r="AE26" s="215"/>
      <c r="AF26" s="215"/>
      <c r="AG26" s="215" t="s">
        <v>177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x14ac:dyDescent="0.2">
      <c r="A27" s="226" t="s">
        <v>162</v>
      </c>
      <c r="B27" s="227" t="s">
        <v>88</v>
      </c>
      <c r="C27" s="240" t="s">
        <v>89</v>
      </c>
      <c r="D27" s="228"/>
      <c r="E27" s="229"/>
      <c r="F27" s="230"/>
      <c r="G27" s="230">
        <f>SUMIF(AG28:AG29,"&lt;&gt;NOR",G28:G29)</f>
        <v>0</v>
      </c>
      <c r="H27" s="230"/>
      <c r="I27" s="230">
        <f>SUM(I28:I29)</f>
        <v>0</v>
      </c>
      <c r="J27" s="230"/>
      <c r="K27" s="230">
        <f>SUM(K28:K29)</f>
        <v>0</v>
      </c>
      <c r="L27" s="230"/>
      <c r="M27" s="230">
        <f>SUM(M28:M29)</f>
        <v>0</v>
      </c>
      <c r="N27" s="230"/>
      <c r="O27" s="230">
        <f>SUM(O28:O29)</f>
        <v>0</v>
      </c>
      <c r="P27" s="230"/>
      <c r="Q27" s="230">
        <f>SUM(Q28:Q29)</f>
        <v>0</v>
      </c>
      <c r="R27" s="230"/>
      <c r="S27" s="230"/>
      <c r="T27" s="231"/>
      <c r="U27" s="225"/>
      <c r="V27" s="225">
        <f>SUM(V28:V29)</f>
        <v>4.63</v>
      </c>
      <c r="W27" s="225"/>
      <c r="X27" s="225"/>
      <c r="AG27" t="s">
        <v>163</v>
      </c>
    </row>
    <row r="28" spans="1:60" ht="33.75" outlineLevel="1" x14ac:dyDescent="0.2">
      <c r="A28" s="232">
        <v>14</v>
      </c>
      <c r="B28" s="233" t="s">
        <v>485</v>
      </c>
      <c r="C28" s="241" t="s">
        <v>486</v>
      </c>
      <c r="D28" s="234" t="s">
        <v>271</v>
      </c>
      <c r="E28" s="235">
        <v>0.84194000000000002</v>
      </c>
      <c r="F28" s="236"/>
      <c r="G28" s="237">
        <f>ROUND(E28*F28,2)</f>
        <v>0</v>
      </c>
      <c r="H28" s="236"/>
      <c r="I28" s="237">
        <f>ROUND(E28*H28,2)</f>
        <v>0</v>
      </c>
      <c r="J28" s="236"/>
      <c r="K28" s="237">
        <f>ROUND(E28*J28,2)</f>
        <v>0</v>
      </c>
      <c r="L28" s="237">
        <v>15</v>
      </c>
      <c r="M28" s="237">
        <f>G28*(1+L28/100)</f>
        <v>0</v>
      </c>
      <c r="N28" s="237">
        <v>0</v>
      </c>
      <c r="O28" s="237">
        <f>ROUND(E28*N28,2)</f>
        <v>0</v>
      </c>
      <c r="P28" s="237">
        <v>0</v>
      </c>
      <c r="Q28" s="237">
        <f>ROUND(E28*P28,2)</f>
        <v>0</v>
      </c>
      <c r="R28" s="237" t="s">
        <v>175</v>
      </c>
      <c r="S28" s="237" t="s">
        <v>167</v>
      </c>
      <c r="T28" s="238" t="s">
        <v>167</v>
      </c>
      <c r="U28" s="224">
        <v>5.5</v>
      </c>
      <c r="V28" s="224">
        <f>ROUND(E28*U28,2)</f>
        <v>4.63</v>
      </c>
      <c r="W28" s="224"/>
      <c r="X28" s="224" t="s">
        <v>176</v>
      </c>
      <c r="Y28" s="215"/>
      <c r="Z28" s="215"/>
      <c r="AA28" s="215"/>
      <c r="AB28" s="215"/>
      <c r="AC28" s="215"/>
      <c r="AD28" s="215"/>
      <c r="AE28" s="215"/>
      <c r="AF28" s="215"/>
      <c r="AG28" s="215" t="s">
        <v>177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22"/>
      <c r="B29" s="223"/>
      <c r="C29" s="261" t="s">
        <v>293</v>
      </c>
      <c r="D29" s="250"/>
      <c r="E29" s="250"/>
      <c r="F29" s="250"/>
      <c r="G29" s="250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15"/>
      <c r="Z29" s="215"/>
      <c r="AA29" s="215"/>
      <c r="AB29" s="215"/>
      <c r="AC29" s="215"/>
      <c r="AD29" s="215"/>
      <c r="AE29" s="215"/>
      <c r="AF29" s="215"/>
      <c r="AG29" s="215" t="s">
        <v>179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x14ac:dyDescent="0.2">
      <c r="A30" s="226" t="s">
        <v>162</v>
      </c>
      <c r="B30" s="227" t="s">
        <v>92</v>
      </c>
      <c r="C30" s="240" t="s">
        <v>93</v>
      </c>
      <c r="D30" s="228"/>
      <c r="E30" s="229"/>
      <c r="F30" s="230"/>
      <c r="G30" s="230">
        <f>SUMIF(AG31:AG37,"&lt;&gt;NOR",G31:G37)</f>
        <v>0</v>
      </c>
      <c r="H30" s="230"/>
      <c r="I30" s="230">
        <f>SUM(I31:I37)</f>
        <v>0</v>
      </c>
      <c r="J30" s="230"/>
      <c r="K30" s="230">
        <f>SUM(K31:K37)</f>
        <v>0</v>
      </c>
      <c r="L30" s="230"/>
      <c r="M30" s="230">
        <f>SUM(M31:M37)</f>
        <v>0</v>
      </c>
      <c r="N30" s="230"/>
      <c r="O30" s="230">
        <f>SUM(O31:O37)</f>
        <v>0</v>
      </c>
      <c r="P30" s="230"/>
      <c r="Q30" s="230">
        <f>SUM(Q31:Q37)</f>
        <v>0</v>
      </c>
      <c r="R30" s="230"/>
      <c r="S30" s="230"/>
      <c r="T30" s="231"/>
      <c r="U30" s="225"/>
      <c r="V30" s="225">
        <f>SUM(V31:V37)</f>
        <v>7.35</v>
      </c>
      <c r="W30" s="225"/>
      <c r="X30" s="225"/>
      <c r="AG30" t="s">
        <v>163</v>
      </c>
    </row>
    <row r="31" spans="1:60" outlineLevel="1" x14ac:dyDescent="0.2">
      <c r="A31" s="251">
        <v>15</v>
      </c>
      <c r="B31" s="252" t="s">
        <v>487</v>
      </c>
      <c r="C31" s="263" t="s">
        <v>488</v>
      </c>
      <c r="D31" s="253" t="s">
        <v>313</v>
      </c>
      <c r="E31" s="254">
        <v>70</v>
      </c>
      <c r="F31" s="255"/>
      <c r="G31" s="256">
        <f>ROUND(E31*F31,2)</f>
        <v>0</v>
      </c>
      <c r="H31" s="255"/>
      <c r="I31" s="256">
        <f>ROUND(E31*H31,2)</f>
        <v>0</v>
      </c>
      <c r="J31" s="255"/>
      <c r="K31" s="256">
        <f>ROUND(E31*J31,2)</f>
        <v>0</v>
      </c>
      <c r="L31" s="256">
        <v>15</v>
      </c>
      <c r="M31" s="256">
        <f>G31*(1+L31/100)</f>
        <v>0</v>
      </c>
      <c r="N31" s="256">
        <v>0</v>
      </c>
      <c r="O31" s="256">
        <f>ROUND(E31*N31,2)</f>
        <v>0</v>
      </c>
      <c r="P31" s="256">
        <v>0</v>
      </c>
      <c r="Q31" s="256">
        <f>ROUND(E31*P31,2)</f>
        <v>0</v>
      </c>
      <c r="R31" s="256" t="s">
        <v>303</v>
      </c>
      <c r="S31" s="256" t="s">
        <v>167</v>
      </c>
      <c r="T31" s="257" t="s">
        <v>167</v>
      </c>
      <c r="U31" s="224">
        <v>0.105</v>
      </c>
      <c r="V31" s="224">
        <f>ROUND(E31*U31,2)</f>
        <v>7.35</v>
      </c>
      <c r="W31" s="224"/>
      <c r="X31" s="224" t="s">
        <v>176</v>
      </c>
      <c r="Y31" s="215"/>
      <c r="Z31" s="215"/>
      <c r="AA31" s="215"/>
      <c r="AB31" s="215"/>
      <c r="AC31" s="215"/>
      <c r="AD31" s="215"/>
      <c r="AE31" s="215"/>
      <c r="AF31" s="215"/>
      <c r="AG31" s="215" t="s">
        <v>304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ht="22.5" outlineLevel="1" x14ac:dyDescent="0.2">
      <c r="A32" s="251">
        <v>16</v>
      </c>
      <c r="B32" s="252" t="s">
        <v>489</v>
      </c>
      <c r="C32" s="263" t="s">
        <v>490</v>
      </c>
      <c r="D32" s="253" t="s">
        <v>313</v>
      </c>
      <c r="E32" s="254">
        <v>40</v>
      </c>
      <c r="F32" s="255"/>
      <c r="G32" s="256">
        <f>ROUND(E32*F32,2)</f>
        <v>0</v>
      </c>
      <c r="H32" s="255"/>
      <c r="I32" s="256">
        <f>ROUND(E32*H32,2)</f>
        <v>0</v>
      </c>
      <c r="J32" s="255"/>
      <c r="K32" s="256">
        <f>ROUND(E32*J32,2)</f>
        <v>0</v>
      </c>
      <c r="L32" s="256">
        <v>15</v>
      </c>
      <c r="M32" s="256">
        <f>G32*(1+L32/100)</f>
        <v>0</v>
      </c>
      <c r="N32" s="256">
        <v>2.0000000000000002E-5</v>
      </c>
      <c r="O32" s="256">
        <f>ROUND(E32*N32,2)</f>
        <v>0</v>
      </c>
      <c r="P32" s="256">
        <v>0</v>
      </c>
      <c r="Q32" s="256">
        <f>ROUND(E32*P32,2)</f>
        <v>0</v>
      </c>
      <c r="R32" s="256" t="s">
        <v>347</v>
      </c>
      <c r="S32" s="256" t="s">
        <v>167</v>
      </c>
      <c r="T32" s="257" t="s">
        <v>167</v>
      </c>
      <c r="U32" s="224">
        <v>0</v>
      </c>
      <c r="V32" s="224">
        <f>ROUND(E32*U32,2)</f>
        <v>0</v>
      </c>
      <c r="W32" s="224"/>
      <c r="X32" s="224" t="s">
        <v>348</v>
      </c>
      <c r="Y32" s="215"/>
      <c r="Z32" s="215"/>
      <c r="AA32" s="215"/>
      <c r="AB32" s="215"/>
      <c r="AC32" s="215"/>
      <c r="AD32" s="215"/>
      <c r="AE32" s="215"/>
      <c r="AF32" s="215"/>
      <c r="AG32" s="215" t="s">
        <v>349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ht="22.5" outlineLevel="1" x14ac:dyDescent="0.2">
      <c r="A33" s="251">
        <v>17</v>
      </c>
      <c r="B33" s="252" t="s">
        <v>491</v>
      </c>
      <c r="C33" s="263" t="s">
        <v>492</v>
      </c>
      <c r="D33" s="253" t="s">
        <v>313</v>
      </c>
      <c r="E33" s="254">
        <v>30</v>
      </c>
      <c r="F33" s="255"/>
      <c r="G33" s="256">
        <f>ROUND(E33*F33,2)</f>
        <v>0</v>
      </c>
      <c r="H33" s="255"/>
      <c r="I33" s="256">
        <f>ROUND(E33*H33,2)</f>
        <v>0</v>
      </c>
      <c r="J33" s="255"/>
      <c r="K33" s="256">
        <f>ROUND(E33*J33,2)</f>
        <v>0</v>
      </c>
      <c r="L33" s="256">
        <v>15</v>
      </c>
      <c r="M33" s="256">
        <f>G33*(1+L33/100)</f>
        <v>0</v>
      </c>
      <c r="N33" s="256">
        <v>3.0000000000000001E-5</v>
      </c>
      <c r="O33" s="256">
        <f>ROUND(E33*N33,2)</f>
        <v>0</v>
      </c>
      <c r="P33" s="256">
        <v>0</v>
      </c>
      <c r="Q33" s="256">
        <f>ROUND(E33*P33,2)</f>
        <v>0</v>
      </c>
      <c r="R33" s="256" t="s">
        <v>347</v>
      </c>
      <c r="S33" s="256" t="s">
        <v>167</v>
      </c>
      <c r="T33" s="257" t="s">
        <v>167</v>
      </c>
      <c r="U33" s="224">
        <v>0</v>
      </c>
      <c r="V33" s="224">
        <f>ROUND(E33*U33,2)</f>
        <v>0</v>
      </c>
      <c r="W33" s="224"/>
      <c r="X33" s="224" t="s">
        <v>348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349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51">
        <v>18</v>
      </c>
      <c r="B34" s="252" t="s">
        <v>493</v>
      </c>
      <c r="C34" s="263" t="s">
        <v>494</v>
      </c>
      <c r="D34" s="253" t="s">
        <v>174</v>
      </c>
      <c r="E34" s="254">
        <v>3.5</v>
      </c>
      <c r="F34" s="255"/>
      <c r="G34" s="256">
        <f>ROUND(E34*F34,2)</f>
        <v>0</v>
      </c>
      <c r="H34" s="255"/>
      <c r="I34" s="256">
        <f>ROUND(E34*H34,2)</f>
        <v>0</v>
      </c>
      <c r="J34" s="255"/>
      <c r="K34" s="256">
        <f>ROUND(E34*J34,2)</f>
        <v>0</v>
      </c>
      <c r="L34" s="256">
        <v>15</v>
      </c>
      <c r="M34" s="256">
        <f>G34*(1+L34/100)</f>
        <v>0</v>
      </c>
      <c r="N34" s="256">
        <v>0</v>
      </c>
      <c r="O34" s="256">
        <f>ROUND(E34*N34,2)</f>
        <v>0</v>
      </c>
      <c r="P34" s="256">
        <v>0</v>
      </c>
      <c r="Q34" s="256">
        <f>ROUND(E34*P34,2)</f>
        <v>0</v>
      </c>
      <c r="R34" s="256" t="s">
        <v>347</v>
      </c>
      <c r="S34" s="256" t="s">
        <v>167</v>
      </c>
      <c r="T34" s="257" t="s">
        <v>167</v>
      </c>
      <c r="U34" s="224">
        <v>0</v>
      </c>
      <c r="V34" s="224">
        <f>ROUND(E34*U34,2)</f>
        <v>0</v>
      </c>
      <c r="W34" s="224"/>
      <c r="X34" s="224" t="s">
        <v>348</v>
      </c>
      <c r="Y34" s="215"/>
      <c r="Z34" s="215"/>
      <c r="AA34" s="215"/>
      <c r="AB34" s="215"/>
      <c r="AC34" s="215"/>
      <c r="AD34" s="215"/>
      <c r="AE34" s="215"/>
      <c r="AF34" s="215"/>
      <c r="AG34" s="215" t="s">
        <v>388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51">
        <v>19</v>
      </c>
      <c r="B35" s="252" t="s">
        <v>495</v>
      </c>
      <c r="C35" s="263" t="s">
        <v>496</v>
      </c>
      <c r="D35" s="253" t="s">
        <v>174</v>
      </c>
      <c r="E35" s="254">
        <v>350</v>
      </c>
      <c r="F35" s="255"/>
      <c r="G35" s="256">
        <f>ROUND(E35*F35,2)</f>
        <v>0</v>
      </c>
      <c r="H35" s="255"/>
      <c r="I35" s="256">
        <f>ROUND(E35*H35,2)</f>
        <v>0</v>
      </c>
      <c r="J35" s="255"/>
      <c r="K35" s="256">
        <f>ROUND(E35*J35,2)</f>
        <v>0</v>
      </c>
      <c r="L35" s="256">
        <v>15</v>
      </c>
      <c r="M35" s="256">
        <f>G35*(1+L35/100)</f>
        <v>0</v>
      </c>
      <c r="N35" s="256">
        <v>0</v>
      </c>
      <c r="O35" s="256">
        <f>ROUND(E35*N35,2)</f>
        <v>0</v>
      </c>
      <c r="P35" s="256">
        <v>0</v>
      </c>
      <c r="Q35" s="256">
        <f>ROUND(E35*P35,2)</f>
        <v>0</v>
      </c>
      <c r="R35" s="256" t="s">
        <v>347</v>
      </c>
      <c r="S35" s="256" t="s">
        <v>167</v>
      </c>
      <c r="T35" s="257" t="s">
        <v>167</v>
      </c>
      <c r="U35" s="224">
        <v>0</v>
      </c>
      <c r="V35" s="224">
        <f>ROUND(E35*U35,2)</f>
        <v>0</v>
      </c>
      <c r="W35" s="224"/>
      <c r="X35" s="224" t="s">
        <v>348</v>
      </c>
      <c r="Y35" s="215"/>
      <c r="Z35" s="215"/>
      <c r="AA35" s="215"/>
      <c r="AB35" s="215"/>
      <c r="AC35" s="215"/>
      <c r="AD35" s="215"/>
      <c r="AE35" s="215"/>
      <c r="AF35" s="215"/>
      <c r="AG35" s="215" t="s">
        <v>388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32">
        <v>20</v>
      </c>
      <c r="B36" s="233" t="s">
        <v>497</v>
      </c>
      <c r="C36" s="241" t="s">
        <v>498</v>
      </c>
      <c r="D36" s="234" t="s">
        <v>271</v>
      </c>
      <c r="E36" s="235">
        <v>2.0999999999999999E-3</v>
      </c>
      <c r="F36" s="236"/>
      <c r="G36" s="237">
        <f>ROUND(E36*F36,2)</f>
        <v>0</v>
      </c>
      <c r="H36" s="236"/>
      <c r="I36" s="237">
        <f>ROUND(E36*H36,2)</f>
        <v>0</v>
      </c>
      <c r="J36" s="236"/>
      <c r="K36" s="237">
        <f>ROUND(E36*J36,2)</f>
        <v>0</v>
      </c>
      <c r="L36" s="237">
        <v>15</v>
      </c>
      <c r="M36" s="237">
        <f>G36*(1+L36/100)</f>
        <v>0</v>
      </c>
      <c r="N36" s="237">
        <v>0</v>
      </c>
      <c r="O36" s="237">
        <f>ROUND(E36*N36,2)</f>
        <v>0</v>
      </c>
      <c r="P36" s="237">
        <v>0</v>
      </c>
      <c r="Q36" s="237">
        <f>ROUND(E36*P36,2)</f>
        <v>0</v>
      </c>
      <c r="R36" s="237" t="s">
        <v>499</v>
      </c>
      <c r="S36" s="237" t="s">
        <v>167</v>
      </c>
      <c r="T36" s="238" t="s">
        <v>167</v>
      </c>
      <c r="U36" s="224">
        <v>1.966</v>
      </c>
      <c r="V36" s="224">
        <f>ROUND(E36*U36,2)</f>
        <v>0</v>
      </c>
      <c r="W36" s="224"/>
      <c r="X36" s="224" t="s">
        <v>176</v>
      </c>
      <c r="Y36" s="215"/>
      <c r="Z36" s="215"/>
      <c r="AA36" s="215"/>
      <c r="AB36" s="215"/>
      <c r="AC36" s="215"/>
      <c r="AD36" s="215"/>
      <c r="AE36" s="215"/>
      <c r="AF36" s="215"/>
      <c r="AG36" s="215" t="s">
        <v>304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22"/>
      <c r="B37" s="223"/>
      <c r="C37" s="261" t="s">
        <v>319</v>
      </c>
      <c r="D37" s="250"/>
      <c r="E37" s="250"/>
      <c r="F37" s="250"/>
      <c r="G37" s="250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15"/>
      <c r="Z37" s="215"/>
      <c r="AA37" s="215"/>
      <c r="AB37" s="215"/>
      <c r="AC37" s="215"/>
      <c r="AD37" s="215"/>
      <c r="AE37" s="215"/>
      <c r="AF37" s="215"/>
      <c r="AG37" s="215" t="s">
        <v>179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x14ac:dyDescent="0.2">
      <c r="A38" s="226" t="s">
        <v>162</v>
      </c>
      <c r="B38" s="227" t="s">
        <v>104</v>
      </c>
      <c r="C38" s="240" t="s">
        <v>105</v>
      </c>
      <c r="D38" s="228"/>
      <c r="E38" s="229"/>
      <c r="F38" s="230"/>
      <c r="G38" s="230">
        <f>SUMIF(AG39:AG45,"&lt;&gt;NOR",G39:G45)</f>
        <v>0</v>
      </c>
      <c r="H38" s="230"/>
      <c r="I38" s="230">
        <f>SUM(I39:I45)</f>
        <v>0</v>
      </c>
      <c r="J38" s="230"/>
      <c r="K38" s="230">
        <f>SUM(K39:K45)</f>
        <v>0</v>
      </c>
      <c r="L38" s="230"/>
      <c r="M38" s="230">
        <f>SUM(M39:M45)</f>
        <v>0</v>
      </c>
      <c r="N38" s="230"/>
      <c r="O38" s="230">
        <f>SUM(O39:O45)</f>
        <v>0</v>
      </c>
      <c r="P38" s="230"/>
      <c r="Q38" s="230">
        <f>SUM(Q39:Q45)</f>
        <v>0.31</v>
      </c>
      <c r="R38" s="230"/>
      <c r="S38" s="230"/>
      <c r="T38" s="231"/>
      <c r="U38" s="225"/>
      <c r="V38" s="225">
        <f>SUM(V39:V45)</f>
        <v>3.58</v>
      </c>
      <c r="W38" s="225"/>
      <c r="X38" s="225"/>
      <c r="AG38" t="s">
        <v>163</v>
      </c>
    </row>
    <row r="39" spans="1:60" outlineLevel="1" x14ac:dyDescent="0.2">
      <c r="A39" s="251">
        <v>21</v>
      </c>
      <c r="B39" s="252" t="s">
        <v>500</v>
      </c>
      <c r="C39" s="263" t="s">
        <v>501</v>
      </c>
      <c r="D39" s="253" t="s">
        <v>174</v>
      </c>
      <c r="E39" s="254">
        <v>1</v>
      </c>
      <c r="F39" s="255"/>
      <c r="G39" s="256">
        <f>ROUND(E39*F39,2)</f>
        <v>0</v>
      </c>
      <c r="H39" s="255"/>
      <c r="I39" s="256">
        <f>ROUND(E39*H39,2)</f>
        <v>0</v>
      </c>
      <c r="J39" s="255"/>
      <c r="K39" s="256">
        <f>ROUND(E39*J39,2)</f>
        <v>0</v>
      </c>
      <c r="L39" s="256">
        <v>15</v>
      </c>
      <c r="M39" s="256">
        <f>G39*(1+L39/100)</f>
        <v>0</v>
      </c>
      <c r="N39" s="256">
        <v>2.0000000000000001E-4</v>
      </c>
      <c r="O39" s="256">
        <f>ROUND(E39*N39,2)</f>
        <v>0</v>
      </c>
      <c r="P39" s="256">
        <v>0.30625000000000002</v>
      </c>
      <c r="Q39" s="256">
        <f>ROUND(E39*P39,2)</f>
        <v>0.31</v>
      </c>
      <c r="R39" s="256" t="s">
        <v>461</v>
      </c>
      <c r="S39" s="256" t="s">
        <v>167</v>
      </c>
      <c r="T39" s="257" t="s">
        <v>167</v>
      </c>
      <c r="U39" s="224">
        <v>2.4510000000000001</v>
      </c>
      <c r="V39" s="224">
        <f>ROUND(E39*U39,2)</f>
        <v>2.4500000000000002</v>
      </c>
      <c r="W39" s="224"/>
      <c r="X39" s="224" t="s">
        <v>176</v>
      </c>
      <c r="Y39" s="215"/>
      <c r="Z39" s="215"/>
      <c r="AA39" s="215"/>
      <c r="AB39" s="215"/>
      <c r="AC39" s="215"/>
      <c r="AD39" s="215"/>
      <c r="AE39" s="215"/>
      <c r="AF39" s="215"/>
      <c r="AG39" s="215" t="s">
        <v>304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51">
        <v>22</v>
      </c>
      <c r="B40" s="252" t="s">
        <v>502</v>
      </c>
      <c r="C40" s="263" t="s">
        <v>503</v>
      </c>
      <c r="D40" s="253" t="s">
        <v>194</v>
      </c>
      <c r="E40" s="254">
        <v>1</v>
      </c>
      <c r="F40" s="255"/>
      <c r="G40" s="256">
        <f>ROUND(E40*F40,2)</f>
        <v>0</v>
      </c>
      <c r="H40" s="255"/>
      <c r="I40" s="256">
        <f>ROUND(E40*H40,2)</f>
        <v>0</v>
      </c>
      <c r="J40" s="255"/>
      <c r="K40" s="256">
        <f>ROUND(E40*J40,2)</f>
        <v>0</v>
      </c>
      <c r="L40" s="256">
        <v>15</v>
      </c>
      <c r="M40" s="256">
        <f>G40*(1+L40/100)</f>
        <v>0</v>
      </c>
      <c r="N40" s="256">
        <v>0</v>
      </c>
      <c r="O40" s="256">
        <f>ROUND(E40*N40,2)</f>
        <v>0</v>
      </c>
      <c r="P40" s="256">
        <v>0</v>
      </c>
      <c r="Q40" s="256">
        <f>ROUND(E40*P40,2)</f>
        <v>0</v>
      </c>
      <c r="R40" s="256"/>
      <c r="S40" s="256" t="s">
        <v>195</v>
      </c>
      <c r="T40" s="257" t="s">
        <v>168</v>
      </c>
      <c r="U40" s="224">
        <v>0</v>
      </c>
      <c r="V40" s="224">
        <f>ROUND(E40*U40,2)</f>
        <v>0</v>
      </c>
      <c r="W40" s="224"/>
      <c r="X40" s="224" t="s">
        <v>176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304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ht="22.5" outlineLevel="1" x14ac:dyDescent="0.2">
      <c r="A41" s="251">
        <v>23</v>
      </c>
      <c r="B41" s="252" t="s">
        <v>504</v>
      </c>
      <c r="C41" s="263" t="s">
        <v>505</v>
      </c>
      <c r="D41" s="253" t="s">
        <v>194</v>
      </c>
      <c r="E41" s="254">
        <v>1</v>
      </c>
      <c r="F41" s="255"/>
      <c r="G41" s="256">
        <f>ROUND(E41*F41,2)</f>
        <v>0</v>
      </c>
      <c r="H41" s="255"/>
      <c r="I41" s="256">
        <f>ROUND(E41*H41,2)</f>
        <v>0</v>
      </c>
      <c r="J41" s="255"/>
      <c r="K41" s="256">
        <f>ROUND(E41*J41,2)</f>
        <v>0</v>
      </c>
      <c r="L41" s="256">
        <v>15</v>
      </c>
      <c r="M41" s="256">
        <f>G41*(1+L41/100)</f>
        <v>0</v>
      </c>
      <c r="N41" s="256">
        <v>0</v>
      </c>
      <c r="O41" s="256">
        <f>ROUND(E41*N41,2)</f>
        <v>0</v>
      </c>
      <c r="P41" s="256">
        <v>0</v>
      </c>
      <c r="Q41" s="256">
        <f>ROUND(E41*P41,2)</f>
        <v>0</v>
      </c>
      <c r="R41" s="256"/>
      <c r="S41" s="256" t="s">
        <v>195</v>
      </c>
      <c r="T41" s="257" t="s">
        <v>168</v>
      </c>
      <c r="U41" s="224">
        <v>0</v>
      </c>
      <c r="V41" s="224">
        <f>ROUND(E41*U41,2)</f>
        <v>0</v>
      </c>
      <c r="W41" s="224"/>
      <c r="X41" s="224" t="s">
        <v>348</v>
      </c>
      <c r="Y41" s="215"/>
      <c r="Z41" s="215"/>
      <c r="AA41" s="215"/>
      <c r="AB41" s="215"/>
      <c r="AC41" s="215"/>
      <c r="AD41" s="215"/>
      <c r="AE41" s="215"/>
      <c r="AF41" s="215"/>
      <c r="AG41" s="215" t="s">
        <v>388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ht="22.5" outlineLevel="1" x14ac:dyDescent="0.2">
      <c r="A42" s="232">
        <v>24</v>
      </c>
      <c r="B42" s="233" t="s">
        <v>506</v>
      </c>
      <c r="C42" s="241" t="s">
        <v>507</v>
      </c>
      <c r="D42" s="234" t="s">
        <v>271</v>
      </c>
      <c r="E42" s="235">
        <v>0.03</v>
      </c>
      <c r="F42" s="236"/>
      <c r="G42" s="237">
        <f>ROUND(E42*F42,2)</f>
        <v>0</v>
      </c>
      <c r="H42" s="236"/>
      <c r="I42" s="237">
        <f>ROUND(E42*H42,2)</f>
        <v>0</v>
      </c>
      <c r="J42" s="236"/>
      <c r="K42" s="237">
        <f>ROUND(E42*J42,2)</f>
        <v>0</v>
      </c>
      <c r="L42" s="237">
        <v>15</v>
      </c>
      <c r="M42" s="237">
        <f>G42*(1+L42/100)</f>
        <v>0</v>
      </c>
      <c r="N42" s="237">
        <v>0</v>
      </c>
      <c r="O42" s="237">
        <f>ROUND(E42*N42,2)</f>
        <v>0</v>
      </c>
      <c r="P42" s="237">
        <v>0</v>
      </c>
      <c r="Q42" s="237">
        <f>ROUND(E42*P42,2)</f>
        <v>0</v>
      </c>
      <c r="R42" s="237" t="s">
        <v>461</v>
      </c>
      <c r="S42" s="237" t="s">
        <v>167</v>
      </c>
      <c r="T42" s="238" t="s">
        <v>167</v>
      </c>
      <c r="U42" s="224">
        <v>13.311</v>
      </c>
      <c r="V42" s="224">
        <f>ROUND(E42*U42,2)</f>
        <v>0.4</v>
      </c>
      <c r="W42" s="224"/>
      <c r="X42" s="224" t="s">
        <v>176</v>
      </c>
      <c r="Y42" s="215"/>
      <c r="Z42" s="215"/>
      <c r="AA42" s="215"/>
      <c r="AB42" s="215"/>
      <c r="AC42" s="215"/>
      <c r="AD42" s="215"/>
      <c r="AE42" s="215"/>
      <c r="AF42" s="215"/>
      <c r="AG42" s="215" t="s">
        <v>304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22"/>
      <c r="B43" s="223"/>
      <c r="C43" s="261" t="s">
        <v>508</v>
      </c>
      <c r="D43" s="250"/>
      <c r="E43" s="250"/>
      <c r="F43" s="250"/>
      <c r="G43" s="250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4"/>
      <c r="Y43" s="215"/>
      <c r="Z43" s="215"/>
      <c r="AA43" s="215"/>
      <c r="AB43" s="215"/>
      <c r="AC43" s="215"/>
      <c r="AD43" s="215"/>
      <c r="AE43" s="215"/>
      <c r="AF43" s="215"/>
      <c r="AG43" s="215" t="s">
        <v>179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32">
        <v>25</v>
      </c>
      <c r="B44" s="233" t="s">
        <v>509</v>
      </c>
      <c r="C44" s="241" t="s">
        <v>510</v>
      </c>
      <c r="D44" s="234" t="s">
        <v>271</v>
      </c>
      <c r="E44" s="235">
        <v>0.06</v>
      </c>
      <c r="F44" s="236"/>
      <c r="G44" s="237">
        <f>ROUND(E44*F44,2)</f>
        <v>0</v>
      </c>
      <c r="H44" s="236"/>
      <c r="I44" s="237">
        <f>ROUND(E44*H44,2)</f>
        <v>0</v>
      </c>
      <c r="J44" s="236"/>
      <c r="K44" s="237">
        <f>ROUND(E44*J44,2)</f>
        <v>0</v>
      </c>
      <c r="L44" s="237">
        <v>15</v>
      </c>
      <c r="M44" s="237">
        <f>G44*(1+L44/100)</f>
        <v>0</v>
      </c>
      <c r="N44" s="237">
        <v>0</v>
      </c>
      <c r="O44" s="237">
        <f>ROUND(E44*N44,2)</f>
        <v>0</v>
      </c>
      <c r="P44" s="237">
        <v>0</v>
      </c>
      <c r="Q44" s="237">
        <f>ROUND(E44*P44,2)</f>
        <v>0</v>
      </c>
      <c r="R44" s="237" t="s">
        <v>461</v>
      </c>
      <c r="S44" s="237" t="s">
        <v>167</v>
      </c>
      <c r="T44" s="238" t="s">
        <v>167</v>
      </c>
      <c r="U44" s="224">
        <v>12.207000000000001</v>
      </c>
      <c r="V44" s="224">
        <f>ROUND(E44*U44,2)</f>
        <v>0.73</v>
      </c>
      <c r="W44" s="224"/>
      <c r="X44" s="224" t="s">
        <v>176</v>
      </c>
      <c r="Y44" s="215"/>
      <c r="Z44" s="215"/>
      <c r="AA44" s="215"/>
      <c r="AB44" s="215"/>
      <c r="AC44" s="215"/>
      <c r="AD44" s="215"/>
      <c r="AE44" s="215"/>
      <c r="AF44" s="215"/>
      <c r="AG44" s="215" t="s">
        <v>304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22"/>
      <c r="B45" s="223"/>
      <c r="C45" s="261" t="s">
        <v>359</v>
      </c>
      <c r="D45" s="250"/>
      <c r="E45" s="250"/>
      <c r="F45" s="250"/>
      <c r="G45" s="250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15"/>
      <c r="Z45" s="215"/>
      <c r="AA45" s="215"/>
      <c r="AB45" s="215"/>
      <c r="AC45" s="215"/>
      <c r="AD45" s="215"/>
      <c r="AE45" s="215"/>
      <c r="AF45" s="215"/>
      <c r="AG45" s="215" t="s">
        <v>179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x14ac:dyDescent="0.2">
      <c r="A46" s="226" t="s">
        <v>162</v>
      </c>
      <c r="B46" s="227" t="s">
        <v>106</v>
      </c>
      <c r="C46" s="240" t="s">
        <v>107</v>
      </c>
      <c r="D46" s="228"/>
      <c r="E46" s="229"/>
      <c r="F46" s="230"/>
      <c r="G46" s="230">
        <f>SUMIF(AG47:AG52,"&lt;&gt;NOR",G47:G52)</f>
        <v>0</v>
      </c>
      <c r="H46" s="230"/>
      <c r="I46" s="230">
        <f>SUM(I47:I52)</f>
        <v>0</v>
      </c>
      <c r="J46" s="230"/>
      <c r="K46" s="230">
        <f>SUM(K47:K52)</f>
        <v>0</v>
      </c>
      <c r="L46" s="230"/>
      <c r="M46" s="230">
        <f>SUM(M47:M52)</f>
        <v>0</v>
      </c>
      <c r="N46" s="230"/>
      <c r="O46" s="230">
        <f>SUM(O47:O52)</f>
        <v>0.06</v>
      </c>
      <c r="P46" s="230"/>
      <c r="Q46" s="230">
        <f>SUM(Q47:Q52)</f>
        <v>0</v>
      </c>
      <c r="R46" s="230"/>
      <c r="S46" s="230"/>
      <c r="T46" s="231"/>
      <c r="U46" s="225"/>
      <c r="V46" s="225">
        <f>SUM(V47:V52)</f>
        <v>22.580000000000002</v>
      </c>
      <c r="W46" s="225"/>
      <c r="X46" s="225"/>
      <c r="AG46" t="s">
        <v>163</v>
      </c>
    </row>
    <row r="47" spans="1:60" ht="22.5" outlineLevel="1" x14ac:dyDescent="0.2">
      <c r="A47" s="232">
        <v>26</v>
      </c>
      <c r="B47" s="233" t="s">
        <v>511</v>
      </c>
      <c r="C47" s="241" t="s">
        <v>512</v>
      </c>
      <c r="D47" s="234" t="s">
        <v>313</v>
      </c>
      <c r="E47" s="235">
        <v>40</v>
      </c>
      <c r="F47" s="236"/>
      <c r="G47" s="237">
        <f>ROUND(E47*F47,2)</f>
        <v>0</v>
      </c>
      <c r="H47" s="236"/>
      <c r="I47" s="237">
        <f>ROUND(E47*H47,2)</f>
        <v>0</v>
      </c>
      <c r="J47" s="236"/>
      <c r="K47" s="237">
        <f>ROUND(E47*J47,2)</f>
        <v>0</v>
      </c>
      <c r="L47" s="237">
        <v>15</v>
      </c>
      <c r="M47" s="237">
        <f>G47*(1+L47/100)</f>
        <v>0</v>
      </c>
      <c r="N47" s="237">
        <v>7.6000000000000004E-4</v>
      </c>
      <c r="O47" s="237">
        <f>ROUND(E47*N47,2)</f>
        <v>0.03</v>
      </c>
      <c r="P47" s="237">
        <v>0</v>
      </c>
      <c r="Q47" s="237">
        <f>ROUND(E47*P47,2)</f>
        <v>0</v>
      </c>
      <c r="R47" s="237" t="s">
        <v>461</v>
      </c>
      <c r="S47" s="237" t="s">
        <v>167</v>
      </c>
      <c r="T47" s="238" t="s">
        <v>167</v>
      </c>
      <c r="U47" s="224">
        <v>0.29737999999999998</v>
      </c>
      <c r="V47" s="224">
        <f>ROUND(E47*U47,2)</f>
        <v>11.9</v>
      </c>
      <c r="W47" s="224"/>
      <c r="X47" s="224" t="s">
        <v>176</v>
      </c>
      <c r="Y47" s="215"/>
      <c r="Z47" s="215"/>
      <c r="AA47" s="215"/>
      <c r="AB47" s="215"/>
      <c r="AC47" s="215"/>
      <c r="AD47" s="215"/>
      <c r="AE47" s="215"/>
      <c r="AF47" s="215"/>
      <c r="AG47" s="215" t="s">
        <v>304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22"/>
      <c r="B48" s="223"/>
      <c r="C48" s="261" t="s">
        <v>414</v>
      </c>
      <c r="D48" s="250"/>
      <c r="E48" s="250"/>
      <c r="F48" s="250"/>
      <c r="G48" s="250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15"/>
      <c r="Z48" s="215"/>
      <c r="AA48" s="215"/>
      <c r="AB48" s="215"/>
      <c r="AC48" s="215"/>
      <c r="AD48" s="215"/>
      <c r="AE48" s="215"/>
      <c r="AF48" s="215"/>
      <c r="AG48" s="215" t="s">
        <v>179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ht="22.5" outlineLevel="1" x14ac:dyDescent="0.2">
      <c r="A49" s="232">
        <v>27</v>
      </c>
      <c r="B49" s="233" t="s">
        <v>513</v>
      </c>
      <c r="C49" s="241" t="s">
        <v>514</v>
      </c>
      <c r="D49" s="234" t="s">
        <v>313</v>
      </c>
      <c r="E49" s="235">
        <v>30</v>
      </c>
      <c r="F49" s="236"/>
      <c r="G49" s="237">
        <f>ROUND(E49*F49,2)</f>
        <v>0</v>
      </c>
      <c r="H49" s="236"/>
      <c r="I49" s="237">
        <f>ROUND(E49*H49,2)</f>
        <v>0</v>
      </c>
      <c r="J49" s="236"/>
      <c r="K49" s="237">
        <f>ROUND(E49*J49,2)</f>
        <v>0</v>
      </c>
      <c r="L49" s="237">
        <v>15</v>
      </c>
      <c r="M49" s="237">
        <f>G49*(1+L49/100)</f>
        <v>0</v>
      </c>
      <c r="N49" s="237">
        <v>8.8000000000000003E-4</v>
      </c>
      <c r="O49" s="237">
        <f>ROUND(E49*N49,2)</f>
        <v>0.03</v>
      </c>
      <c r="P49" s="237">
        <v>0</v>
      </c>
      <c r="Q49" s="237">
        <f>ROUND(E49*P49,2)</f>
        <v>0</v>
      </c>
      <c r="R49" s="237" t="s">
        <v>461</v>
      </c>
      <c r="S49" s="237" t="s">
        <v>167</v>
      </c>
      <c r="T49" s="238" t="s">
        <v>167</v>
      </c>
      <c r="U49" s="224">
        <v>0.30737999999999999</v>
      </c>
      <c r="V49" s="224">
        <f>ROUND(E49*U49,2)</f>
        <v>9.2200000000000006</v>
      </c>
      <c r="W49" s="224"/>
      <c r="X49" s="224" t="s">
        <v>176</v>
      </c>
      <c r="Y49" s="215"/>
      <c r="Z49" s="215"/>
      <c r="AA49" s="215"/>
      <c r="AB49" s="215"/>
      <c r="AC49" s="215"/>
      <c r="AD49" s="215"/>
      <c r="AE49" s="215"/>
      <c r="AF49" s="215"/>
      <c r="AG49" s="215" t="s">
        <v>304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22"/>
      <c r="B50" s="223"/>
      <c r="C50" s="261" t="s">
        <v>414</v>
      </c>
      <c r="D50" s="250"/>
      <c r="E50" s="250"/>
      <c r="F50" s="250"/>
      <c r="G50" s="250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15"/>
      <c r="Z50" s="215"/>
      <c r="AA50" s="215"/>
      <c r="AB50" s="215"/>
      <c r="AC50" s="215"/>
      <c r="AD50" s="215"/>
      <c r="AE50" s="215"/>
      <c r="AF50" s="215"/>
      <c r="AG50" s="215" t="s">
        <v>179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51">
        <v>28</v>
      </c>
      <c r="B51" s="252" t="s">
        <v>515</v>
      </c>
      <c r="C51" s="263" t="s">
        <v>516</v>
      </c>
      <c r="D51" s="253" t="s">
        <v>313</v>
      </c>
      <c r="E51" s="254">
        <v>70</v>
      </c>
      <c r="F51" s="255"/>
      <c r="G51" s="256">
        <f>ROUND(E51*F51,2)</f>
        <v>0</v>
      </c>
      <c r="H51" s="255"/>
      <c r="I51" s="256">
        <f>ROUND(E51*H51,2)</f>
        <v>0</v>
      </c>
      <c r="J51" s="255"/>
      <c r="K51" s="256">
        <f>ROUND(E51*J51,2)</f>
        <v>0</v>
      </c>
      <c r="L51" s="256">
        <v>15</v>
      </c>
      <c r="M51" s="256">
        <f>G51*(1+L51/100)</f>
        <v>0</v>
      </c>
      <c r="N51" s="256">
        <v>0</v>
      </c>
      <c r="O51" s="256">
        <f>ROUND(E51*N51,2)</f>
        <v>0</v>
      </c>
      <c r="P51" s="256">
        <v>0</v>
      </c>
      <c r="Q51" s="256">
        <f>ROUND(E51*P51,2)</f>
        <v>0</v>
      </c>
      <c r="R51" s="256" t="s">
        <v>461</v>
      </c>
      <c r="S51" s="256" t="s">
        <v>167</v>
      </c>
      <c r="T51" s="257" t="s">
        <v>167</v>
      </c>
      <c r="U51" s="224">
        <v>1.7999999999999999E-2</v>
      </c>
      <c r="V51" s="224">
        <f>ROUND(E51*U51,2)</f>
        <v>1.26</v>
      </c>
      <c r="W51" s="224"/>
      <c r="X51" s="224" t="s">
        <v>176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304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51">
        <v>29</v>
      </c>
      <c r="B52" s="252" t="s">
        <v>517</v>
      </c>
      <c r="C52" s="263" t="s">
        <v>518</v>
      </c>
      <c r="D52" s="253" t="s">
        <v>271</v>
      </c>
      <c r="E52" s="254">
        <v>6.3E-2</v>
      </c>
      <c r="F52" s="255"/>
      <c r="G52" s="256">
        <f>ROUND(E52*F52,2)</f>
        <v>0</v>
      </c>
      <c r="H52" s="255"/>
      <c r="I52" s="256">
        <f>ROUND(E52*H52,2)</f>
        <v>0</v>
      </c>
      <c r="J52" s="255"/>
      <c r="K52" s="256">
        <f>ROUND(E52*J52,2)</f>
        <v>0</v>
      </c>
      <c r="L52" s="256">
        <v>15</v>
      </c>
      <c r="M52" s="256">
        <f>G52*(1+L52/100)</f>
        <v>0</v>
      </c>
      <c r="N52" s="256">
        <v>0</v>
      </c>
      <c r="O52" s="256">
        <f>ROUND(E52*N52,2)</f>
        <v>0</v>
      </c>
      <c r="P52" s="256">
        <v>0</v>
      </c>
      <c r="Q52" s="256">
        <f>ROUND(E52*P52,2)</f>
        <v>0</v>
      </c>
      <c r="R52" s="256" t="s">
        <v>461</v>
      </c>
      <c r="S52" s="256" t="s">
        <v>167</v>
      </c>
      <c r="T52" s="257" t="s">
        <v>167</v>
      </c>
      <c r="U52" s="224">
        <v>3.246</v>
      </c>
      <c r="V52" s="224">
        <f>ROUND(E52*U52,2)</f>
        <v>0.2</v>
      </c>
      <c r="W52" s="224"/>
      <c r="X52" s="224" t="s">
        <v>176</v>
      </c>
      <c r="Y52" s="215"/>
      <c r="Z52" s="215"/>
      <c r="AA52" s="215"/>
      <c r="AB52" s="215"/>
      <c r="AC52" s="215"/>
      <c r="AD52" s="215"/>
      <c r="AE52" s="215"/>
      <c r="AF52" s="215"/>
      <c r="AG52" s="215" t="s">
        <v>304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x14ac:dyDescent="0.2">
      <c r="A53" s="226" t="s">
        <v>162</v>
      </c>
      <c r="B53" s="227" t="s">
        <v>108</v>
      </c>
      <c r="C53" s="240" t="s">
        <v>109</v>
      </c>
      <c r="D53" s="228"/>
      <c r="E53" s="229"/>
      <c r="F53" s="230"/>
      <c r="G53" s="230">
        <f>SUMIF(AG54:AG63,"&lt;&gt;NOR",G54:G63)</f>
        <v>0</v>
      </c>
      <c r="H53" s="230"/>
      <c r="I53" s="230">
        <f>SUM(I54:I63)</f>
        <v>0</v>
      </c>
      <c r="J53" s="230"/>
      <c r="K53" s="230">
        <f>SUM(K54:K63)</f>
        <v>0</v>
      </c>
      <c r="L53" s="230"/>
      <c r="M53" s="230">
        <f>SUM(M54:M63)</f>
        <v>0</v>
      </c>
      <c r="N53" s="230"/>
      <c r="O53" s="230">
        <f>SUM(O54:O63)</f>
        <v>0</v>
      </c>
      <c r="P53" s="230"/>
      <c r="Q53" s="230">
        <f>SUM(Q54:Q63)</f>
        <v>0</v>
      </c>
      <c r="R53" s="230"/>
      <c r="S53" s="230"/>
      <c r="T53" s="231"/>
      <c r="U53" s="225"/>
      <c r="V53" s="225">
        <f>SUM(V54:V63)</f>
        <v>2.7299999999999995</v>
      </c>
      <c r="W53" s="225"/>
      <c r="X53" s="225"/>
      <c r="AG53" t="s">
        <v>163</v>
      </c>
    </row>
    <row r="54" spans="1:60" outlineLevel="1" x14ac:dyDescent="0.2">
      <c r="A54" s="251">
        <v>30</v>
      </c>
      <c r="B54" s="252" t="s">
        <v>519</v>
      </c>
      <c r="C54" s="263" t="s">
        <v>520</v>
      </c>
      <c r="D54" s="253" t="s">
        <v>174</v>
      </c>
      <c r="E54" s="254">
        <v>1</v>
      </c>
      <c r="F54" s="255"/>
      <c r="G54" s="256">
        <f>ROUND(E54*F54,2)</f>
        <v>0</v>
      </c>
      <c r="H54" s="255"/>
      <c r="I54" s="256">
        <f>ROUND(E54*H54,2)</f>
        <v>0</v>
      </c>
      <c r="J54" s="255"/>
      <c r="K54" s="256">
        <f>ROUND(E54*J54,2)</f>
        <v>0</v>
      </c>
      <c r="L54" s="256">
        <v>15</v>
      </c>
      <c r="M54" s="256">
        <f>G54*(1+L54/100)</f>
        <v>0</v>
      </c>
      <c r="N54" s="256">
        <v>3.4000000000000002E-4</v>
      </c>
      <c r="O54" s="256">
        <f>ROUND(E54*N54,2)</f>
        <v>0</v>
      </c>
      <c r="P54" s="256">
        <v>0</v>
      </c>
      <c r="Q54" s="256">
        <f>ROUND(E54*P54,2)</f>
        <v>0</v>
      </c>
      <c r="R54" s="256" t="s">
        <v>461</v>
      </c>
      <c r="S54" s="256" t="s">
        <v>167</v>
      </c>
      <c r="T54" s="257" t="s">
        <v>167</v>
      </c>
      <c r="U54" s="224">
        <v>0.22700000000000001</v>
      </c>
      <c r="V54" s="224">
        <f>ROUND(E54*U54,2)</f>
        <v>0.23</v>
      </c>
      <c r="W54" s="224"/>
      <c r="X54" s="224" t="s">
        <v>176</v>
      </c>
      <c r="Y54" s="215"/>
      <c r="Z54" s="215"/>
      <c r="AA54" s="215"/>
      <c r="AB54" s="215"/>
      <c r="AC54" s="215"/>
      <c r="AD54" s="215"/>
      <c r="AE54" s="215"/>
      <c r="AF54" s="215"/>
      <c r="AG54" s="215" t="s">
        <v>304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ht="22.5" outlineLevel="1" x14ac:dyDescent="0.2">
      <c r="A55" s="251">
        <v>31</v>
      </c>
      <c r="B55" s="252" t="s">
        <v>521</v>
      </c>
      <c r="C55" s="263" t="s">
        <v>522</v>
      </c>
      <c r="D55" s="253" t="s">
        <v>174</v>
      </c>
      <c r="E55" s="254">
        <v>5</v>
      </c>
      <c r="F55" s="255"/>
      <c r="G55" s="256">
        <f>ROUND(E55*F55,2)</f>
        <v>0</v>
      </c>
      <c r="H55" s="255"/>
      <c r="I55" s="256">
        <f>ROUND(E55*H55,2)</f>
        <v>0</v>
      </c>
      <c r="J55" s="255"/>
      <c r="K55" s="256">
        <f>ROUND(E55*J55,2)</f>
        <v>0</v>
      </c>
      <c r="L55" s="256">
        <v>15</v>
      </c>
      <c r="M55" s="256">
        <f>G55*(1+L55/100)</f>
        <v>0</v>
      </c>
      <c r="N55" s="256">
        <v>4.4999999999999999E-4</v>
      </c>
      <c r="O55" s="256">
        <f>ROUND(E55*N55,2)</f>
        <v>0</v>
      </c>
      <c r="P55" s="256">
        <v>0</v>
      </c>
      <c r="Q55" s="256">
        <f>ROUND(E55*P55,2)</f>
        <v>0</v>
      </c>
      <c r="R55" s="256" t="s">
        <v>461</v>
      </c>
      <c r="S55" s="256" t="s">
        <v>167</v>
      </c>
      <c r="T55" s="257" t="s">
        <v>167</v>
      </c>
      <c r="U55" s="224">
        <v>0.16400000000000001</v>
      </c>
      <c r="V55" s="224">
        <f>ROUND(E55*U55,2)</f>
        <v>0.82</v>
      </c>
      <c r="W55" s="224"/>
      <c r="X55" s="224" t="s">
        <v>176</v>
      </c>
      <c r="Y55" s="215"/>
      <c r="Z55" s="215"/>
      <c r="AA55" s="215"/>
      <c r="AB55" s="215"/>
      <c r="AC55" s="215"/>
      <c r="AD55" s="215"/>
      <c r="AE55" s="215"/>
      <c r="AF55" s="215"/>
      <c r="AG55" s="215" t="s">
        <v>304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ht="22.5" outlineLevel="1" x14ac:dyDescent="0.2">
      <c r="A56" s="251">
        <v>32</v>
      </c>
      <c r="B56" s="252" t="s">
        <v>523</v>
      </c>
      <c r="C56" s="263" t="s">
        <v>524</v>
      </c>
      <c r="D56" s="253" t="s">
        <v>174</v>
      </c>
      <c r="E56" s="254">
        <v>1</v>
      </c>
      <c r="F56" s="255"/>
      <c r="G56" s="256">
        <f>ROUND(E56*F56,2)</f>
        <v>0</v>
      </c>
      <c r="H56" s="255"/>
      <c r="I56" s="256">
        <f>ROUND(E56*H56,2)</f>
        <v>0</v>
      </c>
      <c r="J56" s="255"/>
      <c r="K56" s="256">
        <f>ROUND(E56*J56,2)</f>
        <v>0</v>
      </c>
      <c r="L56" s="256">
        <v>15</v>
      </c>
      <c r="M56" s="256">
        <f>G56*(1+L56/100)</f>
        <v>0</v>
      </c>
      <c r="N56" s="256">
        <v>4.4999999999999999E-4</v>
      </c>
      <c r="O56" s="256">
        <f>ROUND(E56*N56,2)</f>
        <v>0</v>
      </c>
      <c r="P56" s="256">
        <v>0</v>
      </c>
      <c r="Q56" s="256">
        <f>ROUND(E56*P56,2)</f>
        <v>0</v>
      </c>
      <c r="R56" s="256" t="s">
        <v>461</v>
      </c>
      <c r="S56" s="256" t="s">
        <v>167</v>
      </c>
      <c r="T56" s="257" t="s">
        <v>167</v>
      </c>
      <c r="U56" s="224">
        <v>0.16400000000000001</v>
      </c>
      <c r="V56" s="224">
        <f>ROUND(E56*U56,2)</f>
        <v>0.16</v>
      </c>
      <c r="W56" s="224"/>
      <c r="X56" s="224" t="s">
        <v>176</v>
      </c>
      <c r="Y56" s="215"/>
      <c r="Z56" s="215"/>
      <c r="AA56" s="215"/>
      <c r="AB56" s="215"/>
      <c r="AC56" s="215"/>
      <c r="AD56" s="215"/>
      <c r="AE56" s="215"/>
      <c r="AF56" s="215"/>
      <c r="AG56" s="215" t="s">
        <v>304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51">
        <v>33</v>
      </c>
      <c r="B57" s="252" t="s">
        <v>525</v>
      </c>
      <c r="C57" s="263" t="s">
        <v>526</v>
      </c>
      <c r="D57" s="253" t="s">
        <v>194</v>
      </c>
      <c r="E57" s="254">
        <v>1</v>
      </c>
      <c r="F57" s="255"/>
      <c r="G57" s="256">
        <f>ROUND(E57*F57,2)</f>
        <v>0</v>
      </c>
      <c r="H57" s="255"/>
      <c r="I57" s="256">
        <f>ROUND(E57*H57,2)</f>
        <v>0</v>
      </c>
      <c r="J57" s="255"/>
      <c r="K57" s="256">
        <f>ROUND(E57*J57,2)</f>
        <v>0</v>
      </c>
      <c r="L57" s="256">
        <v>15</v>
      </c>
      <c r="M57" s="256">
        <f>G57*(1+L57/100)</f>
        <v>0</v>
      </c>
      <c r="N57" s="256">
        <v>0</v>
      </c>
      <c r="O57" s="256">
        <f>ROUND(E57*N57,2)</f>
        <v>0</v>
      </c>
      <c r="P57" s="256">
        <v>0</v>
      </c>
      <c r="Q57" s="256">
        <f>ROUND(E57*P57,2)</f>
        <v>0</v>
      </c>
      <c r="R57" s="256"/>
      <c r="S57" s="256" t="s">
        <v>195</v>
      </c>
      <c r="T57" s="257" t="s">
        <v>168</v>
      </c>
      <c r="U57" s="224">
        <v>0</v>
      </c>
      <c r="V57" s="224">
        <f>ROUND(E57*U57,2)</f>
        <v>0</v>
      </c>
      <c r="W57" s="224"/>
      <c r="X57" s="224" t="s">
        <v>348</v>
      </c>
      <c r="Y57" s="215"/>
      <c r="Z57" s="215"/>
      <c r="AA57" s="215"/>
      <c r="AB57" s="215"/>
      <c r="AC57" s="215"/>
      <c r="AD57" s="215"/>
      <c r="AE57" s="215"/>
      <c r="AF57" s="215"/>
      <c r="AG57" s="215" t="s">
        <v>388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ht="22.5" outlineLevel="1" x14ac:dyDescent="0.2">
      <c r="A58" s="251">
        <v>34</v>
      </c>
      <c r="B58" s="252" t="s">
        <v>527</v>
      </c>
      <c r="C58" s="263" t="s">
        <v>528</v>
      </c>
      <c r="D58" s="253" t="s">
        <v>174</v>
      </c>
      <c r="E58" s="254">
        <v>12</v>
      </c>
      <c r="F58" s="255"/>
      <c r="G58" s="256">
        <f>ROUND(E58*F58,2)</f>
        <v>0</v>
      </c>
      <c r="H58" s="255"/>
      <c r="I58" s="256">
        <f>ROUND(E58*H58,2)</f>
        <v>0</v>
      </c>
      <c r="J58" s="255"/>
      <c r="K58" s="256">
        <f>ROUND(E58*J58,2)</f>
        <v>0</v>
      </c>
      <c r="L58" s="256">
        <v>15</v>
      </c>
      <c r="M58" s="256">
        <f>G58*(1+L58/100)</f>
        <v>0</v>
      </c>
      <c r="N58" s="256">
        <v>1.4999999999999999E-4</v>
      </c>
      <c r="O58" s="256">
        <f>ROUND(E58*N58,2)</f>
        <v>0</v>
      </c>
      <c r="P58" s="256">
        <v>0</v>
      </c>
      <c r="Q58" s="256">
        <f>ROUND(E58*P58,2)</f>
        <v>0</v>
      </c>
      <c r="R58" s="256" t="s">
        <v>461</v>
      </c>
      <c r="S58" s="256" t="s">
        <v>167</v>
      </c>
      <c r="T58" s="257" t="s">
        <v>167</v>
      </c>
      <c r="U58" s="224">
        <v>6.5000000000000002E-2</v>
      </c>
      <c r="V58" s="224">
        <f>ROUND(E58*U58,2)</f>
        <v>0.78</v>
      </c>
      <c r="W58" s="224"/>
      <c r="X58" s="224" t="s">
        <v>176</v>
      </c>
      <c r="Y58" s="215"/>
      <c r="Z58" s="215"/>
      <c r="AA58" s="215"/>
      <c r="AB58" s="215"/>
      <c r="AC58" s="215"/>
      <c r="AD58" s="215"/>
      <c r="AE58" s="215"/>
      <c r="AF58" s="215"/>
      <c r="AG58" s="215" t="s">
        <v>304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ht="22.5" outlineLevel="1" x14ac:dyDescent="0.2">
      <c r="A59" s="251">
        <v>35</v>
      </c>
      <c r="B59" s="252" t="s">
        <v>529</v>
      </c>
      <c r="C59" s="263" t="s">
        <v>530</v>
      </c>
      <c r="D59" s="253" t="s">
        <v>174</v>
      </c>
      <c r="E59" s="254">
        <v>4</v>
      </c>
      <c r="F59" s="255"/>
      <c r="G59" s="256">
        <f>ROUND(E59*F59,2)</f>
        <v>0</v>
      </c>
      <c r="H59" s="255"/>
      <c r="I59" s="256">
        <f>ROUND(E59*H59,2)</f>
        <v>0</v>
      </c>
      <c r="J59" s="255"/>
      <c r="K59" s="256">
        <f>ROUND(E59*J59,2)</f>
        <v>0</v>
      </c>
      <c r="L59" s="256">
        <v>15</v>
      </c>
      <c r="M59" s="256">
        <f>G59*(1+L59/100)</f>
        <v>0</v>
      </c>
      <c r="N59" s="256">
        <v>1.3999999999999999E-4</v>
      </c>
      <c r="O59" s="256">
        <f>ROUND(E59*N59,2)</f>
        <v>0</v>
      </c>
      <c r="P59" s="256">
        <v>0</v>
      </c>
      <c r="Q59" s="256">
        <f>ROUND(E59*P59,2)</f>
        <v>0</v>
      </c>
      <c r="R59" s="256" t="s">
        <v>461</v>
      </c>
      <c r="S59" s="256" t="s">
        <v>167</v>
      </c>
      <c r="T59" s="257" t="s">
        <v>167</v>
      </c>
      <c r="U59" s="224">
        <v>8.2000000000000003E-2</v>
      </c>
      <c r="V59" s="224">
        <f>ROUND(E59*U59,2)</f>
        <v>0.33</v>
      </c>
      <c r="W59" s="224"/>
      <c r="X59" s="224" t="s">
        <v>176</v>
      </c>
      <c r="Y59" s="215"/>
      <c r="Z59" s="215"/>
      <c r="AA59" s="215"/>
      <c r="AB59" s="215"/>
      <c r="AC59" s="215"/>
      <c r="AD59" s="215"/>
      <c r="AE59" s="215"/>
      <c r="AF59" s="215"/>
      <c r="AG59" s="215" t="s">
        <v>304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51">
        <v>36</v>
      </c>
      <c r="B60" s="252" t="s">
        <v>531</v>
      </c>
      <c r="C60" s="263" t="s">
        <v>532</v>
      </c>
      <c r="D60" s="253" t="s">
        <v>174</v>
      </c>
      <c r="E60" s="254">
        <v>1</v>
      </c>
      <c r="F60" s="255"/>
      <c r="G60" s="256">
        <f>ROUND(E60*F60,2)</f>
        <v>0</v>
      </c>
      <c r="H60" s="255"/>
      <c r="I60" s="256">
        <f>ROUND(E60*H60,2)</f>
        <v>0</v>
      </c>
      <c r="J60" s="255"/>
      <c r="K60" s="256">
        <f>ROUND(E60*J60,2)</f>
        <v>0</v>
      </c>
      <c r="L60" s="256">
        <v>15</v>
      </c>
      <c r="M60" s="256">
        <f>G60*(1+L60/100)</f>
        <v>0</v>
      </c>
      <c r="N60" s="256">
        <v>4.6000000000000001E-4</v>
      </c>
      <c r="O60" s="256">
        <f>ROUND(E60*N60,2)</f>
        <v>0</v>
      </c>
      <c r="P60" s="256">
        <v>0</v>
      </c>
      <c r="Q60" s="256">
        <f>ROUND(E60*P60,2)</f>
        <v>0</v>
      </c>
      <c r="R60" s="256" t="s">
        <v>461</v>
      </c>
      <c r="S60" s="256" t="s">
        <v>167</v>
      </c>
      <c r="T60" s="257" t="s">
        <v>167</v>
      </c>
      <c r="U60" s="224">
        <v>0.22700000000000001</v>
      </c>
      <c r="V60" s="224">
        <f>ROUND(E60*U60,2)</f>
        <v>0.23</v>
      </c>
      <c r="W60" s="224"/>
      <c r="X60" s="224" t="s">
        <v>176</v>
      </c>
      <c r="Y60" s="215"/>
      <c r="Z60" s="215"/>
      <c r="AA60" s="215"/>
      <c r="AB60" s="215"/>
      <c r="AC60" s="215"/>
      <c r="AD60" s="215"/>
      <c r="AE60" s="215"/>
      <c r="AF60" s="215"/>
      <c r="AG60" s="215" t="s">
        <v>304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51">
        <v>37</v>
      </c>
      <c r="B61" s="252" t="s">
        <v>533</v>
      </c>
      <c r="C61" s="263" t="s">
        <v>534</v>
      </c>
      <c r="D61" s="253" t="s">
        <v>174</v>
      </c>
      <c r="E61" s="254">
        <v>6</v>
      </c>
      <c r="F61" s="255"/>
      <c r="G61" s="256">
        <f>ROUND(E61*F61,2)</f>
        <v>0</v>
      </c>
      <c r="H61" s="255"/>
      <c r="I61" s="256">
        <f>ROUND(E61*H61,2)</f>
        <v>0</v>
      </c>
      <c r="J61" s="255"/>
      <c r="K61" s="256">
        <f>ROUND(E61*J61,2)</f>
        <v>0</v>
      </c>
      <c r="L61" s="256">
        <v>15</v>
      </c>
      <c r="M61" s="256">
        <f>G61*(1+L61/100)</f>
        <v>0</v>
      </c>
      <c r="N61" s="256">
        <v>1.3999999999999999E-4</v>
      </c>
      <c r="O61" s="256">
        <f>ROUND(E61*N61,2)</f>
        <v>0</v>
      </c>
      <c r="P61" s="256">
        <v>0</v>
      </c>
      <c r="Q61" s="256">
        <f>ROUND(E61*P61,2)</f>
        <v>0</v>
      </c>
      <c r="R61" s="256" t="s">
        <v>347</v>
      </c>
      <c r="S61" s="256" t="s">
        <v>167</v>
      </c>
      <c r="T61" s="257" t="s">
        <v>167</v>
      </c>
      <c r="U61" s="224">
        <v>0</v>
      </c>
      <c r="V61" s="224">
        <f>ROUND(E61*U61,2)</f>
        <v>0</v>
      </c>
      <c r="W61" s="224"/>
      <c r="X61" s="224" t="s">
        <v>348</v>
      </c>
      <c r="Y61" s="215"/>
      <c r="Z61" s="215"/>
      <c r="AA61" s="215"/>
      <c r="AB61" s="215"/>
      <c r="AC61" s="215"/>
      <c r="AD61" s="215"/>
      <c r="AE61" s="215"/>
      <c r="AF61" s="215"/>
      <c r="AG61" s="215" t="s">
        <v>388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51">
        <v>38</v>
      </c>
      <c r="B62" s="252" t="s">
        <v>535</v>
      </c>
      <c r="C62" s="263" t="s">
        <v>536</v>
      </c>
      <c r="D62" s="253" t="s">
        <v>174</v>
      </c>
      <c r="E62" s="254">
        <v>1</v>
      </c>
      <c r="F62" s="255"/>
      <c r="G62" s="256">
        <f>ROUND(E62*F62,2)</f>
        <v>0</v>
      </c>
      <c r="H62" s="255"/>
      <c r="I62" s="256">
        <f>ROUND(E62*H62,2)</f>
        <v>0</v>
      </c>
      <c r="J62" s="255"/>
      <c r="K62" s="256">
        <f>ROUND(E62*J62,2)</f>
        <v>0</v>
      </c>
      <c r="L62" s="256">
        <v>15</v>
      </c>
      <c r="M62" s="256">
        <f>G62*(1+L62/100)</f>
        <v>0</v>
      </c>
      <c r="N62" s="256">
        <v>1.0000000000000001E-5</v>
      </c>
      <c r="O62" s="256">
        <f>ROUND(E62*N62,2)</f>
        <v>0</v>
      </c>
      <c r="P62" s="256">
        <v>0</v>
      </c>
      <c r="Q62" s="256">
        <f>ROUND(E62*P62,2)</f>
        <v>0</v>
      </c>
      <c r="R62" s="256" t="s">
        <v>461</v>
      </c>
      <c r="S62" s="256" t="s">
        <v>167</v>
      </c>
      <c r="T62" s="257" t="s">
        <v>167</v>
      </c>
      <c r="U62" s="224">
        <v>0.16500000000000001</v>
      </c>
      <c r="V62" s="224">
        <f>ROUND(E62*U62,2)</f>
        <v>0.17</v>
      </c>
      <c r="W62" s="224"/>
      <c r="X62" s="224" t="s">
        <v>176</v>
      </c>
      <c r="Y62" s="215"/>
      <c r="Z62" s="215"/>
      <c r="AA62" s="215"/>
      <c r="AB62" s="215"/>
      <c r="AC62" s="215"/>
      <c r="AD62" s="215"/>
      <c r="AE62" s="215"/>
      <c r="AF62" s="215"/>
      <c r="AG62" s="215" t="s">
        <v>304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51">
        <v>39</v>
      </c>
      <c r="B63" s="252" t="s">
        <v>537</v>
      </c>
      <c r="C63" s="263" t="s">
        <v>538</v>
      </c>
      <c r="D63" s="253" t="s">
        <v>271</v>
      </c>
      <c r="E63" s="254">
        <v>3.2000000000000002E-3</v>
      </c>
      <c r="F63" s="255"/>
      <c r="G63" s="256">
        <f>ROUND(E63*F63,2)</f>
        <v>0</v>
      </c>
      <c r="H63" s="255"/>
      <c r="I63" s="256">
        <f>ROUND(E63*H63,2)</f>
        <v>0</v>
      </c>
      <c r="J63" s="255"/>
      <c r="K63" s="256">
        <f>ROUND(E63*J63,2)</f>
        <v>0</v>
      </c>
      <c r="L63" s="256">
        <v>15</v>
      </c>
      <c r="M63" s="256">
        <f>G63*(1+L63/100)</f>
        <v>0</v>
      </c>
      <c r="N63" s="256">
        <v>0</v>
      </c>
      <c r="O63" s="256">
        <f>ROUND(E63*N63,2)</f>
        <v>0</v>
      </c>
      <c r="P63" s="256">
        <v>0</v>
      </c>
      <c r="Q63" s="256">
        <f>ROUND(E63*P63,2)</f>
        <v>0</v>
      </c>
      <c r="R63" s="256" t="s">
        <v>461</v>
      </c>
      <c r="S63" s="256" t="s">
        <v>167</v>
      </c>
      <c r="T63" s="257" t="s">
        <v>167</v>
      </c>
      <c r="U63" s="224">
        <v>2.351</v>
      </c>
      <c r="V63" s="224">
        <f>ROUND(E63*U63,2)</f>
        <v>0.01</v>
      </c>
      <c r="W63" s="224"/>
      <c r="X63" s="224" t="s">
        <v>176</v>
      </c>
      <c r="Y63" s="215"/>
      <c r="Z63" s="215"/>
      <c r="AA63" s="215"/>
      <c r="AB63" s="215"/>
      <c r="AC63" s="215"/>
      <c r="AD63" s="215"/>
      <c r="AE63" s="215"/>
      <c r="AF63" s="215"/>
      <c r="AG63" s="215" t="s">
        <v>304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x14ac:dyDescent="0.2">
      <c r="A64" s="226" t="s">
        <v>162</v>
      </c>
      <c r="B64" s="227" t="s">
        <v>110</v>
      </c>
      <c r="C64" s="240" t="s">
        <v>111</v>
      </c>
      <c r="D64" s="228"/>
      <c r="E64" s="229"/>
      <c r="F64" s="230"/>
      <c r="G64" s="230">
        <f>SUMIF(AG65:AG78,"&lt;&gt;NOR",G65:G78)</f>
        <v>0</v>
      </c>
      <c r="H64" s="230"/>
      <c r="I64" s="230">
        <f>SUM(I65:I78)</f>
        <v>0</v>
      </c>
      <c r="J64" s="230"/>
      <c r="K64" s="230">
        <f>SUM(K65:K78)</f>
        <v>0</v>
      </c>
      <c r="L64" s="230"/>
      <c r="M64" s="230">
        <f>SUM(M65:M78)</f>
        <v>0</v>
      </c>
      <c r="N64" s="230"/>
      <c r="O64" s="230">
        <f>SUM(O65:O78)</f>
        <v>0.4</v>
      </c>
      <c r="P64" s="230"/>
      <c r="Q64" s="230">
        <f>SUM(Q65:Q78)</f>
        <v>0</v>
      </c>
      <c r="R64" s="230"/>
      <c r="S64" s="230"/>
      <c r="T64" s="231"/>
      <c r="U64" s="225"/>
      <c r="V64" s="225">
        <f>SUM(V65:V78)</f>
        <v>11.96</v>
      </c>
      <c r="W64" s="225"/>
      <c r="X64" s="225"/>
      <c r="AG64" t="s">
        <v>163</v>
      </c>
    </row>
    <row r="65" spans="1:60" ht="22.5" outlineLevel="1" x14ac:dyDescent="0.2">
      <c r="A65" s="251">
        <v>40</v>
      </c>
      <c r="B65" s="252" t="s">
        <v>539</v>
      </c>
      <c r="C65" s="263" t="s">
        <v>540</v>
      </c>
      <c r="D65" s="253" t="s">
        <v>174</v>
      </c>
      <c r="E65" s="254">
        <v>6</v>
      </c>
      <c r="F65" s="255"/>
      <c r="G65" s="256">
        <f>ROUND(E65*F65,2)</f>
        <v>0</v>
      </c>
      <c r="H65" s="255"/>
      <c r="I65" s="256">
        <f>ROUND(E65*H65,2)</f>
        <v>0</v>
      </c>
      <c r="J65" s="255"/>
      <c r="K65" s="256">
        <f>ROUND(E65*J65,2)</f>
        <v>0</v>
      </c>
      <c r="L65" s="256">
        <v>15</v>
      </c>
      <c r="M65" s="256">
        <f>G65*(1+L65/100)</f>
        <v>0</v>
      </c>
      <c r="N65" s="256">
        <v>0</v>
      </c>
      <c r="O65" s="256">
        <f>ROUND(E65*N65,2)</f>
        <v>0</v>
      </c>
      <c r="P65" s="256">
        <v>0</v>
      </c>
      <c r="Q65" s="256">
        <f>ROUND(E65*P65,2)</f>
        <v>0</v>
      </c>
      <c r="R65" s="256" t="s">
        <v>461</v>
      </c>
      <c r="S65" s="256" t="s">
        <v>167</v>
      </c>
      <c r="T65" s="257" t="s">
        <v>167</v>
      </c>
      <c r="U65" s="224">
        <v>0.26800000000000002</v>
      </c>
      <c r="V65" s="224">
        <f>ROUND(E65*U65,2)</f>
        <v>1.61</v>
      </c>
      <c r="W65" s="224"/>
      <c r="X65" s="224" t="s">
        <v>176</v>
      </c>
      <c r="Y65" s="215"/>
      <c r="Z65" s="215"/>
      <c r="AA65" s="215"/>
      <c r="AB65" s="215"/>
      <c r="AC65" s="215"/>
      <c r="AD65" s="215"/>
      <c r="AE65" s="215"/>
      <c r="AF65" s="215"/>
      <c r="AG65" s="215" t="s">
        <v>190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51">
        <v>41</v>
      </c>
      <c r="B66" s="252" t="s">
        <v>541</v>
      </c>
      <c r="C66" s="263" t="s">
        <v>542</v>
      </c>
      <c r="D66" s="253" t="s">
        <v>174</v>
      </c>
      <c r="E66" s="254">
        <v>5</v>
      </c>
      <c r="F66" s="255"/>
      <c r="G66" s="256">
        <f>ROUND(E66*F66,2)</f>
        <v>0</v>
      </c>
      <c r="H66" s="255"/>
      <c r="I66" s="256">
        <f>ROUND(E66*H66,2)</f>
        <v>0</v>
      </c>
      <c r="J66" s="255"/>
      <c r="K66" s="256">
        <f>ROUND(E66*J66,2)</f>
        <v>0</v>
      </c>
      <c r="L66" s="256">
        <v>15</v>
      </c>
      <c r="M66" s="256">
        <f>G66*(1+L66/100)</f>
        <v>0</v>
      </c>
      <c r="N66" s="256">
        <v>0</v>
      </c>
      <c r="O66" s="256">
        <f>ROUND(E66*N66,2)</f>
        <v>0</v>
      </c>
      <c r="P66" s="256">
        <v>0</v>
      </c>
      <c r="Q66" s="256">
        <f>ROUND(E66*P66,2)</f>
        <v>0</v>
      </c>
      <c r="R66" s="256" t="s">
        <v>461</v>
      </c>
      <c r="S66" s="256" t="s">
        <v>167</v>
      </c>
      <c r="T66" s="257" t="s">
        <v>167</v>
      </c>
      <c r="U66" s="224">
        <v>0.92900000000000005</v>
      </c>
      <c r="V66" s="224">
        <f>ROUND(E66*U66,2)</f>
        <v>4.6500000000000004</v>
      </c>
      <c r="W66" s="224"/>
      <c r="X66" s="224" t="s">
        <v>176</v>
      </c>
      <c r="Y66" s="215"/>
      <c r="Z66" s="215"/>
      <c r="AA66" s="215"/>
      <c r="AB66" s="215"/>
      <c r="AC66" s="215"/>
      <c r="AD66" s="215"/>
      <c r="AE66" s="215"/>
      <c r="AF66" s="215"/>
      <c r="AG66" s="215" t="s">
        <v>304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ht="22.5" outlineLevel="1" x14ac:dyDescent="0.2">
      <c r="A67" s="251">
        <v>42</v>
      </c>
      <c r="B67" s="252" t="s">
        <v>543</v>
      </c>
      <c r="C67" s="263" t="s">
        <v>544</v>
      </c>
      <c r="D67" s="253" t="s">
        <v>174</v>
      </c>
      <c r="E67" s="254">
        <v>5</v>
      </c>
      <c r="F67" s="255"/>
      <c r="G67" s="256">
        <f>ROUND(E67*F67,2)</f>
        <v>0</v>
      </c>
      <c r="H67" s="255"/>
      <c r="I67" s="256">
        <f>ROUND(E67*H67,2)</f>
        <v>0</v>
      </c>
      <c r="J67" s="255"/>
      <c r="K67" s="256">
        <f>ROUND(E67*J67,2)</f>
        <v>0</v>
      </c>
      <c r="L67" s="256">
        <v>15</v>
      </c>
      <c r="M67" s="256">
        <f>G67*(1+L67/100)</f>
        <v>0</v>
      </c>
      <c r="N67" s="256">
        <v>0</v>
      </c>
      <c r="O67" s="256">
        <f>ROUND(E67*N67,2)</f>
        <v>0</v>
      </c>
      <c r="P67" s="256">
        <v>0</v>
      </c>
      <c r="Q67" s="256">
        <f>ROUND(E67*P67,2)</f>
        <v>0</v>
      </c>
      <c r="R67" s="256" t="s">
        <v>461</v>
      </c>
      <c r="S67" s="256" t="s">
        <v>167</v>
      </c>
      <c r="T67" s="257" t="s">
        <v>167</v>
      </c>
      <c r="U67" s="224">
        <v>0.86799999999999999</v>
      </c>
      <c r="V67" s="224">
        <f>ROUND(E67*U67,2)</f>
        <v>4.34</v>
      </c>
      <c r="W67" s="224"/>
      <c r="X67" s="224" t="s">
        <v>176</v>
      </c>
      <c r="Y67" s="215"/>
      <c r="Z67" s="215"/>
      <c r="AA67" s="215"/>
      <c r="AB67" s="215"/>
      <c r="AC67" s="215"/>
      <c r="AD67" s="215"/>
      <c r="AE67" s="215"/>
      <c r="AF67" s="215"/>
      <c r="AG67" s="215" t="s">
        <v>304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ht="22.5" outlineLevel="1" x14ac:dyDescent="0.2">
      <c r="A68" s="251">
        <v>43</v>
      </c>
      <c r="B68" s="252" t="s">
        <v>545</v>
      </c>
      <c r="C68" s="263" t="s">
        <v>546</v>
      </c>
      <c r="D68" s="253" t="s">
        <v>174</v>
      </c>
      <c r="E68" s="254">
        <v>1</v>
      </c>
      <c r="F68" s="255"/>
      <c r="G68" s="256">
        <f>ROUND(E68*F68,2)</f>
        <v>0</v>
      </c>
      <c r="H68" s="255"/>
      <c r="I68" s="256">
        <f>ROUND(E68*H68,2)</f>
        <v>0</v>
      </c>
      <c r="J68" s="255"/>
      <c r="K68" s="256">
        <f>ROUND(E68*J68,2)</f>
        <v>0</v>
      </c>
      <c r="L68" s="256">
        <v>15</v>
      </c>
      <c r="M68" s="256">
        <f>G68*(1+L68/100)</f>
        <v>0</v>
      </c>
      <c r="N68" s="256">
        <v>2.0000000000000002E-5</v>
      </c>
      <c r="O68" s="256">
        <f>ROUND(E68*N68,2)</f>
        <v>0</v>
      </c>
      <c r="P68" s="256">
        <v>0</v>
      </c>
      <c r="Q68" s="256">
        <f>ROUND(E68*P68,2)</f>
        <v>0</v>
      </c>
      <c r="R68" s="256" t="s">
        <v>461</v>
      </c>
      <c r="S68" s="256" t="s">
        <v>167</v>
      </c>
      <c r="T68" s="257" t="s">
        <v>167</v>
      </c>
      <c r="U68" s="224">
        <v>0.86799999999999999</v>
      </c>
      <c r="V68" s="224">
        <f>ROUND(E68*U68,2)</f>
        <v>0.87</v>
      </c>
      <c r="W68" s="224"/>
      <c r="X68" s="224" t="s">
        <v>176</v>
      </c>
      <c r="Y68" s="215"/>
      <c r="Z68" s="215"/>
      <c r="AA68" s="215"/>
      <c r="AB68" s="215"/>
      <c r="AC68" s="215"/>
      <c r="AD68" s="215"/>
      <c r="AE68" s="215"/>
      <c r="AF68" s="215"/>
      <c r="AG68" s="215" t="s">
        <v>304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ht="33.75" outlineLevel="1" x14ac:dyDescent="0.2">
      <c r="A69" s="232">
        <v>44</v>
      </c>
      <c r="B69" s="233" t="s">
        <v>547</v>
      </c>
      <c r="C69" s="241" t="s">
        <v>548</v>
      </c>
      <c r="D69" s="234" t="s">
        <v>174</v>
      </c>
      <c r="E69" s="235">
        <v>1</v>
      </c>
      <c r="F69" s="236"/>
      <c r="G69" s="237">
        <f>ROUND(E69*F69,2)</f>
        <v>0</v>
      </c>
      <c r="H69" s="236"/>
      <c r="I69" s="237">
        <f>ROUND(E69*H69,2)</f>
        <v>0</v>
      </c>
      <c r="J69" s="236"/>
      <c r="K69" s="237">
        <f>ROUND(E69*J69,2)</f>
        <v>0</v>
      </c>
      <c r="L69" s="237">
        <v>15</v>
      </c>
      <c r="M69" s="237">
        <f>G69*(1+L69/100)</f>
        <v>0</v>
      </c>
      <c r="N69" s="237">
        <v>5.5100000000000003E-2</v>
      </c>
      <c r="O69" s="237">
        <f>ROUND(E69*N69,2)</f>
        <v>0.06</v>
      </c>
      <c r="P69" s="237">
        <v>0</v>
      </c>
      <c r="Q69" s="237">
        <f>ROUND(E69*P69,2)</f>
        <v>0</v>
      </c>
      <c r="R69" s="237" t="s">
        <v>347</v>
      </c>
      <c r="S69" s="237" t="s">
        <v>167</v>
      </c>
      <c r="T69" s="238" t="s">
        <v>167</v>
      </c>
      <c r="U69" s="224">
        <v>0</v>
      </c>
      <c r="V69" s="224">
        <f>ROUND(E69*U69,2)</f>
        <v>0</v>
      </c>
      <c r="W69" s="224"/>
      <c r="X69" s="224" t="s">
        <v>348</v>
      </c>
      <c r="Y69" s="215"/>
      <c r="Z69" s="215"/>
      <c r="AA69" s="215"/>
      <c r="AB69" s="215"/>
      <c r="AC69" s="215"/>
      <c r="AD69" s="215"/>
      <c r="AE69" s="215"/>
      <c r="AF69" s="215"/>
      <c r="AG69" s="215" t="s">
        <v>388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22"/>
      <c r="B70" s="223"/>
      <c r="C70" s="264" t="s">
        <v>549</v>
      </c>
      <c r="D70" s="259"/>
      <c r="E70" s="259"/>
      <c r="F70" s="259"/>
      <c r="G70" s="259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15"/>
      <c r="Z70" s="215"/>
      <c r="AA70" s="215"/>
      <c r="AB70" s="215"/>
      <c r="AC70" s="215"/>
      <c r="AD70" s="215"/>
      <c r="AE70" s="215"/>
      <c r="AF70" s="215"/>
      <c r="AG70" s="215" t="s">
        <v>280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ht="33.75" outlineLevel="1" x14ac:dyDescent="0.2">
      <c r="A71" s="232">
        <v>45</v>
      </c>
      <c r="B71" s="233" t="s">
        <v>550</v>
      </c>
      <c r="C71" s="241" t="s">
        <v>551</v>
      </c>
      <c r="D71" s="234" t="s">
        <v>174</v>
      </c>
      <c r="E71" s="235">
        <v>1</v>
      </c>
      <c r="F71" s="236"/>
      <c r="G71" s="237">
        <f>ROUND(E71*F71,2)</f>
        <v>0</v>
      </c>
      <c r="H71" s="236"/>
      <c r="I71" s="237">
        <f>ROUND(E71*H71,2)</f>
        <v>0</v>
      </c>
      <c r="J71" s="236"/>
      <c r="K71" s="237">
        <f>ROUND(E71*J71,2)</f>
        <v>0</v>
      </c>
      <c r="L71" s="237">
        <v>15</v>
      </c>
      <c r="M71" s="237">
        <f>G71*(1+L71/100)</f>
        <v>0</v>
      </c>
      <c r="N71" s="237">
        <v>6.6119999999999998E-2</v>
      </c>
      <c r="O71" s="237">
        <f>ROUND(E71*N71,2)</f>
        <v>7.0000000000000007E-2</v>
      </c>
      <c r="P71" s="237">
        <v>0</v>
      </c>
      <c r="Q71" s="237">
        <f>ROUND(E71*P71,2)</f>
        <v>0</v>
      </c>
      <c r="R71" s="237" t="s">
        <v>347</v>
      </c>
      <c r="S71" s="237" t="s">
        <v>167</v>
      </c>
      <c r="T71" s="238" t="s">
        <v>167</v>
      </c>
      <c r="U71" s="224">
        <v>0</v>
      </c>
      <c r="V71" s="224">
        <f>ROUND(E71*U71,2)</f>
        <v>0</v>
      </c>
      <c r="W71" s="224"/>
      <c r="X71" s="224" t="s">
        <v>348</v>
      </c>
      <c r="Y71" s="215"/>
      <c r="Z71" s="215"/>
      <c r="AA71" s="215"/>
      <c r="AB71" s="215"/>
      <c r="AC71" s="215"/>
      <c r="AD71" s="215"/>
      <c r="AE71" s="215"/>
      <c r="AF71" s="215"/>
      <c r="AG71" s="215" t="s">
        <v>388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22"/>
      <c r="B72" s="223"/>
      <c r="C72" s="264" t="s">
        <v>552</v>
      </c>
      <c r="D72" s="259"/>
      <c r="E72" s="259"/>
      <c r="F72" s="259"/>
      <c r="G72" s="259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15"/>
      <c r="Z72" s="215"/>
      <c r="AA72" s="215"/>
      <c r="AB72" s="215"/>
      <c r="AC72" s="215"/>
      <c r="AD72" s="215"/>
      <c r="AE72" s="215"/>
      <c r="AF72" s="215"/>
      <c r="AG72" s="215" t="s">
        <v>280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ht="33.75" outlineLevel="1" x14ac:dyDescent="0.2">
      <c r="A73" s="232">
        <v>46</v>
      </c>
      <c r="B73" s="233" t="s">
        <v>553</v>
      </c>
      <c r="C73" s="241" t="s">
        <v>554</v>
      </c>
      <c r="D73" s="234" t="s">
        <v>174</v>
      </c>
      <c r="E73" s="235">
        <v>3</v>
      </c>
      <c r="F73" s="236"/>
      <c r="G73" s="237">
        <f>ROUND(E73*F73,2)</f>
        <v>0</v>
      </c>
      <c r="H73" s="236"/>
      <c r="I73" s="237">
        <f>ROUND(E73*H73,2)</f>
        <v>0</v>
      </c>
      <c r="J73" s="236"/>
      <c r="K73" s="237">
        <f>ROUND(E73*J73,2)</f>
        <v>0</v>
      </c>
      <c r="L73" s="237">
        <v>15</v>
      </c>
      <c r="M73" s="237">
        <f>G73*(1+L73/100)</f>
        <v>0</v>
      </c>
      <c r="N73" s="237">
        <v>8.8160000000000002E-2</v>
      </c>
      <c r="O73" s="237">
        <f>ROUND(E73*N73,2)</f>
        <v>0.26</v>
      </c>
      <c r="P73" s="237">
        <v>0</v>
      </c>
      <c r="Q73" s="237">
        <f>ROUND(E73*P73,2)</f>
        <v>0</v>
      </c>
      <c r="R73" s="237" t="s">
        <v>347</v>
      </c>
      <c r="S73" s="237" t="s">
        <v>167</v>
      </c>
      <c r="T73" s="238" t="s">
        <v>167</v>
      </c>
      <c r="U73" s="224">
        <v>0</v>
      </c>
      <c r="V73" s="224">
        <f>ROUND(E73*U73,2)</f>
        <v>0</v>
      </c>
      <c r="W73" s="224"/>
      <c r="X73" s="224" t="s">
        <v>348</v>
      </c>
      <c r="Y73" s="215"/>
      <c r="Z73" s="215"/>
      <c r="AA73" s="215"/>
      <c r="AB73" s="215"/>
      <c r="AC73" s="215"/>
      <c r="AD73" s="215"/>
      <c r="AE73" s="215"/>
      <c r="AF73" s="215"/>
      <c r="AG73" s="215" t="s">
        <v>388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22"/>
      <c r="B74" s="223"/>
      <c r="C74" s="264" t="s">
        <v>555</v>
      </c>
      <c r="D74" s="259"/>
      <c r="E74" s="259"/>
      <c r="F74" s="259"/>
      <c r="G74" s="259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15"/>
      <c r="Z74" s="215"/>
      <c r="AA74" s="215"/>
      <c r="AB74" s="215"/>
      <c r="AC74" s="215"/>
      <c r="AD74" s="215"/>
      <c r="AE74" s="215"/>
      <c r="AF74" s="215"/>
      <c r="AG74" s="215" t="s">
        <v>280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ht="45" outlineLevel="1" x14ac:dyDescent="0.2">
      <c r="A75" s="232">
        <v>47</v>
      </c>
      <c r="B75" s="233" t="s">
        <v>556</v>
      </c>
      <c r="C75" s="241" t="s">
        <v>557</v>
      </c>
      <c r="D75" s="234" t="s">
        <v>174</v>
      </c>
      <c r="E75" s="235">
        <v>1</v>
      </c>
      <c r="F75" s="236"/>
      <c r="G75" s="237">
        <f>ROUND(E75*F75,2)</f>
        <v>0</v>
      </c>
      <c r="H75" s="236"/>
      <c r="I75" s="237">
        <f>ROUND(E75*H75,2)</f>
        <v>0</v>
      </c>
      <c r="J75" s="236"/>
      <c r="K75" s="237">
        <f>ROUND(E75*J75,2)</f>
        <v>0</v>
      </c>
      <c r="L75" s="237">
        <v>15</v>
      </c>
      <c r="M75" s="237">
        <f>G75*(1+L75/100)</f>
        <v>0</v>
      </c>
      <c r="N75" s="237">
        <v>1.23E-2</v>
      </c>
      <c r="O75" s="237">
        <f>ROUND(E75*N75,2)</f>
        <v>0.01</v>
      </c>
      <c r="P75" s="237">
        <v>0</v>
      </c>
      <c r="Q75" s="237">
        <f>ROUND(E75*P75,2)</f>
        <v>0</v>
      </c>
      <c r="R75" s="237" t="s">
        <v>347</v>
      </c>
      <c r="S75" s="237" t="s">
        <v>167</v>
      </c>
      <c r="T75" s="238" t="s">
        <v>167</v>
      </c>
      <c r="U75" s="224">
        <v>0</v>
      </c>
      <c r="V75" s="224">
        <f>ROUND(E75*U75,2)</f>
        <v>0</v>
      </c>
      <c r="W75" s="224"/>
      <c r="X75" s="224" t="s">
        <v>348</v>
      </c>
      <c r="Y75" s="215"/>
      <c r="Z75" s="215"/>
      <c r="AA75" s="215"/>
      <c r="AB75" s="215"/>
      <c r="AC75" s="215"/>
      <c r="AD75" s="215"/>
      <c r="AE75" s="215"/>
      <c r="AF75" s="215"/>
      <c r="AG75" s="215" t="s">
        <v>388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22"/>
      <c r="B76" s="223"/>
      <c r="C76" s="264" t="s">
        <v>558</v>
      </c>
      <c r="D76" s="259"/>
      <c r="E76" s="259"/>
      <c r="F76" s="259"/>
      <c r="G76" s="259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15"/>
      <c r="Z76" s="215"/>
      <c r="AA76" s="215"/>
      <c r="AB76" s="215"/>
      <c r="AC76" s="215"/>
      <c r="AD76" s="215"/>
      <c r="AE76" s="215"/>
      <c r="AF76" s="215"/>
      <c r="AG76" s="215" t="s">
        <v>280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51">
        <v>48</v>
      </c>
      <c r="B77" s="252" t="s">
        <v>559</v>
      </c>
      <c r="C77" s="263" t="s">
        <v>560</v>
      </c>
      <c r="D77" s="253" t="s">
        <v>271</v>
      </c>
      <c r="E77" s="254">
        <v>0.18</v>
      </c>
      <c r="F77" s="255"/>
      <c r="G77" s="256">
        <f>ROUND(E77*F77,2)</f>
        <v>0</v>
      </c>
      <c r="H77" s="255"/>
      <c r="I77" s="256">
        <f>ROUND(E77*H77,2)</f>
        <v>0</v>
      </c>
      <c r="J77" s="255"/>
      <c r="K77" s="256">
        <f>ROUND(E77*J77,2)</f>
        <v>0</v>
      </c>
      <c r="L77" s="256">
        <v>15</v>
      </c>
      <c r="M77" s="256">
        <f>G77*(1+L77/100)</f>
        <v>0</v>
      </c>
      <c r="N77" s="256">
        <v>0</v>
      </c>
      <c r="O77" s="256">
        <f>ROUND(E77*N77,2)</f>
        <v>0</v>
      </c>
      <c r="P77" s="256">
        <v>0</v>
      </c>
      <c r="Q77" s="256">
        <f>ROUND(E77*P77,2)</f>
        <v>0</v>
      </c>
      <c r="R77" s="256" t="s">
        <v>461</v>
      </c>
      <c r="S77" s="256" t="s">
        <v>167</v>
      </c>
      <c r="T77" s="257" t="s">
        <v>167</v>
      </c>
      <c r="U77" s="224">
        <v>2.72</v>
      </c>
      <c r="V77" s="224">
        <f>ROUND(E77*U77,2)</f>
        <v>0.49</v>
      </c>
      <c r="W77" s="224"/>
      <c r="X77" s="224" t="s">
        <v>176</v>
      </c>
      <c r="Y77" s="215"/>
      <c r="Z77" s="215"/>
      <c r="AA77" s="215"/>
      <c r="AB77" s="215"/>
      <c r="AC77" s="215"/>
      <c r="AD77" s="215"/>
      <c r="AE77" s="215"/>
      <c r="AF77" s="215"/>
      <c r="AG77" s="215" t="s">
        <v>304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51">
        <v>49</v>
      </c>
      <c r="B78" s="252" t="s">
        <v>561</v>
      </c>
      <c r="C78" s="263" t="s">
        <v>562</v>
      </c>
      <c r="D78" s="253" t="s">
        <v>194</v>
      </c>
      <c r="E78" s="254">
        <v>1</v>
      </c>
      <c r="F78" s="255"/>
      <c r="G78" s="256">
        <f>ROUND(E78*F78,2)</f>
        <v>0</v>
      </c>
      <c r="H78" s="255"/>
      <c r="I78" s="256">
        <f>ROUND(E78*H78,2)</f>
        <v>0</v>
      </c>
      <c r="J78" s="255"/>
      <c r="K78" s="256">
        <f>ROUND(E78*J78,2)</f>
        <v>0</v>
      </c>
      <c r="L78" s="256">
        <v>15</v>
      </c>
      <c r="M78" s="256">
        <f>G78*(1+L78/100)</f>
        <v>0</v>
      </c>
      <c r="N78" s="256">
        <v>0</v>
      </c>
      <c r="O78" s="256">
        <f>ROUND(E78*N78,2)</f>
        <v>0</v>
      </c>
      <c r="P78" s="256">
        <v>0</v>
      </c>
      <c r="Q78" s="256">
        <f>ROUND(E78*P78,2)</f>
        <v>0</v>
      </c>
      <c r="R78" s="256"/>
      <c r="S78" s="256" t="s">
        <v>195</v>
      </c>
      <c r="T78" s="257" t="s">
        <v>168</v>
      </c>
      <c r="U78" s="224">
        <v>0</v>
      </c>
      <c r="V78" s="224">
        <f>ROUND(E78*U78,2)</f>
        <v>0</v>
      </c>
      <c r="W78" s="224"/>
      <c r="X78" s="224" t="s">
        <v>176</v>
      </c>
      <c r="Y78" s="215"/>
      <c r="Z78" s="215"/>
      <c r="AA78" s="215"/>
      <c r="AB78" s="215"/>
      <c r="AC78" s="215"/>
      <c r="AD78" s="215"/>
      <c r="AE78" s="215"/>
      <c r="AF78" s="215"/>
      <c r="AG78" s="215" t="s">
        <v>304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x14ac:dyDescent="0.2">
      <c r="A79" s="226" t="s">
        <v>162</v>
      </c>
      <c r="B79" s="227" t="s">
        <v>128</v>
      </c>
      <c r="C79" s="240" t="s">
        <v>129</v>
      </c>
      <c r="D79" s="228"/>
      <c r="E79" s="229"/>
      <c r="F79" s="230"/>
      <c r="G79" s="230">
        <f>SUMIF(AG80:AG85,"&lt;&gt;NOR",G80:G85)</f>
        <v>0</v>
      </c>
      <c r="H79" s="230"/>
      <c r="I79" s="230">
        <f>SUM(I80:I85)</f>
        <v>0</v>
      </c>
      <c r="J79" s="230"/>
      <c r="K79" s="230">
        <f>SUM(K80:K85)</f>
        <v>0</v>
      </c>
      <c r="L79" s="230"/>
      <c r="M79" s="230">
        <f>SUM(M80:M85)</f>
        <v>0</v>
      </c>
      <c r="N79" s="230"/>
      <c r="O79" s="230">
        <f>SUM(O80:O85)</f>
        <v>0</v>
      </c>
      <c r="P79" s="230"/>
      <c r="Q79" s="230">
        <f>SUM(Q80:Q85)</f>
        <v>0</v>
      </c>
      <c r="R79" s="230"/>
      <c r="S79" s="230"/>
      <c r="T79" s="231"/>
      <c r="U79" s="225"/>
      <c r="V79" s="225">
        <f>SUM(V80:V85)</f>
        <v>0.27</v>
      </c>
      <c r="W79" s="225"/>
      <c r="X79" s="225"/>
      <c r="AG79" t="s">
        <v>163</v>
      </c>
    </row>
    <row r="80" spans="1:60" outlineLevel="1" x14ac:dyDescent="0.2">
      <c r="A80" s="251">
        <v>50</v>
      </c>
      <c r="B80" s="252" t="s">
        <v>563</v>
      </c>
      <c r="C80" s="263" t="s">
        <v>564</v>
      </c>
      <c r="D80" s="253" t="s">
        <v>313</v>
      </c>
      <c r="E80" s="254">
        <v>3</v>
      </c>
      <c r="F80" s="255"/>
      <c r="G80" s="256">
        <f>ROUND(E80*F80,2)</f>
        <v>0</v>
      </c>
      <c r="H80" s="255"/>
      <c r="I80" s="256">
        <f>ROUND(E80*H80,2)</f>
        <v>0</v>
      </c>
      <c r="J80" s="255"/>
      <c r="K80" s="256">
        <f>ROUND(E80*J80,2)</f>
        <v>0</v>
      </c>
      <c r="L80" s="256">
        <v>15</v>
      </c>
      <c r="M80" s="256">
        <f>G80*(1+L80/100)</f>
        <v>0</v>
      </c>
      <c r="N80" s="256">
        <v>9.0000000000000006E-5</v>
      </c>
      <c r="O80" s="256">
        <f>ROUND(E80*N80,2)</f>
        <v>0</v>
      </c>
      <c r="P80" s="256">
        <v>0</v>
      </c>
      <c r="Q80" s="256">
        <f>ROUND(E80*P80,2)</f>
        <v>0</v>
      </c>
      <c r="R80" s="256" t="s">
        <v>128</v>
      </c>
      <c r="S80" s="256" t="s">
        <v>167</v>
      </c>
      <c r="T80" s="257" t="s">
        <v>167</v>
      </c>
      <c r="U80" s="224">
        <v>9.0499999999999997E-2</v>
      </c>
      <c r="V80" s="224">
        <f>ROUND(E80*U80,2)</f>
        <v>0.27</v>
      </c>
      <c r="W80" s="224"/>
      <c r="X80" s="224" t="s">
        <v>176</v>
      </c>
      <c r="Y80" s="215"/>
      <c r="Z80" s="215"/>
      <c r="AA80" s="215"/>
      <c r="AB80" s="215"/>
      <c r="AC80" s="215"/>
      <c r="AD80" s="215"/>
      <c r="AE80" s="215"/>
      <c r="AF80" s="215"/>
      <c r="AG80" s="215" t="s">
        <v>565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51">
        <v>51</v>
      </c>
      <c r="B81" s="252" t="s">
        <v>566</v>
      </c>
      <c r="C81" s="263" t="s">
        <v>567</v>
      </c>
      <c r="D81" s="253" t="s">
        <v>174</v>
      </c>
      <c r="E81" s="254">
        <v>1</v>
      </c>
      <c r="F81" s="255"/>
      <c r="G81" s="256">
        <f>ROUND(E81*F81,2)</f>
        <v>0</v>
      </c>
      <c r="H81" s="255"/>
      <c r="I81" s="256">
        <f>ROUND(E81*H81,2)</f>
        <v>0</v>
      </c>
      <c r="J81" s="255"/>
      <c r="K81" s="256">
        <f>ROUND(E81*J81,2)</f>
        <v>0</v>
      </c>
      <c r="L81" s="256">
        <v>15</v>
      </c>
      <c r="M81" s="256">
        <f>G81*(1+L81/100)</f>
        <v>0</v>
      </c>
      <c r="N81" s="256">
        <v>0</v>
      </c>
      <c r="O81" s="256">
        <f>ROUND(E81*N81,2)</f>
        <v>0</v>
      </c>
      <c r="P81" s="256">
        <v>0</v>
      </c>
      <c r="Q81" s="256">
        <f>ROUND(E81*P81,2)</f>
        <v>0</v>
      </c>
      <c r="R81" s="256"/>
      <c r="S81" s="256" t="s">
        <v>568</v>
      </c>
      <c r="T81" s="257" t="s">
        <v>568</v>
      </c>
      <c r="U81" s="224">
        <v>0</v>
      </c>
      <c r="V81" s="224">
        <f>ROUND(E81*U81,2)</f>
        <v>0</v>
      </c>
      <c r="W81" s="224"/>
      <c r="X81" s="224" t="s">
        <v>176</v>
      </c>
      <c r="Y81" s="215"/>
      <c r="Z81" s="215"/>
      <c r="AA81" s="215"/>
      <c r="AB81" s="215"/>
      <c r="AC81" s="215"/>
      <c r="AD81" s="215"/>
      <c r="AE81" s="215"/>
      <c r="AF81" s="215"/>
      <c r="AG81" s="215" t="s">
        <v>565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51">
        <v>52</v>
      </c>
      <c r="B82" s="252" t="s">
        <v>569</v>
      </c>
      <c r="C82" s="263" t="s">
        <v>570</v>
      </c>
      <c r="D82" s="253" t="s">
        <v>571</v>
      </c>
      <c r="E82" s="254">
        <v>1</v>
      </c>
      <c r="F82" s="255"/>
      <c r="G82" s="256">
        <f>ROUND(E82*F82,2)</f>
        <v>0</v>
      </c>
      <c r="H82" s="255"/>
      <c r="I82" s="256">
        <f>ROUND(E82*H82,2)</f>
        <v>0</v>
      </c>
      <c r="J82" s="255"/>
      <c r="K82" s="256">
        <f>ROUND(E82*J82,2)</f>
        <v>0</v>
      </c>
      <c r="L82" s="256">
        <v>15</v>
      </c>
      <c r="M82" s="256">
        <f>G82*(1+L82/100)</f>
        <v>0</v>
      </c>
      <c r="N82" s="256">
        <v>0</v>
      </c>
      <c r="O82" s="256">
        <f>ROUND(E82*N82,2)</f>
        <v>0</v>
      </c>
      <c r="P82" s="256">
        <v>0</v>
      </c>
      <c r="Q82" s="256">
        <f>ROUND(E82*P82,2)</f>
        <v>0</v>
      </c>
      <c r="R82" s="256" t="s">
        <v>347</v>
      </c>
      <c r="S82" s="256" t="s">
        <v>167</v>
      </c>
      <c r="T82" s="257" t="s">
        <v>167</v>
      </c>
      <c r="U82" s="224">
        <v>0</v>
      </c>
      <c r="V82" s="224">
        <f>ROUND(E82*U82,2)</f>
        <v>0</v>
      </c>
      <c r="W82" s="224"/>
      <c r="X82" s="224" t="s">
        <v>348</v>
      </c>
      <c r="Y82" s="215"/>
      <c r="Z82" s="215"/>
      <c r="AA82" s="215"/>
      <c r="AB82" s="215"/>
      <c r="AC82" s="215"/>
      <c r="AD82" s="215"/>
      <c r="AE82" s="215"/>
      <c r="AF82" s="215"/>
      <c r="AG82" s="215" t="s">
        <v>388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">
      <c r="A83" s="251">
        <v>53</v>
      </c>
      <c r="B83" s="252" t="s">
        <v>572</v>
      </c>
      <c r="C83" s="263" t="s">
        <v>573</v>
      </c>
      <c r="D83" s="253" t="s">
        <v>194</v>
      </c>
      <c r="E83" s="254">
        <v>1</v>
      </c>
      <c r="F83" s="255"/>
      <c r="G83" s="256">
        <f>ROUND(E83*F83,2)</f>
        <v>0</v>
      </c>
      <c r="H83" s="255"/>
      <c r="I83" s="256">
        <f>ROUND(E83*H83,2)</f>
        <v>0</v>
      </c>
      <c r="J83" s="255"/>
      <c r="K83" s="256">
        <f>ROUND(E83*J83,2)</f>
        <v>0</v>
      </c>
      <c r="L83" s="256">
        <v>15</v>
      </c>
      <c r="M83" s="256">
        <f>G83*(1+L83/100)</f>
        <v>0</v>
      </c>
      <c r="N83" s="256">
        <v>0</v>
      </c>
      <c r="O83" s="256">
        <f>ROUND(E83*N83,2)</f>
        <v>0</v>
      </c>
      <c r="P83" s="256">
        <v>0</v>
      </c>
      <c r="Q83" s="256">
        <f>ROUND(E83*P83,2)</f>
        <v>0</v>
      </c>
      <c r="R83" s="256"/>
      <c r="S83" s="256" t="s">
        <v>195</v>
      </c>
      <c r="T83" s="257" t="s">
        <v>168</v>
      </c>
      <c r="U83" s="224">
        <v>0</v>
      </c>
      <c r="V83" s="224">
        <f>ROUND(E83*U83,2)</f>
        <v>0</v>
      </c>
      <c r="W83" s="224"/>
      <c r="X83" s="224" t="s">
        <v>348</v>
      </c>
      <c r="Y83" s="215"/>
      <c r="Z83" s="215"/>
      <c r="AA83" s="215"/>
      <c r="AB83" s="215"/>
      <c r="AC83" s="215"/>
      <c r="AD83" s="215"/>
      <c r="AE83" s="215"/>
      <c r="AF83" s="215"/>
      <c r="AG83" s="215" t="s">
        <v>388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51">
        <v>54</v>
      </c>
      <c r="B84" s="252" t="s">
        <v>574</v>
      </c>
      <c r="C84" s="263" t="s">
        <v>575</v>
      </c>
      <c r="D84" s="253" t="s">
        <v>313</v>
      </c>
      <c r="E84" s="254">
        <v>33</v>
      </c>
      <c r="F84" s="255"/>
      <c r="G84" s="256">
        <f>ROUND(E84*F84,2)</f>
        <v>0</v>
      </c>
      <c r="H84" s="255"/>
      <c r="I84" s="256">
        <f>ROUND(E84*H84,2)</f>
        <v>0</v>
      </c>
      <c r="J84" s="255"/>
      <c r="K84" s="256">
        <f>ROUND(E84*J84,2)</f>
        <v>0</v>
      </c>
      <c r="L84" s="256">
        <v>15</v>
      </c>
      <c r="M84" s="256">
        <f>G84*(1+L84/100)</f>
        <v>0</v>
      </c>
      <c r="N84" s="256">
        <v>0</v>
      </c>
      <c r="O84" s="256">
        <f>ROUND(E84*N84,2)</f>
        <v>0</v>
      </c>
      <c r="P84" s="256">
        <v>0</v>
      </c>
      <c r="Q84" s="256">
        <f>ROUND(E84*P84,2)</f>
        <v>0</v>
      </c>
      <c r="R84" s="256"/>
      <c r="S84" s="256" t="s">
        <v>195</v>
      </c>
      <c r="T84" s="257" t="s">
        <v>168</v>
      </c>
      <c r="U84" s="224">
        <v>0</v>
      </c>
      <c r="V84" s="224">
        <f>ROUND(E84*U84,2)</f>
        <v>0</v>
      </c>
      <c r="W84" s="224"/>
      <c r="X84" s="224" t="s">
        <v>176</v>
      </c>
      <c r="Y84" s="215"/>
      <c r="Z84" s="215"/>
      <c r="AA84" s="215"/>
      <c r="AB84" s="215"/>
      <c r="AC84" s="215"/>
      <c r="AD84" s="215"/>
      <c r="AE84" s="215"/>
      <c r="AF84" s="215"/>
      <c r="AG84" s="215" t="s">
        <v>565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32">
        <v>55</v>
      </c>
      <c r="B85" s="233" t="s">
        <v>576</v>
      </c>
      <c r="C85" s="241" t="s">
        <v>577</v>
      </c>
      <c r="D85" s="234" t="s">
        <v>194</v>
      </c>
      <c r="E85" s="235">
        <v>2</v>
      </c>
      <c r="F85" s="236"/>
      <c r="G85" s="237">
        <f>ROUND(E85*F85,2)</f>
        <v>0</v>
      </c>
      <c r="H85" s="236"/>
      <c r="I85" s="237">
        <f>ROUND(E85*H85,2)</f>
        <v>0</v>
      </c>
      <c r="J85" s="236"/>
      <c r="K85" s="237">
        <f>ROUND(E85*J85,2)</f>
        <v>0</v>
      </c>
      <c r="L85" s="237">
        <v>15</v>
      </c>
      <c r="M85" s="237">
        <f>G85*(1+L85/100)</f>
        <v>0</v>
      </c>
      <c r="N85" s="237">
        <v>0</v>
      </c>
      <c r="O85" s="237">
        <f>ROUND(E85*N85,2)</f>
        <v>0</v>
      </c>
      <c r="P85" s="237">
        <v>0</v>
      </c>
      <c r="Q85" s="237">
        <f>ROUND(E85*P85,2)</f>
        <v>0</v>
      </c>
      <c r="R85" s="237"/>
      <c r="S85" s="237" t="s">
        <v>195</v>
      </c>
      <c r="T85" s="238" t="s">
        <v>168</v>
      </c>
      <c r="U85" s="224">
        <v>0</v>
      </c>
      <c r="V85" s="224">
        <f>ROUND(E85*U85,2)</f>
        <v>0</v>
      </c>
      <c r="W85" s="224"/>
      <c r="X85" s="224" t="s">
        <v>176</v>
      </c>
      <c r="Y85" s="215"/>
      <c r="Z85" s="215"/>
      <c r="AA85" s="215"/>
      <c r="AB85" s="215"/>
      <c r="AC85" s="215"/>
      <c r="AD85" s="215"/>
      <c r="AE85" s="215"/>
      <c r="AF85" s="215"/>
      <c r="AG85" s="215" t="s">
        <v>565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x14ac:dyDescent="0.2">
      <c r="A86" s="3"/>
      <c r="B86" s="4"/>
      <c r="C86" s="242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AE86">
        <v>15</v>
      </c>
      <c r="AF86">
        <v>21</v>
      </c>
      <c r="AG86" t="s">
        <v>149</v>
      </c>
    </row>
    <row r="87" spans="1:60" x14ac:dyDescent="0.2">
      <c r="A87" s="218"/>
      <c r="B87" s="219" t="s">
        <v>29</v>
      </c>
      <c r="C87" s="243"/>
      <c r="D87" s="220"/>
      <c r="E87" s="221"/>
      <c r="F87" s="221"/>
      <c r="G87" s="239">
        <f>G8+G12+G17+G19+G27+G30+G38+G46+G53+G64+G79</f>
        <v>0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AE87">
        <f>SUMIF(L7:L85,AE86,G7:G85)</f>
        <v>0</v>
      </c>
      <c r="AF87">
        <f>SUMIF(L7:L85,AF86,G7:G85)</f>
        <v>0</v>
      </c>
      <c r="AG87" t="s">
        <v>170</v>
      </c>
    </row>
    <row r="88" spans="1:60" x14ac:dyDescent="0.2">
      <c r="C88" s="244"/>
      <c r="D88" s="10"/>
      <c r="AG88" t="s">
        <v>171</v>
      </c>
    </row>
    <row r="89" spans="1:60" x14ac:dyDescent="0.2">
      <c r="D89" s="10"/>
    </row>
    <row r="90" spans="1:60" x14ac:dyDescent="0.2">
      <c r="D90" s="10"/>
    </row>
    <row r="91" spans="1:60" x14ac:dyDescent="0.2">
      <c r="D91" s="10"/>
    </row>
    <row r="92" spans="1:60" x14ac:dyDescent="0.2">
      <c r="D92" s="10"/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6">
    <mergeCell ref="C70:G70"/>
    <mergeCell ref="C72:G72"/>
    <mergeCell ref="C74:G74"/>
    <mergeCell ref="C76:G76"/>
    <mergeCell ref="C29:G29"/>
    <mergeCell ref="C37:G37"/>
    <mergeCell ref="C43:G43"/>
    <mergeCell ref="C45:G45"/>
    <mergeCell ref="C48:G48"/>
    <mergeCell ref="C50:G50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136</v>
      </c>
      <c r="B1" s="200"/>
      <c r="C1" s="200"/>
      <c r="D1" s="200"/>
      <c r="E1" s="200"/>
      <c r="F1" s="200"/>
      <c r="G1" s="200"/>
      <c r="AG1" t="s">
        <v>137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138</v>
      </c>
    </row>
    <row r="3" spans="1:60" ht="24.95" customHeight="1" x14ac:dyDescent="0.2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80" t="s">
        <v>138</v>
      </c>
      <c r="AG3" t="s">
        <v>139</v>
      </c>
    </row>
    <row r="4" spans="1:60" ht="24.95" customHeight="1" x14ac:dyDescent="0.2">
      <c r="A4" s="205" t="s">
        <v>9</v>
      </c>
      <c r="B4" s="206" t="s">
        <v>63</v>
      </c>
      <c r="C4" s="207" t="s">
        <v>64</v>
      </c>
      <c r="D4" s="208"/>
      <c r="E4" s="208"/>
      <c r="F4" s="208"/>
      <c r="G4" s="209"/>
      <c r="AG4" t="s">
        <v>140</v>
      </c>
    </row>
    <row r="5" spans="1:60" x14ac:dyDescent="0.2">
      <c r="D5" s="10"/>
    </row>
    <row r="6" spans="1:60" ht="38.25" x14ac:dyDescent="0.2">
      <c r="A6" s="211" t="s">
        <v>141</v>
      </c>
      <c r="B6" s="213" t="s">
        <v>142</v>
      </c>
      <c r="C6" s="213" t="s">
        <v>143</v>
      </c>
      <c r="D6" s="212" t="s">
        <v>144</v>
      </c>
      <c r="E6" s="211" t="s">
        <v>145</v>
      </c>
      <c r="F6" s="210" t="s">
        <v>146</v>
      </c>
      <c r="G6" s="211" t="s">
        <v>29</v>
      </c>
      <c r="H6" s="214" t="s">
        <v>30</v>
      </c>
      <c r="I6" s="214" t="s">
        <v>147</v>
      </c>
      <c r="J6" s="214" t="s">
        <v>31</v>
      </c>
      <c r="K6" s="214" t="s">
        <v>148</v>
      </c>
      <c r="L6" s="214" t="s">
        <v>149</v>
      </c>
      <c r="M6" s="214" t="s">
        <v>150</v>
      </c>
      <c r="N6" s="214" t="s">
        <v>151</v>
      </c>
      <c r="O6" s="214" t="s">
        <v>152</v>
      </c>
      <c r="P6" s="214" t="s">
        <v>153</v>
      </c>
      <c r="Q6" s="214" t="s">
        <v>154</v>
      </c>
      <c r="R6" s="214" t="s">
        <v>155</v>
      </c>
      <c r="S6" s="214" t="s">
        <v>156</v>
      </c>
      <c r="T6" s="214" t="s">
        <v>157</v>
      </c>
      <c r="U6" s="214" t="s">
        <v>158</v>
      </c>
      <c r="V6" s="214" t="s">
        <v>159</v>
      </c>
      <c r="W6" s="214" t="s">
        <v>160</v>
      </c>
      <c r="X6" s="214" t="s">
        <v>161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6" t="s">
        <v>162</v>
      </c>
      <c r="B8" s="227" t="s">
        <v>73</v>
      </c>
      <c r="C8" s="240" t="s">
        <v>74</v>
      </c>
      <c r="D8" s="228"/>
      <c r="E8" s="229"/>
      <c r="F8" s="230"/>
      <c r="G8" s="230">
        <f>SUMIF(AG9:AG16,"&lt;&gt;NOR",G9:G16)</f>
        <v>0</v>
      </c>
      <c r="H8" s="230"/>
      <c r="I8" s="230">
        <f>SUM(I9:I16)</f>
        <v>0</v>
      </c>
      <c r="J8" s="230"/>
      <c r="K8" s="230">
        <f>SUM(K9:K16)</f>
        <v>0</v>
      </c>
      <c r="L8" s="230"/>
      <c r="M8" s="230">
        <f>SUM(M9:M16)</f>
        <v>0</v>
      </c>
      <c r="N8" s="230"/>
      <c r="O8" s="230">
        <f>SUM(O9:O16)</f>
        <v>1.26</v>
      </c>
      <c r="P8" s="230"/>
      <c r="Q8" s="230">
        <f>SUM(Q9:Q16)</f>
        <v>0</v>
      </c>
      <c r="R8" s="230"/>
      <c r="S8" s="230"/>
      <c r="T8" s="231"/>
      <c r="U8" s="225"/>
      <c r="V8" s="225">
        <f>SUM(V9:V16)</f>
        <v>55.83</v>
      </c>
      <c r="W8" s="225"/>
      <c r="X8" s="225"/>
      <c r="AG8" t="s">
        <v>163</v>
      </c>
    </row>
    <row r="9" spans="1:60" ht="22.5" outlineLevel="1" x14ac:dyDescent="0.2">
      <c r="A9" s="232">
        <v>1</v>
      </c>
      <c r="B9" s="233" t="s">
        <v>578</v>
      </c>
      <c r="C9" s="241" t="s">
        <v>579</v>
      </c>
      <c r="D9" s="234" t="s">
        <v>313</v>
      </c>
      <c r="E9" s="235">
        <v>205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1.56E-3</v>
      </c>
      <c r="O9" s="237">
        <f>ROUND(E9*N9,2)</f>
        <v>0.32</v>
      </c>
      <c r="P9" s="237">
        <v>0</v>
      </c>
      <c r="Q9" s="237">
        <f>ROUND(E9*P9,2)</f>
        <v>0</v>
      </c>
      <c r="R9" s="237" t="s">
        <v>175</v>
      </c>
      <c r="S9" s="237" t="s">
        <v>167</v>
      </c>
      <c r="T9" s="238" t="s">
        <v>167</v>
      </c>
      <c r="U9" s="224">
        <v>0.12</v>
      </c>
      <c r="V9" s="224">
        <f>ROUND(E9*U9,2)</f>
        <v>24.6</v>
      </c>
      <c r="W9" s="224"/>
      <c r="X9" s="224" t="s">
        <v>176</v>
      </c>
      <c r="Y9" s="215"/>
      <c r="Z9" s="215"/>
      <c r="AA9" s="215"/>
      <c r="AB9" s="215"/>
      <c r="AC9" s="215"/>
      <c r="AD9" s="215"/>
      <c r="AE9" s="215"/>
      <c r="AF9" s="215"/>
      <c r="AG9" s="215" t="s">
        <v>177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22"/>
      <c r="B10" s="223"/>
      <c r="C10" s="261" t="s">
        <v>381</v>
      </c>
      <c r="D10" s="250"/>
      <c r="E10" s="250"/>
      <c r="F10" s="250"/>
      <c r="G10" s="250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179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ht="22.5" outlineLevel="1" x14ac:dyDescent="0.2">
      <c r="A11" s="232">
        <v>2</v>
      </c>
      <c r="B11" s="233" t="s">
        <v>580</v>
      </c>
      <c r="C11" s="241" t="s">
        <v>581</v>
      </c>
      <c r="D11" s="234" t="s">
        <v>313</v>
      </c>
      <c r="E11" s="235">
        <v>82</v>
      </c>
      <c r="F11" s="236"/>
      <c r="G11" s="237">
        <f>ROUND(E11*F11,2)</f>
        <v>0</v>
      </c>
      <c r="H11" s="236"/>
      <c r="I11" s="237">
        <f>ROUND(E11*H11,2)</f>
        <v>0</v>
      </c>
      <c r="J11" s="236"/>
      <c r="K11" s="237">
        <f>ROUND(E11*J11,2)</f>
        <v>0</v>
      </c>
      <c r="L11" s="237">
        <v>15</v>
      </c>
      <c r="M11" s="237">
        <f>G11*(1+L11/100)</f>
        <v>0</v>
      </c>
      <c r="N11" s="237">
        <v>2.5999999999999999E-3</v>
      </c>
      <c r="O11" s="237">
        <f>ROUND(E11*N11,2)</f>
        <v>0.21</v>
      </c>
      <c r="P11" s="237">
        <v>0</v>
      </c>
      <c r="Q11" s="237">
        <f>ROUND(E11*P11,2)</f>
        <v>0</v>
      </c>
      <c r="R11" s="237" t="s">
        <v>175</v>
      </c>
      <c r="S11" s="237" t="s">
        <v>167</v>
      </c>
      <c r="T11" s="238" t="s">
        <v>167</v>
      </c>
      <c r="U11" s="224">
        <v>0.13350000000000001</v>
      </c>
      <c r="V11" s="224">
        <f>ROUND(E11*U11,2)</f>
        <v>10.95</v>
      </c>
      <c r="W11" s="224"/>
      <c r="X11" s="224" t="s">
        <v>176</v>
      </c>
      <c r="Y11" s="215"/>
      <c r="Z11" s="215"/>
      <c r="AA11" s="215"/>
      <c r="AB11" s="215"/>
      <c r="AC11" s="215"/>
      <c r="AD11" s="215"/>
      <c r="AE11" s="215"/>
      <c r="AF11" s="215"/>
      <c r="AG11" s="215" t="s">
        <v>177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22"/>
      <c r="B12" s="223"/>
      <c r="C12" s="261" t="s">
        <v>381</v>
      </c>
      <c r="D12" s="250"/>
      <c r="E12" s="250"/>
      <c r="F12" s="250"/>
      <c r="G12" s="250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15"/>
      <c r="Z12" s="215"/>
      <c r="AA12" s="215"/>
      <c r="AB12" s="215"/>
      <c r="AC12" s="215"/>
      <c r="AD12" s="215"/>
      <c r="AE12" s="215"/>
      <c r="AF12" s="215"/>
      <c r="AG12" s="215" t="s">
        <v>179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51">
        <v>3</v>
      </c>
      <c r="B13" s="252" t="s">
        <v>582</v>
      </c>
      <c r="C13" s="263" t="s">
        <v>583</v>
      </c>
      <c r="D13" s="253" t="s">
        <v>313</v>
      </c>
      <c r="E13" s="254">
        <v>41</v>
      </c>
      <c r="F13" s="255"/>
      <c r="G13" s="256">
        <f>ROUND(E13*F13,2)</f>
        <v>0</v>
      </c>
      <c r="H13" s="255"/>
      <c r="I13" s="256">
        <f>ROUND(E13*H13,2)</f>
        <v>0</v>
      </c>
      <c r="J13" s="255"/>
      <c r="K13" s="256">
        <f>ROUND(E13*J13,2)</f>
        <v>0</v>
      </c>
      <c r="L13" s="256">
        <v>15</v>
      </c>
      <c r="M13" s="256">
        <f>G13*(1+L13/100)</f>
        <v>0</v>
      </c>
      <c r="N13" s="256">
        <v>1.56E-3</v>
      </c>
      <c r="O13" s="256">
        <f>ROUND(E13*N13,2)</f>
        <v>0.06</v>
      </c>
      <c r="P13" s="256">
        <v>0</v>
      </c>
      <c r="Q13" s="256">
        <f>ROUND(E13*P13,2)</f>
        <v>0</v>
      </c>
      <c r="R13" s="256" t="s">
        <v>175</v>
      </c>
      <c r="S13" s="256" t="s">
        <v>167</v>
      </c>
      <c r="T13" s="257" t="s">
        <v>167</v>
      </c>
      <c r="U13" s="224">
        <v>0.21</v>
      </c>
      <c r="V13" s="224">
        <f>ROUND(E13*U13,2)</f>
        <v>8.61</v>
      </c>
      <c r="W13" s="224"/>
      <c r="X13" s="224" t="s">
        <v>176</v>
      </c>
      <c r="Y13" s="215"/>
      <c r="Z13" s="215"/>
      <c r="AA13" s="215"/>
      <c r="AB13" s="215"/>
      <c r="AC13" s="215"/>
      <c r="AD13" s="215"/>
      <c r="AE13" s="215"/>
      <c r="AF13" s="215"/>
      <c r="AG13" s="215" t="s">
        <v>177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22.5" outlineLevel="1" x14ac:dyDescent="0.2">
      <c r="A14" s="232">
        <v>4</v>
      </c>
      <c r="B14" s="233" t="s">
        <v>584</v>
      </c>
      <c r="C14" s="241" t="s">
        <v>585</v>
      </c>
      <c r="D14" s="234" t="s">
        <v>188</v>
      </c>
      <c r="E14" s="235">
        <v>1.476</v>
      </c>
      <c r="F14" s="236"/>
      <c r="G14" s="237">
        <f>ROUND(E14*F14,2)</f>
        <v>0</v>
      </c>
      <c r="H14" s="236"/>
      <c r="I14" s="237">
        <f>ROUND(E14*H14,2)</f>
        <v>0</v>
      </c>
      <c r="J14" s="236"/>
      <c r="K14" s="237">
        <f>ROUND(E14*J14,2)</f>
        <v>0</v>
      </c>
      <c r="L14" s="237">
        <v>15</v>
      </c>
      <c r="M14" s="237">
        <f>G14*(1+L14/100)</f>
        <v>0</v>
      </c>
      <c r="N14" s="237">
        <v>5.1229999999999998E-2</v>
      </c>
      <c r="O14" s="237">
        <f>ROUND(E14*N14,2)</f>
        <v>0.08</v>
      </c>
      <c r="P14" s="237">
        <v>0</v>
      </c>
      <c r="Q14" s="237">
        <f>ROUND(E14*P14,2)</f>
        <v>0</v>
      </c>
      <c r="R14" s="237" t="s">
        <v>189</v>
      </c>
      <c r="S14" s="237" t="s">
        <v>167</v>
      </c>
      <c r="T14" s="238" t="s">
        <v>167</v>
      </c>
      <c r="U14" s="224">
        <v>0.90800000000000003</v>
      </c>
      <c r="V14" s="224">
        <f>ROUND(E14*U14,2)</f>
        <v>1.34</v>
      </c>
      <c r="W14" s="224"/>
      <c r="X14" s="224" t="s">
        <v>176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190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22"/>
      <c r="B15" s="223"/>
      <c r="C15" s="261" t="s">
        <v>586</v>
      </c>
      <c r="D15" s="250"/>
      <c r="E15" s="250"/>
      <c r="F15" s="250"/>
      <c r="G15" s="250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5"/>
      <c r="Z15" s="215"/>
      <c r="AA15" s="215"/>
      <c r="AB15" s="215"/>
      <c r="AC15" s="215"/>
      <c r="AD15" s="215"/>
      <c r="AE15" s="215"/>
      <c r="AF15" s="215"/>
      <c r="AG15" s="215" t="s">
        <v>179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51">
        <v>5</v>
      </c>
      <c r="B16" s="252" t="s">
        <v>207</v>
      </c>
      <c r="C16" s="263" t="s">
        <v>208</v>
      </c>
      <c r="D16" s="253" t="s">
        <v>188</v>
      </c>
      <c r="E16" s="254">
        <v>12.3</v>
      </c>
      <c r="F16" s="255"/>
      <c r="G16" s="256">
        <f>ROUND(E16*F16,2)</f>
        <v>0</v>
      </c>
      <c r="H16" s="255"/>
      <c r="I16" s="256">
        <f>ROUND(E16*H16,2)</f>
        <v>0</v>
      </c>
      <c r="J16" s="255"/>
      <c r="K16" s="256">
        <f>ROUND(E16*J16,2)</f>
        <v>0</v>
      </c>
      <c r="L16" s="256">
        <v>15</v>
      </c>
      <c r="M16" s="256">
        <f>G16*(1+L16/100)</f>
        <v>0</v>
      </c>
      <c r="N16" s="256">
        <v>4.7660000000000001E-2</v>
      </c>
      <c r="O16" s="256">
        <f>ROUND(E16*N16,2)</f>
        <v>0.59</v>
      </c>
      <c r="P16" s="256">
        <v>0</v>
      </c>
      <c r="Q16" s="256">
        <f>ROUND(E16*P16,2)</f>
        <v>0</v>
      </c>
      <c r="R16" s="256" t="s">
        <v>189</v>
      </c>
      <c r="S16" s="256" t="s">
        <v>167</v>
      </c>
      <c r="T16" s="257" t="s">
        <v>167</v>
      </c>
      <c r="U16" s="224">
        <v>0.84</v>
      </c>
      <c r="V16" s="224">
        <f>ROUND(E16*U16,2)</f>
        <v>10.33</v>
      </c>
      <c r="W16" s="224"/>
      <c r="X16" s="224" t="s">
        <v>176</v>
      </c>
      <c r="Y16" s="215"/>
      <c r="Z16" s="215"/>
      <c r="AA16" s="215"/>
      <c r="AB16" s="215"/>
      <c r="AC16" s="215"/>
      <c r="AD16" s="215"/>
      <c r="AE16" s="215"/>
      <c r="AF16" s="215"/>
      <c r="AG16" s="215" t="s">
        <v>177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x14ac:dyDescent="0.2">
      <c r="A17" s="226" t="s">
        <v>162</v>
      </c>
      <c r="B17" s="227" t="s">
        <v>77</v>
      </c>
      <c r="C17" s="240" t="s">
        <v>78</v>
      </c>
      <c r="D17" s="228"/>
      <c r="E17" s="229"/>
      <c r="F17" s="230"/>
      <c r="G17" s="230">
        <f>SUMIF(AG18:AG18,"&lt;&gt;NOR",G18:G18)</f>
        <v>0</v>
      </c>
      <c r="H17" s="230"/>
      <c r="I17" s="230">
        <f>SUM(I18:I18)</f>
        <v>0</v>
      </c>
      <c r="J17" s="230"/>
      <c r="K17" s="230">
        <f>SUM(K18:K18)</f>
        <v>0</v>
      </c>
      <c r="L17" s="230"/>
      <c r="M17" s="230">
        <f>SUM(M18:M18)</f>
        <v>0</v>
      </c>
      <c r="N17" s="230"/>
      <c r="O17" s="230">
        <f>SUM(O18:O18)</f>
        <v>0</v>
      </c>
      <c r="P17" s="230"/>
      <c r="Q17" s="230">
        <f>SUM(Q18:Q18)</f>
        <v>0</v>
      </c>
      <c r="R17" s="230"/>
      <c r="S17" s="230"/>
      <c r="T17" s="231"/>
      <c r="U17" s="225"/>
      <c r="V17" s="225">
        <f>SUM(V18:V18)</f>
        <v>8</v>
      </c>
      <c r="W17" s="225"/>
      <c r="X17" s="225"/>
      <c r="AG17" t="s">
        <v>163</v>
      </c>
    </row>
    <row r="18" spans="1:60" outlineLevel="1" x14ac:dyDescent="0.2">
      <c r="A18" s="251">
        <v>6</v>
      </c>
      <c r="B18" s="252" t="s">
        <v>587</v>
      </c>
      <c r="C18" s="263" t="s">
        <v>588</v>
      </c>
      <c r="D18" s="253" t="s">
        <v>477</v>
      </c>
      <c r="E18" s="254">
        <v>8</v>
      </c>
      <c r="F18" s="255"/>
      <c r="G18" s="256">
        <f>ROUND(E18*F18,2)</f>
        <v>0</v>
      </c>
      <c r="H18" s="255"/>
      <c r="I18" s="256">
        <f>ROUND(E18*H18,2)</f>
        <v>0</v>
      </c>
      <c r="J18" s="255"/>
      <c r="K18" s="256">
        <f>ROUND(E18*J18,2)</f>
        <v>0</v>
      </c>
      <c r="L18" s="256">
        <v>15</v>
      </c>
      <c r="M18" s="256">
        <f>G18*(1+L18/100)</f>
        <v>0</v>
      </c>
      <c r="N18" s="256">
        <v>0</v>
      </c>
      <c r="O18" s="256">
        <f>ROUND(E18*N18,2)</f>
        <v>0</v>
      </c>
      <c r="P18" s="256">
        <v>0</v>
      </c>
      <c r="Q18" s="256">
        <f>ROUND(E18*P18,2)</f>
        <v>0</v>
      </c>
      <c r="R18" s="256" t="s">
        <v>478</v>
      </c>
      <c r="S18" s="256" t="s">
        <v>167</v>
      </c>
      <c r="T18" s="257" t="s">
        <v>167</v>
      </c>
      <c r="U18" s="224">
        <v>1</v>
      </c>
      <c r="V18" s="224">
        <f>ROUND(E18*U18,2)</f>
        <v>8</v>
      </c>
      <c r="W18" s="224"/>
      <c r="X18" s="224" t="s">
        <v>479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480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x14ac:dyDescent="0.2">
      <c r="A19" s="226" t="s">
        <v>162</v>
      </c>
      <c r="B19" s="227" t="s">
        <v>85</v>
      </c>
      <c r="C19" s="240" t="s">
        <v>86</v>
      </c>
      <c r="D19" s="228"/>
      <c r="E19" s="229"/>
      <c r="F19" s="230"/>
      <c r="G19" s="230">
        <f>SUMIF(AG20:AG29,"&lt;&gt;NOR",G20:G29)</f>
        <v>0</v>
      </c>
      <c r="H19" s="230"/>
      <c r="I19" s="230">
        <f>SUM(I20:I29)</f>
        <v>0</v>
      </c>
      <c r="J19" s="230"/>
      <c r="K19" s="230">
        <f>SUM(K20:K29)</f>
        <v>0</v>
      </c>
      <c r="L19" s="230"/>
      <c r="M19" s="230">
        <f>SUM(M20:M29)</f>
        <v>0</v>
      </c>
      <c r="N19" s="230"/>
      <c r="O19" s="230">
        <f>SUM(O20:O29)</f>
        <v>0.22</v>
      </c>
      <c r="P19" s="230"/>
      <c r="Q19" s="230">
        <f>SUM(Q20:Q29)</f>
        <v>0.65999999999999992</v>
      </c>
      <c r="R19" s="230"/>
      <c r="S19" s="230"/>
      <c r="T19" s="231"/>
      <c r="U19" s="225"/>
      <c r="V19" s="225">
        <f>SUM(V20:V29)</f>
        <v>45.95</v>
      </c>
      <c r="W19" s="225"/>
      <c r="X19" s="225"/>
      <c r="AG19" t="s">
        <v>163</v>
      </c>
    </row>
    <row r="20" spans="1:60" ht="22.5" outlineLevel="1" x14ac:dyDescent="0.2">
      <c r="A20" s="251">
        <v>7</v>
      </c>
      <c r="B20" s="252" t="s">
        <v>589</v>
      </c>
      <c r="C20" s="263" t="s">
        <v>590</v>
      </c>
      <c r="D20" s="253" t="s">
        <v>174</v>
      </c>
      <c r="E20" s="254">
        <v>2</v>
      </c>
      <c r="F20" s="255"/>
      <c r="G20" s="256">
        <f>ROUND(E20*F20,2)</f>
        <v>0</v>
      </c>
      <c r="H20" s="255"/>
      <c r="I20" s="256">
        <f>ROUND(E20*H20,2)</f>
        <v>0</v>
      </c>
      <c r="J20" s="255"/>
      <c r="K20" s="256">
        <f>ROUND(E20*J20,2)</f>
        <v>0</v>
      </c>
      <c r="L20" s="256">
        <v>15</v>
      </c>
      <c r="M20" s="256">
        <f>G20*(1+L20/100)</f>
        <v>0</v>
      </c>
      <c r="N20" s="256">
        <v>9.1E-4</v>
      </c>
      <c r="O20" s="256">
        <f>ROUND(E20*N20,2)</f>
        <v>0</v>
      </c>
      <c r="P20" s="256">
        <v>9.7000000000000003E-2</v>
      </c>
      <c r="Q20" s="256">
        <f>ROUND(E20*P20,2)</f>
        <v>0.19</v>
      </c>
      <c r="R20" s="256" t="s">
        <v>225</v>
      </c>
      <c r="S20" s="256" t="s">
        <v>167</v>
      </c>
      <c r="T20" s="257" t="s">
        <v>167</v>
      </c>
      <c r="U20" s="224">
        <v>1.1819999999999999</v>
      </c>
      <c r="V20" s="224">
        <f>ROUND(E20*U20,2)</f>
        <v>2.36</v>
      </c>
      <c r="W20" s="224"/>
      <c r="X20" s="224" t="s">
        <v>176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177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33.75" outlineLevel="1" x14ac:dyDescent="0.2">
      <c r="A21" s="232">
        <v>8</v>
      </c>
      <c r="B21" s="233" t="s">
        <v>591</v>
      </c>
      <c r="C21" s="241" t="s">
        <v>592</v>
      </c>
      <c r="D21" s="234" t="s">
        <v>174</v>
      </c>
      <c r="E21" s="235">
        <v>14</v>
      </c>
      <c r="F21" s="236"/>
      <c r="G21" s="237">
        <f>ROUND(E21*F21,2)</f>
        <v>0</v>
      </c>
      <c r="H21" s="236"/>
      <c r="I21" s="237">
        <f>ROUND(E21*H21,2)</f>
        <v>0</v>
      </c>
      <c r="J21" s="236"/>
      <c r="K21" s="237">
        <f>ROUND(E21*J21,2)</f>
        <v>0</v>
      </c>
      <c r="L21" s="237">
        <v>15</v>
      </c>
      <c r="M21" s="237">
        <f>G21*(1+L21/100)</f>
        <v>0</v>
      </c>
      <c r="N21" s="237">
        <v>0</v>
      </c>
      <c r="O21" s="237">
        <f>ROUND(E21*N21,2)</f>
        <v>0</v>
      </c>
      <c r="P21" s="237">
        <v>1E-3</v>
      </c>
      <c r="Q21" s="237">
        <f>ROUND(E21*P21,2)</f>
        <v>0.01</v>
      </c>
      <c r="R21" s="237" t="s">
        <v>225</v>
      </c>
      <c r="S21" s="237" t="s">
        <v>167</v>
      </c>
      <c r="T21" s="238" t="s">
        <v>167</v>
      </c>
      <c r="U21" s="224">
        <v>0.183</v>
      </c>
      <c r="V21" s="224">
        <f>ROUND(E21*U21,2)</f>
        <v>2.56</v>
      </c>
      <c r="W21" s="224"/>
      <c r="X21" s="224" t="s">
        <v>176</v>
      </c>
      <c r="Y21" s="215"/>
      <c r="Z21" s="215"/>
      <c r="AA21" s="215"/>
      <c r="AB21" s="215"/>
      <c r="AC21" s="215"/>
      <c r="AD21" s="215"/>
      <c r="AE21" s="215"/>
      <c r="AF21" s="215"/>
      <c r="AG21" s="215" t="s">
        <v>177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22"/>
      <c r="B22" s="223"/>
      <c r="C22" s="261" t="s">
        <v>470</v>
      </c>
      <c r="D22" s="250"/>
      <c r="E22" s="250"/>
      <c r="F22" s="250"/>
      <c r="G22" s="250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15"/>
      <c r="Z22" s="215"/>
      <c r="AA22" s="215"/>
      <c r="AB22" s="215"/>
      <c r="AC22" s="215"/>
      <c r="AD22" s="215"/>
      <c r="AE22" s="215"/>
      <c r="AF22" s="215"/>
      <c r="AG22" s="215" t="s">
        <v>179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ht="22.5" outlineLevel="1" x14ac:dyDescent="0.2">
      <c r="A23" s="251">
        <v>9</v>
      </c>
      <c r="B23" s="252" t="s">
        <v>593</v>
      </c>
      <c r="C23" s="263" t="s">
        <v>594</v>
      </c>
      <c r="D23" s="253" t="s">
        <v>174</v>
      </c>
      <c r="E23" s="254">
        <v>49</v>
      </c>
      <c r="F23" s="255"/>
      <c r="G23" s="256">
        <f>ROUND(E23*F23,2)</f>
        <v>0</v>
      </c>
      <c r="H23" s="255"/>
      <c r="I23" s="256">
        <f>ROUND(E23*H23,2)</f>
        <v>0</v>
      </c>
      <c r="J23" s="255"/>
      <c r="K23" s="256">
        <f>ROUND(E23*J23,2)</f>
        <v>0</v>
      </c>
      <c r="L23" s="256">
        <v>15</v>
      </c>
      <c r="M23" s="256">
        <f>G23*(1+L23/100)</f>
        <v>0</v>
      </c>
      <c r="N23" s="256">
        <v>8.0000000000000007E-5</v>
      </c>
      <c r="O23" s="256">
        <f>ROUND(E23*N23,2)</f>
        <v>0</v>
      </c>
      <c r="P23" s="256">
        <v>1E-3</v>
      </c>
      <c r="Q23" s="256">
        <f>ROUND(E23*P23,2)</f>
        <v>0.05</v>
      </c>
      <c r="R23" s="256" t="s">
        <v>225</v>
      </c>
      <c r="S23" s="256" t="s">
        <v>167</v>
      </c>
      <c r="T23" s="257" t="s">
        <v>167</v>
      </c>
      <c r="U23" s="224">
        <v>0.152</v>
      </c>
      <c r="V23" s="224">
        <f>ROUND(E23*U23,2)</f>
        <v>7.45</v>
      </c>
      <c r="W23" s="224"/>
      <c r="X23" s="224" t="s">
        <v>176</v>
      </c>
      <c r="Y23" s="215"/>
      <c r="Z23" s="215"/>
      <c r="AA23" s="215"/>
      <c r="AB23" s="215"/>
      <c r="AC23" s="215"/>
      <c r="AD23" s="215"/>
      <c r="AE23" s="215"/>
      <c r="AF23" s="215"/>
      <c r="AG23" s="215" t="s">
        <v>177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ht="22.5" outlineLevel="1" x14ac:dyDescent="0.2">
      <c r="A24" s="232">
        <v>10</v>
      </c>
      <c r="B24" s="233" t="s">
        <v>595</v>
      </c>
      <c r="C24" s="241" t="s">
        <v>596</v>
      </c>
      <c r="D24" s="234" t="s">
        <v>313</v>
      </c>
      <c r="E24" s="235">
        <v>41</v>
      </c>
      <c r="F24" s="236"/>
      <c r="G24" s="237">
        <f>ROUND(E24*F24,2)</f>
        <v>0</v>
      </c>
      <c r="H24" s="236"/>
      <c r="I24" s="237">
        <f>ROUND(E24*H24,2)</f>
        <v>0</v>
      </c>
      <c r="J24" s="236"/>
      <c r="K24" s="237">
        <f>ROUND(E24*J24,2)</f>
        <v>0</v>
      </c>
      <c r="L24" s="237">
        <v>15</v>
      </c>
      <c r="M24" s="237">
        <f>G24*(1+L24/100)</f>
        <v>0</v>
      </c>
      <c r="N24" s="237">
        <v>1E-3</v>
      </c>
      <c r="O24" s="237">
        <f>ROUND(E24*N24,2)</f>
        <v>0.04</v>
      </c>
      <c r="P24" s="237">
        <v>1E-3</v>
      </c>
      <c r="Q24" s="237">
        <f>ROUND(E24*P24,2)</f>
        <v>0.04</v>
      </c>
      <c r="R24" s="237" t="s">
        <v>225</v>
      </c>
      <c r="S24" s="237" t="s">
        <v>167</v>
      </c>
      <c r="T24" s="238" t="s">
        <v>167</v>
      </c>
      <c r="U24" s="224">
        <v>0.13700000000000001</v>
      </c>
      <c r="V24" s="224">
        <f>ROUND(E24*U24,2)</f>
        <v>5.62</v>
      </c>
      <c r="W24" s="224"/>
      <c r="X24" s="224" t="s">
        <v>176</v>
      </c>
      <c r="Y24" s="215"/>
      <c r="Z24" s="215"/>
      <c r="AA24" s="215"/>
      <c r="AB24" s="215"/>
      <c r="AC24" s="215"/>
      <c r="AD24" s="215"/>
      <c r="AE24" s="215"/>
      <c r="AF24" s="215"/>
      <c r="AG24" s="215" t="s">
        <v>177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22"/>
      <c r="B25" s="223"/>
      <c r="C25" s="261" t="s">
        <v>264</v>
      </c>
      <c r="D25" s="250"/>
      <c r="E25" s="250"/>
      <c r="F25" s="250"/>
      <c r="G25" s="250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15"/>
      <c r="Z25" s="215"/>
      <c r="AA25" s="215"/>
      <c r="AB25" s="215"/>
      <c r="AC25" s="215"/>
      <c r="AD25" s="215"/>
      <c r="AE25" s="215"/>
      <c r="AF25" s="215"/>
      <c r="AG25" s="215" t="s">
        <v>179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ht="22.5" outlineLevel="1" x14ac:dyDescent="0.2">
      <c r="A26" s="232">
        <v>11</v>
      </c>
      <c r="B26" s="233" t="s">
        <v>597</v>
      </c>
      <c r="C26" s="241" t="s">
        <v>598</v>
      </c>
      <c r="D26" s="234" t="s">
        <v>313</v>
      </c>
      <c r="E26" s="235">
        <v>82</v>
      </c>
      <c r="F26" s="236"/>
      <c r="G26" s="237">
        <f>ROUND(E26*F26,2)</f>
        <v>0</v>
      </c>
      <c r="H26" s="236"/>
      <c r="I26" s="237">
        <f>ROUND(E26*H26,2)</f>
        <v>0</v>
      </c>
      <c r="J26" s="236"/>
      <c r="K26" s="237">
        <f>ROUND(E26*J26,2)</f>
        <v>0</v>
      </c>
      <c r="L26" s="237">
        <v>15</v>
      </c>
      <c r="M26" s="237">
        <f>G26*(1+L26/100)</f>
        <v>0</v>
      </c>
      <c r="N26" s="237">
        <v>1E-3</v>
      </c>
      <c r="O26" s="237">
        <f>ROUND(E26*N26,2)</f>
        <v>0.08</v>
      </c>
      <c r="P26" s="237">
        <v>2E-3</v>
      </c>
      <c r="Q26" s="237">
        <f>ROUND(E26*P26,2)</f>
        <v>0.16</v>
      </c>
      <c r="R26" s="237" t="s">
        <v>225</v>
      </c>
      <c r="S26" s="237" t="s">
        <v>167</v>
      </c>
      <c r="T26" s="238" t="s">
        <v>167</v>
      </c>
      <c r="U26" s="224">
        <v>0.14599999999999999</v>
      </c>
      <c r="V26" s="224">
        <f>ROUND(E26*U26,2)</f>
        <v>11.97</v>
      </c>
      <c r="W26" s="224"/>
      <c r="X26" s="224" t="s">
        <v>176</v>
      </c>
      <c r="Y26" s="215"/>
      <c r="Z26" s="215"/>
      <c r="AA26" s="215"/>
      <c r="AB26" s="215"/>
      <c r="AC26" s="215"/>
      <c r="AD26" s="215"/>
      <c r="AE26" s="215"/>
      <c r="AF26" s="215"/>
      <c r="AG26" s="215" t="s">
        <v>177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22"/>
      <c r="B27" s="223"/>
      <c r="C27" s="261" t="s">
        <v>264</v>
      </c>
      <c r="D27" s="250"/>
      <c r="E27" s="250"/>
      <c r="F27" s="250"/>
      <c r="G27" s="250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5"/>
      <c r="Z27" s="215"/>
      <c r="AA27" s="215"/>
      <c r="AB27" s="215"/>
      <c r="AC27" s="215"/>
      <c r="AD27" s="215"/>
      <c r="AE27" s="215"/>
      <c r="AF27" s="215"/>
      <c r="AG27" s="215" t="s">
        <v>179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ht="22.5" outlineLevel="1" x14ac:dyDescent="0.2">
      <c r="A28" s="232">
        <v>12</v>
      </c>
      <c r="B28" s="233" t="s">
        <v>599</v>
      </c>
      <c r="C28" s="241" t="s">
        <v>600</v>
      </c>
      <c r="D28" s="234" t="s">
        <v>313</v>
      </c>
      <c r="E28" s="235">
        <v>205</v>
      </c>
      <c r="F28" s="236"/>
      <c r="G28" s="237">
        <f>ROUND(E28*F28,2)</f>
        <v>0</v>
      </c>
      <c r="H28" s="236"/>
      <c r="I28" s="237">
        <f>ROUND(E28*H28,2)</f>
        <v>0</v>
      </c>
      <c r="J28" s="236"/>
      <c r="K28" s="237">
        <f>ROUND(E28*J28,2)</f>
        <v>0</v>
      </c>
      <c r="L28" s="237">
        <v>15</v>
      </c>
      <c r="M28" s="237">
        <f>G28*(1+L28/100)</f>
        <v>0</v>
      </c>
      <c r="N28" s="237">
        <v>4.8999999999999998E-4</v>
      </c>
      <c r="O28" s="237">
        <f>ROUND(E28*N28,2)</f>
        <v>0.1</v>
      </c>
      <c r="P28" s="237">
        <v>1E-3</v>
      </c>
      <c r="Q28" s="237">
        <f>ROUND(E28*P28,2)</f>
        <v>0.21</v>
      </c>
      <c r="R28" s="237" t="s">
        <v>225</v>
      </c>
      <c r="S28" s="237" t="s">
        <v>167</v>
      </c>
      <c r="T28" s="238" t="s">
        <v>167</v>
      </c>
      <c r="U28" s="224">
        <v>7.8E-2</v>
      </c>
      <c r="V28" s="224">
        <f>ROUND(E28*U28,2)</f>
        <v>15.99</v>
      </c>
      <c r="W28" s="224"/>
      <c r="X28" s="224" t="s">
        <v>176</v>
      </c>
      <c r="Y28" s="215"/>
      <c r="Z28" s="215"/>
      <c r="AA28" s="215"/>
      <c r="AB28" s="215"/>
      <c r="AC28" s="215"/>
      <c r="AD28" s="215"/>
      <c r="AE28" s="215"/>
      <c r="AF28" s="215"/>
      <c r="AG28" s="215" t="s">
        <v>177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22"/>
      <c r="B29" s="223"/>
      <c r="C29" s="261" t="s">
        <v>264</v>
      </c>
      <c r="D29" s="250"/>
      <c r="E29" s="250"/>
      <c r="F29" s="250"/>
      <c r="G29" s="250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15"/>
      <c r="Z29" s="215"/>
      <c r="AA29" s="215"/>
      <c r="AB29" s="215"/>
      <c r="AC29" s="215"/>
      <c r="AD29" s="215"/>
      <c r="AE29" s="215"/>
      <c r="AF29" s="215"/>
      <c r="AG29" s="215" t="s">
        <v>179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x14ac:dyDescent="0.2">
      <c r="A30" s="226" t="s">
        <v>162</v>
      </c>
      <c r="B30" s="227" t="s">
        <v>88</v>
      </c>
      <c r="C30" s="240" t="s">
        <v>89</v>
      </c>
      <c r="D30" s="228"/>
      <c r="E30" s="229"/>
      <c r="F30" s="230"/>
      <c r="G30" s="230">
        <f>SUMIF(AG31:AG32,"&lt;&gt;NOR",G31:G32)</f>
        <v>0</v>
      </c>
      <c r="H30" s="230"/>
      <c r="I30" s="230">
        <f>SUM(I31:I32)</f>
        <v>0</v>
      </c>
      <c r="J30" s="230"/>
      <c r="K30" s="230">
        <f>SUM(K31:K32)</f>
        <v>0</v>
      </c>
      <c r="L30" s="230"/>
      <c r="M30" s="230">
        <f>SUM(M31:M32)</f>
        <v>0</v>
      </c>
      <c r="N30" s="230"/>
      <c r="O30" s="230">
        <f>SUM(O31:O32)</f>
        <v>0</v>
      </c>
      <c r="P30" s="230"/>
      <c r="Q30" s="230">
        <f>SUM(Q31:Q32)</f>
        <v>0</v>
      </c>
      <c r="R30" s="230"/>
      <c r="S30" s="230"/>
      <c r="T30" s="231"/>
      <c r="U30" s="225"/>
      <c r="V30" s="225">
        <f>SUM(V31:V32)</f>
        <v>3.29</v>
      </c>
      <c r="W30" s="225"/>
      <c r="X30" s="225"/>
      <c r="AG30" t="s">
        <v>163</v>
      </c>
    </row>
    <row r="31" spans="1:60" ht="33.75" outlineLevel="1" x14ac:dyDescent="0.2">
      <c r="A31" s="232">
        <v>13</v>
      </c>
      <c r="B31" s="233" t="s">
        <v>390</v>
      </c>
      <c r="C31" s="241" t="s">
        <v>391</v>
      </c>
      <c r="D31" s="234" t="s">
        <v>271</v>
      </c>
      <c r="E31" s="235">
        <v>1.2765899999999999</v>
      </c>
      <c r="F31" s="236"/>
      <c r="G31" s="237">
        <f>ROUND(E31*F31,2)</f>
        <v>0</v>
      </c>
      <c r="H31" s="236"/>
      <c r="I31" s="237">
        <f>ROUND(E31*H31,2)</f>
        <v>0</v>
      </c>
      <c r="J31" s="236"/>
      <c r="K31" s="237">
        <f>ROUND(E31*J31,2)</f>
        <v>0</v>
      </c>
      <c r="L31" s="237">
        <v>15</v>
      </c>
      <c r="M31" s="237">
        <f>G31*(1+L31/100)</f>
        <v>0</v>
      </c>
      <c r="N31" s="237">
        <v>0</v>
      </c>
      <c r="O31" s="237">
        <f>ROUND(E31*N31,2)</f>
        <v>0</v>
      </c>
      <c r="P31" s="237">
        <v>0</v>
      </c>
      <c r="Q31" s="237">
        <f>ROUND(E31*P31,2)</f>
        <v>0</v>
      </c>
      <c r="R31" s="237" t="s">
        <v>175</v>
      </c>
      <c r="S31" s="237" t="s">
        <v>167</v>
      </c>
      <c r="T31" s="238" t="s">
        <v>167</v>
      </c>
      <c r="U31" s="224">
        <v>2.577</v>
      </c>
      <c r="V31" s="224">
        <f>ROUND(E31*U31,2)</f>
        <v>3.29</v>
      </c>
      <c r="W31" s="224"/>
      <c r="X31" s="224" t="s">
        <v>176</v>
      </c>
      <c r="Y31" s="215"/>
      <c r="Z31" s="215"/>
      <c r="AA31" s="215"/>
      <c r="AB31" s="215"/>
      <c r="AC31" s="215"/>
      <c r="AD31" s="215"/>
      <c r="AE31" s="215"/>
      <c r="AF31" s="215"/>
      <c r="AG31" s="215" t="s">
        <v>177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22"/>
      <c r="B32" s="223"/>
      <c r="C32" s="261" t="s">
        <v>293</v>
      </c>
      <c r="D32" s="250"/>
      <c r="E32" s="250"/>
      <c r="F32" s="250"/>
      <c r="G32" s="250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5"/>
      <c r="Z32" s="215"/>
      <c r="AA32" s="215"/>
      <c r="AB32" s="215"/>
      <c r="AC32" s="215"/>
      <c r="AD32" s="215"/>
      <c r="AE32" s="215"/>
      <c r="AF32" s="215"/>
      <c r="AG32" s="215" t="s">
        <v>179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x14ac:dyDescent="0.2">
      <c r="A33" s="226" t="s">
        <v>162</v>
      </c>
      <c r="B33" s="227" t="s">
        <v>128</v>
      </c>
      <c r="C33" s="240" t="s">
        <v>129</v>
      </c>
      <c r="D33" s="228"/>
      <c r="E33" s="229"/>
      <c r="F33" s="230"/>
      <c r="G33" s="230">
        <f>SUMIF(AG34:AG58,"&lt;&gt;NOR",G34:G58)</f>
        <v>0</v>
      </c>
      <c r="H33" s="230"/>
      <c r="I33" s="230">
        <f>SUM(I34:I58)</f>
        <v>0</v>
      </c>
      <c r="J33" s="230"/>
      <c r="K33" s="230">
        <f>SUM(K34:K58)</f>
        <v>0</v>
      </c>
      <c r="L33" s="230"/>
      <c r="M33" s="230">
        <f>SUM(M34:M58)</f>
        <v>0</v>
      </c>
      <c r="N33" s="230"/>
      <c r="O33" s="230">
        <f>SUM(O34:O58)</f>
        <v>0.13</v>
      </c>
      <c r="P33" s="230"/>
      <c r="Q33" s="230">
        <f>SUM(Q34:Q58)</f>
        <v>0</v>
      </c>
      <c r="R33" s="230"/>
      <c r="S33" s="230"/>
      <c r="T33" s="231"/>
      <c r="U33" s="225"/>
      <c r="V33" s="225">
        <f>SUM(V34:V58)</f>
        <v>76.460000000000008</v>
      </c>
      <c r="W33" s="225"/>
      <c r="X33" s="225"/>
      <c r="AG33" t="s">
        <v>163</v>
      </c>
    </row>
    <row r="34" spans="1:60" outlineLevel="1" x14ac:dyDescent="0.2">
      <c r="A34" s="251">
        <v>14</v>
      </c>
      <c r="B34" s="252" t="s">
        <v>601</v>
      </c>
      <c r="C34" s="263" t="s">
        <v>602</v>
      </c>
      <c r="D34" s="253" t="s">
        <v>194</v>
      </c>
      <c r="E34" s="254">
        <v>1</v>
      </c>
      <c r="F34" s="255"/>
      <c r="G34" s="256">
        <f>ROUND(E34*F34,2)</f>
        <v>0</v>
      </c>
      <c r="H34" s="255"/>
      <c r="I34" s="256">
        <f>ROUND(E34*H34,2)</f>
        <v>0</v>
      </c>
      <c r="J34" s="255"/>
      <c r="K34" s="256">
        <f>ROUND(E34*J34,2)</f>
        <v>0</v>
      </c>
      <c r="L34" s="256">
        <v>15</v>
      </c>
      <c r="M34" s="256">
        <f>G34*(1+L34/100)</f>
        <v>0</v>
      </c>
      <c r="N34" s="256">
        <v>0</v>
      </c>
      <c r="O34" s="256">
        <f>ROUND(E34*N34,2)</f>
        <v>0</v>
      </c>
      <c r="P34" s="256">
        <v>0</v>
      </c>
      <c r="Q34" s="256">
        <f>ROUND(E34*P34,2)</f>
        <v>0</v>
      </c>
      <c r="R34" s="256"/>
      <c r="S34" s="256" t="s">
        <v>195</v>
      </c>
      <c r="T34" s="257" t="s">
        <v>168</v>
      </c>
      <c r="U34" s="224">
        <v>0</v>
      </c>
      <c r="V34" s="224">
        <f>ROUND(E34*U34,2)</f>
        <v>0</v>
      </c>
      <c r="W34" s="224"/>
      <c r="X34" s="224" t="s">
        <v>176</v>
      </c>
      <c r="Y34" s="215"/>
      <c r="Z34" s="215"/>
      <c r="AA34" s="215"/>
      <c r="AB34" s="215"/>
      <c r="AC34" s="215"/>
      <c r="AD34" s="215"/>
      <c r="AE34" s="215"/>
      <c r="AF34" s="215"/>
      <c r="AG34" s="215" t="s">
        <v>565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51">
        <v>15</v>
      </c>
      <c r="B35" s="252" t="s">
        <v>603</v>
      </c>
      <c r="C35" s="263" t="s">
        <v>604</v>
      </c>
      <c r="D35" s="253" t="s">
        <v>194</v>
      </c>
      <c r="E35" s="254">
        <v>1</v>
      </c>
      <c r="F35" s="255"/>
      <c r="G35" s="256">
        <f>ROUND(E35*F35,2)</f>
        <v>0</v>
      </c>
      <c r="H35" s="255"/>
      <c r="I35" s="256">
        <f>ROUND(E35*H35,2)</f>
        <v>0</v>
      </c>
      <c r="J35" s="255"/>
      <c r="K35" s="256">
        <f>ROUND(E35*J35,2)</f>
        <v>0</v>
      </c>
      <c r="L35" s="256">
        <v>15</v>
      </c>
      <c r="M35" s="256">
        <f>G35*(1+L35/100)</f>
        <v>0</v>
      </c>
      <c r="N35" s="256">
        <v>0</v>
      </c>
      <c r="O35" s="256">
        <f>ROUND(E35*N35,2)</f>
        <v>0</v>
      </c>
      <c r="P35" s="256">
        <v>0</v>
      </c>
      <c r="Q35" s="256">
        <f>ROUND(E35*P35,2)</f>
        <v>0</v>
      </c>
      <c r="R35" s="256"/>
      <c r="S35" s="256" t="s">
        <v>195</v>
      </c>
      <c r="T35" s="257" t="s">
        <v>168</v>
      </c>
      <c r="U35" s="224">
        <v>0</v>
      </c>
      <c r="V35" s="224">
        <f>ROUND(E35*U35,2)</f>
        <v>0</v>
      </c>
      <c r="W35" s="224"/>
      <c r="X35" s="224" t="s">
        <v>176</v>
      </c>
      <c r="Y35" s="215"/>
      <c r="Z35" s="215"/>
      <c r="AA35" s="215"/>
      <c r="AB35" s="215"/>
      <c r="AC35" s="215"/>
      <c r="AD35" s="215"/>
      <c r="AE35" s="215"/>
      <c r="AF35" s="215"/>
      <c r="AG35" s="215" t="s">
        <v>565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51">
        <v>16</v>
      </c>
      <c r="B36" s="252" t="s">
        <v>605</v>
      </c>
      <c r="C36" s="263" t="s">
        <v>606</v>
      </c>
      <c r="D36" s="253" t="s">
        <v>194</v>
      </c>
      <c r="E36" s="254">
        <v>1</v>
      </c>
      <c r="F36" s="255"/>
      <c r="G36" s="256">
        <f>ROUND(E36*F36,2)</f>
        <v>0</v>
      </c>
      <c r="H36" s="255"/>
      <c r="I36" s="256">
        <f>ROUND(E36*H36,2)</f>
        <v>0</v>
      </c>
      <c r="J36" s="255"/>
      <c r="K36" s="256">
        <f>ROUND(E36*J36,2)</f>
        <v>0</v>
      </c>
      <c r="L36" s="256">
        <v>15</v>
      </c>
      <c r="M36" s="256">
        <f>G36*(1+L36/100)</f>
        <v>0</v>
      </c>
      <c r="N36" s="256">
        <v>0</v>
      </c>
      <c r="O36" s="256">
        <f>ROUND(E36*N36,2)</f>
        <v>0</v>
      </c>
      <c r="P36" s="256">
        <v>0</v>
      </c>
      <c r="Q36" s="256">
        <f>ROUND(E36*P36,2)</f>
        <v>0</v>
      </c>
      <c r="R36" s="256"/>
      <c r="S36" s="256" t="s">
        <v>195</v>
      </c>
      <c r="T36" s="257" t="s">
        <v>168</v>
      </c>
      <c r="U36" s="224">
        <v>0</v>
      </c>
      <c r="V36" s="224">
        <f>ROUND(E36*U36,2)</f>
        <v>0</v>
      </c>
      <c r="W36" s="224"/>
      <c r="X36" s="224" t="s">
        <v>348</v>
      </c>
      <c r="Y36" s="215"/>
      <c r="Z36" s="215"/>
      <c r="AA36" s="215"/>
      <c r="AB36" s="215"/>
      <c r="AC36" s="215"/>
      <c r="AD36" s="215"/>
      <c r="AE36" s="215"/>
      <c r="AF36" s="215"/>
      <c r="AG36" s="215" t="s">
        <v>388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51">
        <v>17</v>
      </c>
      <c r="B37" s="252" t="s">
        <v>607</v>
      </c>
      <c r="C37" s="263" t="s">
        <v>608</v>
      </c>
      <c r="D37" s="253" t="s">
        <v>194</v>
      </c>
      <c r="E37" s="254">
        <v>1</v>
      </c>
      <c r="F37" s="255"/>
      <c r="G37" s="256">
        <f>ROUND(E37*F37,2)</f>
        <v>0</v>
      </c>
      <c r="H37" s="255"/>
      <c r="I37" s="256">
        <f>ROUND(E37*H37,2)</f>
        <v>0</v>
      </c>
      <c r="J37" s="255"/>
      <c r="K37" s="256">
        <f>ROUND(E37*J37,2)</f>
        <v>0</v>
      </c>
      <c r="L37" s="256">
        <v>15</v>
      </c>
      <c r="M37" s="256">
        <f>G37*(1+L37/100)</f>
        <v>0</v>
      </c>
      <c r="N37" s="256">
        <v>0</v>
      </c>
      <c r="O37" s="256">
        <f>ROUND(E37*N37,2)</f>
        <v>0</v>
      </c>
      <c r="P37" s="256">
        <v>0</v>
      </c>
      <c r="Q37" s="256">
        <f>ROUND(E37*P37,2)</f>
        <v>0</v>
      </c>
      <c r="R37" s="256"/>
      <c r="S37" s="256" t="s">
        <v>195</v>
      </c>
      <c r="T37" s="257" t="s">
        <v>168</v>
      </c>
      <c r="U37" s="224">
        <v>0</v>
      </c>
      <c r="V37" s="224">
        <f>ROUND(E37*U37,2)</f>
        <v>0</v>
      </c>
      <c r="W37" s="224"/>
      <c r="X37" s="224" t="s">
        <v>348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388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51">
        <v>18</v>
      </c>
      <c r="B38" s="252" t="s">
        <v>609</v>
      </c>
      <c r="C38" s="263" t="s">
        <v>610</v>
      </c>
      <c r="D38" s="253" t="s">
        <v>174</v>
      </c>
      <c r="E38" s="254">
        <v>49</v>
      </c>
      <c r="F38" s="255"/>
      <c r="G38" s="256">
        <f>ROUND(E38*F38,2)</f>
        <v>0</v>
      </c>
      <c r="H38" s="255"/>
      <c r="I38" s="256">
        <f>ROUND(E38*H38,2)</f>
        <v>0</v>
      </c>
      <c r="J38" s="255"/>
      <c r="K38" s="256">
        <f>ROUND(E38*J38,2)</f>
        <v>0</v>
      </c>
      <c r="L38" s="256">
        <v>15</v>
      </c>
      <c r="M38" s="256">
        <f>G38*(1+L38/100)</f>
        <v>0</v>
      </c>
      <c r="N38" s="256">
        <v>0</v>
      </c>
      <c r="O38" s="256">
        <f>ROUND(E38*N38,2)</f>
        <v>0</v>
      </c>
      <c r="P38" s="256">
        <v>0</v>
      </c>
      <c r="Q38" s="256">
        <f>ROUND(E38*P38,2)</f>
        <v>0</v>
      </c>
      <c r="R38" s="256" t="s">
        <v>128</v>
      </c>
      <c r="S38" s="256" t="s">
        <v>167</v>
      </c>
      <c r="T38" s="257" t="s">
        <v>167</v>
      </c>
      <c r="U38" s="224">
        <v>0.39017000000000002</v>
      </c>
      <c r="V38" s="224">
        <f>ROUND(E38*U38,2)</f>
        <v>19.12</v>
      </c>
      <c r="W38" s="224"/>
      <c r="X38" s="224" t="s">
        <v>176</v>
      </c>
      <c r="Y38" s="215"/>
      <c r="Z38" s="215"/>
      <c r="AA38" s="215"/>
      <c r="AB38" s="215"/>
      <c r="AC38" s="215"/>
      <c r="AD38" s="215"/>
      <c r="AE38" s="215"/>
      <c r="AF38" s="215"/>
      <c r="AG38" s="215" t="s">
        <v>565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ht="22.5" outlineLevel="1" x14ac:dyDescent="0.2">
      <c r="A39" s="251">
        <v>19</v>
      </c>
      <c r="B39" s="252" t="s">
        <v>611</v>
      </c>
      <c r="C39" s="263" t="s">
        <v>612</v>
      </c>
      <c r="D39" s="253" t="s">
        <v>174</v>
      </c>
      <c r="E39" s="254">
        <v>7</v>
      </c>
      <c r="F39" s="255"/>
      <c r="G39" s="256">
        <f>ROUND(E39*F39,2)</f>
        <v>0</v>
      </c>
      <c r="H39" s="255"/>
      <c r="I39" s="256">
        <f>ROUND(E39*H39,2)</f>
        <v>0</v>
      </c>
      <c r="J39" s="255"/>
      <c r="K39" s="256">
        <f>ROUND(E39*J39,2)</f>
        <v>0</v>
      </c>
      <c r="L39" s="256">
        <v>15</v>
      </c>
      <c r="M39" s="256">
        <f>G39*(1+L39/100)</f>
        <v>0</v>
      </c>
      <c r="N39" s="256">
        <v>1.1E-4</v>
      </c>
      <c r="O39" s="256">
        <f>ROUND(E39*N39,2)</f>
        <v>0</v>
      </c>
      <c r="P39" s="256">
        <v>0</v>
      </c>
      <c r="Q39" s="256">
        <f>ROUND(E39*P39,2)</f>
        <v>0</v>
      </c>
      <c r="R39" s="256" t="s">
        <v>128</v>
      </c>
      <c r="S39" s="256" t="s">
        <v>167</v>
      </c>
      <c r="T39" s="257" t="s">
        <v>167</v>
      </c>
      <c r="U39" s="224">
        <v>0.13</v>
      </c>
      <c r="V39" s="224">
        <f>ROUND(E39*U39,2)</f>
        <v>0.91</v>
      </c>
      <c r="W39" s="224"/>
      <c r="X39" s="224" t="s">
        <v>176</v>
      </c>
      <c r="Y39" s="215"/>
      <c r="Z39" s="215"/>
      <c r="AA39" s="215"/>
      <c r="AB39" s="215"/>
      <c r="AC39" s="215"/>
      <c r="AD39" s="215"/>
      <c r="AE39" s="215"/>
      <c r="AF39" s="215"/>
      <c r="AG39" s="215" t="s">
        <v>565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51">
        <v>20</v>
      </c>
      <c r="B40" s="252" t="s">
        <v>613</v>
      </c>
      <c r="C40" s="263" t="s">
        <v>614</v>
      </c>
      <c r="D40" s="253" t="s">
        <v>174</v>
      </c>
      <c r="E40" s="254">
        <v>1</v>
      </c>
      <c r="F40" s="255"/>
      <c r="G40" s="256">
        <f>ROUND(E40*F40,2)</f>
        <v>0</v>
      </c>
      <c r="H40" s="255"/>
      <c r="I40" s="256">
        <f>ROUND(E40*H40,2)</f>
        <v>0</v>
      </c>
      <c r="J40" s="255"/>
      <c r="K40" s="256">
        <f>ROUND(E40*J40,2)</f>
        <v>0</v>
      </c>
      <c r="L40" s="256">
        <v>15</v>
      </c>
      <c r="M40" s="256">
        <f>G40*(1+L40/100)</f>
        <v>0</v>
      </c>
      <c r="N40" s="256">
        <v>0</v>
      </c>
      <c r="O40" s="256">
        <f>ROUND(E40*N40,2)</f>
        <v>0</v>
      </c>
      <c r="P40" s="256">
        <v>0</v>
      </c>
      <c r="Q40" s="256">
        <f>ROUND(E40*P40,2)</f>
        <v>0</v>
      </c>
      <c r="R40" s="256"/>
      <c r="S40" s="256" t="s">
        <v>195</v>
      </c>
      <c r="T40" s="257" t="s">
        <v>168</v>
      </c>
      <c r="U40" s="224">
        <v>0</v>
      </c>
      <c r="V40" s="224">
        <f>ROUND(E40*U40,2)</f>
        <v>0</v>
      </c>
      <c r="W40" s="224"/>
      <c r="X40" s="224" t="s">
        <v>176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565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ht="22.5" outlineLevel="1" x14ac:dyDescent="0.2">
      <c r="A41" s="251">
        <v>21</v>
      </c>
      <c r="B41" s="252" t="s">
        <v>615</v>
      </c>
      <c r="C41" s="263" t="s">
        <v>616</v>
      </c>
      <c r="D41" s="253" t="s">
        <v>174</v>
      </c>
      <c r="E41" s="254">
        <v>2</v>
      </c>
      <c r="F41" s="255"/>
      <c r="G41" s="256">
        <f>ROUND(E41*F41,2)</f>
        <v>0</v>
      </c>
      <c r="H41" s="255"/>
      <c r="I41" s="256">
        <f>ROUND(E41*H41,2)</f>
        <v>0</v>
      </c>
      <c r="J41" s="255"/>
      <c r="K41" s="256">
        <f>ROUND(E41*J41,2)</f>
        <v>0</v>
      </c>
      <c r="L41" s="256">
        <v>15</v>
      </c>
      <c r="M41" s="256">
        <f>G41*(1+L41/100)</f>
        <v>0</v>
      </c>
      <c r="N41" s="256">
        <v>1.1E-4</v>
      </c>
      <c r="O41" s="256">
        <f>ROUND(E41*N41,2)</f>
        <v>0</v>
      </c>
      <c r="P41" s="256">
        <v>0</v>
      </c>
      <c r="Q41" s="256">
        <f>ROUND(E41*P41,2)</f>
        <v>0</v>
      </c>
      <c r="R41" s="256" t="s">
        <v>128</v>
      </c>
      <c r="S41" s="256" t="s">
        <v>167</v>
      </c>
      <c r="T41" s="257" t="s">
        <v>167</v>
      </c>
      <c r="U41" s="224">
        <v>0.15620000000000001</v>
      </c>
      <c r="V41" s="224">
        <f>ROUND(E41*U41,2)</f>
        <v>0.31</v>
      </c>
      <c r="W41" s="224"/>
      <c r="X41" s="224" t="s">
        <v>176</v>
      </c>
      <c r="Y41" s="215"/>
      <c r="Z41" s="215"/>
      <c r="AA41" s="215"/>
      <c r="AB41" s="215"/>
      <c r="AC41" s="215"/>
      <c r="AD41" s="215"/>
      <c r="AE41" s="215"/>
      <c r="AF41" s="215"/>
      <c r="AG41" s="215" t="s">
        <v>565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ht="22.5" outlineLevel="1" x14ac:dyDescent="0.2">
      <c r="A42" s="251">
        <v>22</v>
      </c>
      <c r="B42" s="252" t="s">
        <v>617</v>
      </c>
      <c r="C42" s="263" t="s">
        <v>618</v>
      </c>
      <c r="D42" s="253" t="s">
        <v>174</v>
      </c>
      <c r="E42" s="254">
        <v>2</v>
      </c>
      <c r="F42" s="255"/>
      <c r="G42" s="256">
        <f>ROUND(E42*F42,2)</f>
        <v>0</v>
      </c>
      <c r="H42" s="255"/>
      <c r="I42" s="256">
        <f>ROUND(E42*H42,2)</f>
        <v>0</v>
      </c>
      <c r="J42" s="255"/>
      <c r="K42" s="256">
        <f>ROUND(E42*J42,2)</f>
        <v>0</v>
      </c>
      <c r="L42" s="256">
        <v>15</v>
      </c>
      <c r="M42" s="256">
        <f>G42*(1+L42/100)</f>
        <v>0</v>
      </c>
      <c r="N42" s="256">
        <v>1.1E-4</v>
      </c>
      <c r="O42" s="256">
        <f>ROUND(E42*N42,2)</f>
        <v>0</v>
      </c>
      <c r="P42" s="256">
        <v>0</v>
      </c>
      <c r="Q42" s="256">
        <f>ROUND(E42*P42,2)</f>
        <v>0</v>
      </c>
      <c r="R42" s="256" t="s">
        <v>128</v>
      </c>
      <c r="S42" s="256" t="s">
        <v>167</v>
      </c>
      <c r="T42" s="257" t="s">
        <v>167</v>
      </c>
      <c r="U42" s="224">
        <v>0.1772</v>
      </c>
      <c r="V42" s="224">
        <f>ROUND(E42*U42,2)</f>
        <v>0.35</v>
      </c>
      <c r="W42" s="224"/>
      <c r="X42" s="224" t="s">
        <v>176</v>
      </c>
      <c r="Y42" s="215"/>
      <c r="Z42" s="215"/>
      <c r="AA42" s="215"/>
      <c r="AB42" s="215"/>
      <c r="AC42" s="215"/>
      <c r="AD42" s="215"/>
      <c r="AE42" s="215"/>
      <c r="AF42" s="215"/>
      <c r="AG42" s="215" t="s">
        <v>565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ht="22.5" outlineLevel="1" x14ac:dyDescent="0.2">
      <c r="A43" s="251">
        <v>23</v>
      </c>
      <c r="B43" s="252" t="s">
        <v>619</v>
      </c>
      <c r="C43" s="263" t="s">
        <v>620</v>
      </c>
      <c r="D43" s="253" t="s">
        <v>174</v>
      </c>
      <c r="E43" s="254">
        <v>23</v>
      </c>
      <c r="F43" s="255"/>
      <c r="G43" s="256">
        <f>ROUND(E43*F43,2)</f>
        <v>0</v>
      </c>
      <c r="H43" s="255"/>
      <c r="I43" s="256">
        <f>ROUND(E43*H43,2)</f>
        <v>0</v>
      </c>
      <c r="J43" s="255"/>
      <c r="K43" s="256">
        <f>ROUND(E43*J43,2)</f>
        <v>0</v>
      </c>
      <c r="L43" s="256">
        <v>15</v>
      </c>
      <c r="M43" s="256">
        <f>G43*(1+L43/100)</f>
        <v>0</v>
      </c>
      <c r="N43" s="256">
        <v>6.0000000000000002E-5</v>
      </c>
      <c r="O43" s="256">
        <f>ROUND(E43*N43,2)</f>
        <v>0</v>
      </c>
      <c r="P43" s="256">
        <v>0</v>
      </c>
      <c r="Q43" s="256">
        <f>ROUND(E43*P43,2)</f>
        <v>0</v>
      </c>
      <c r="R43" s="256" t="s">
        <v>128</v>
      </c>
      <c r="S43" s="256" t="s">
        <v>167</v>
      </c>
      <c r="T43" s="257" t="s">
        <v>167</v>
      </c>
      <c r="U43" s="224">
        <v>0.249</v>
      </c>
      <c r="V43" s="224">
        <f>ROUND(E43*U43,2)</f>
        <v>5.73</v>
      </c>
      <c r="W43" s="224"/>
      <c r="X43" s="224" t="s">
        <v>176</v>
      </c>
      <c r="Y43" s="215"/>
      <c r="Z43" s="215"/>
      <c r="AA43" s="215"/>
      <c r="AB43" s="215"/>
      <c r="AC43" s="215"/>
      <c r="AD43" s="215"/>
      <c r="AE43" s="215"/>
      <c r="AF43" s="215"/>
      <c r="AG43" s="215" t="s">
        <v>565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51">
        <v>24</v>
      </c>
      <c r="B44" s="252" t="s">
        <v>621</v>
      </c>
      <c r="C44" s="263" t="s">
        <v>622</v>
      </c>
      <c r="D44" s="253" t="s">
        <v>313</v>
      </c>
      <c r="E44" s="254">
        <v>27</v>
      </c>
      <c r="F44" s="255"/>
      <c r="G44" s="256">
        <f>ROUND(E44*F44,2)</f>
        <v>0</v>
      </c>
      <c r="H44" s="255"/>
      <c r="I44" s="256">
        <f>ROUND(E44*H44,2)</f>
        <v>0</v>
      </c>
      <c r="J44" s="255"/>
      <c r="K44" s="256">
        <f>ROUND(E44*J44,2)</f>
        <v>0</v>
      </c>
      <c r="L44" s="256">
        <v>15</v>
      </c>
      <c r="M44" s="256">
        <f>G44*(1+L44/100)</f>
        <v>0</v>
      </c>
      <c r="N44" s="256">
        <v>6.4000000000000005E-4</v>
      </c>
      <c r="O44" s="256">
        <f>ROUND(E44*N44,2)</f>
        <v>0.02</v>
      </c>
      <c r="P44" s="256">
        <v>0</v>
      </c>
      <c r="Q44" s="256">
        <f>ROUND(E44*P44,2)</f>
        <v>0</v>
      </c>
      <c r="R44" s="256" t="s">
        <v>128</v>
      </c>
      <c r="S44" s="256" t="s">
        <v>167</v>
      </c>
      <c r="T44" s="257" t="s">
        <v>167</v>
      </c>
      <c r="U44" s="224">
        <v>0.11586</v>
      </c>
      <c r="V44" s="224">
        <f>ROUND(E44*U44,2)</f>
        <v>3.13</v>
      </c>
      <c r="W44" s="224"/>
      <c r="X44" s="224" t="s">
        <v>176</v>
      </c>
      <c r="Y44" s="215"/>
      <c r="Z44" s="215"/>
      <c r="AA44" s="215"/>
      <c r="AB44" s="215"/>
      <c r="AC44" s="215"/>
      <c r="AD44" s="215"/>
      <c r="AE44" s="215"/>
      <c r="AF44" s="215"/>
      <c r="AG44" s="215" t="s">
        <v>565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51">
        <v>25</v>
      </c>
      <c r="B45" s="252" t="s">
        <v>623</v>
      </c>
      <c r="C45" s="263" t="s">
        <v>624</v>
      </c>
      <c r="D45" s="253" t="s">
        <v>313</v>
      </c>
      <c r="E45" s="254">
        <v>27</v>
      </c>
      <c r="F45" s="255"/>
      <c r="G45" s="256">
        <f>ROUND(E45*F45,2)</f>
        <v>0</v>
      </c>
      <c r="H45" s="255"/>
      <c r="I45" s="256">
        <f>ROUND(E45*H45,2)</f>
        <v>0</v>
      </c>
      <c r="J45" s="255"/>
      <c r="K45" s="256">
        <f>ROUND(E45*J45,2)</f>
        <v>0</v>
      </c>
      <c r="L45" s="256">
        <v>15</v>
      </c>
      <c r="M45" s="256">
        <f>G45*(1+L45/100)</f>
        <v>0</v>
      </c>
      <c r="N45" s="256">
        <v>9.3000000000000005E-4</v>
      </c>
      <c r="O45" s="256">
        <f>ROUND(E45*N45,2)</f>
        <v>0.03</v>
      </c>
      <c r="P45" s="256">
        <v>0</v>
      </c>
      <c r="Q45" s="256">
        <f>ROUND(E45*P45,2)</f>
        <v>0</v>
      </c>
      <c r="R45" s="256" t="s">
        <v>128</v>
      </c>
      <c r="S45" s="256" t="s">
        <v>167</v>
      </c>
      <c r="T45" s="257" t="s">
        <v>167</v>
      </c>
      <c r="U45" s="224">
        <v>0.13915</v>
      </c>
      <c r="V45" s="224">
        <f>ROUND(E45*U45,2)</f>
        <v>3.76</v>
      </c>
      <c r="W45" s="224"/>
      <c r="X45" s="224" t="s">
        <v>176</v>
      </c>
      <c r="Y45" s="215"/>
      <c r="Z45" s="215"/>
      <c r="AA45" s="215"/>
      <c r="AB45" s="215"/>
      <c r="AC45" s="215"/>
      <c r="AD45" s="215"/>
      <c r="AE45" s="215"/>
      <c r="AF45" s="215"/>
      <c r="AG45" s="215" t="s">
        <v>565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51">
        <v>26</v>
      </c>
      <c r="B46" s="252" t="s">
        <v>625</v>
      </c>
      <c r="C46" s="263" t="s">
        <v>626</v>
      </c>
      <c r="D46" s="253" t="s">
        <v>313</v>
      </c>
      <c r="E46" s="254">
        <v>27</v>
      </c>
      <c r="F46" s="255"/>
      <c r="G46" s="256">
        <f>ROUND(E46*F46,2)</f>
        <v>0</v>
      </c>
      <c r="H46" s="255"/>
      <c r="I46" s="256">
        <f>ROUND(E46*H46,2)</f>
        <v>0</v>
      </c>
      <c r="J46" s="255"/>
      <c r="K46" s="256">
        <f>ROUND(E46*J46,2)</f>
        <v>0</v>
      </c>
      <c r="L46" s="256">
        <v>15</v>
      </c>
      <c r="M46" s="256">
        <f>G46*(1+L46/100)</f>
        <v>0</v>
      </c>
      <c r="N46" s="256">
        <v>1.7000000000000001E-4</v>
      </c>
      <c r="O46" s="256">
        <f>ROUND(E46*N46,2)</f>
        <v>0</v>
      </c>
      <c r="P46" s="256">
        <v>0</v>
      </c>
      <c r="Q46" s="256">
        <f>ROUND(E46*P46,2)</f>
        <v>0</v>
      </c>
      <c r="R46" s="256" t="s">
        <v>128</v>
      </c>
      <c r="S46" s="256" t="s">
        <v>167</v>
      </c>
      <c r="T46" s="257" t="s">
        <v>167</v>
      </c>
      <c r="U46" s="224">
        <v>9.0499999999999997E-2</v>
      </c>
      <c r="V46" s="224">
        <f>ROUND(E46*U46,2)</f>
        <v>2.44</v>
      </c>
      <c r="W46" s="224"/>
      <c r="X46" s="224" t="s">
        <v>176</v>
      </c>
      <c r="Y46" s="215"/>
      <c r="Z46" s="215"/>
      <c r="AA46" s="215"/>
      <c r="AB46" s="215"/>
      <c r="AC46" s="215"/>
      <c r="AD46" s="215"/>
      <c r="AE46" s="215"/>
      <c r="AF46" s="215"/>
      <c r="AG46" s="215" t="s">
        <v>565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51">
        <v>27</v>
      </c>
      <c r="B47" s="252" t="s">
        <v>627</v>
      </c>
      <c r="C47" s="263" t="s">
        <v>628</v>
      </c>
      <c r="D47" s="253" t="s">
        <v>313</v>
      </c>
      <c r="E47" s="254">
        <v>12</v>
      </c>
      <c r="F47" s="255"/>
      <c r="G47" s="256">
        <f>ROUND(E47*F47,2)</f>
        <v>0</v>
      </c>
      <c r="H47" s="255"/>
      <c r="I47" s="256">
        <f>ROUND(E47*H47,2)</f>
        <v>0</v>
      </c>
      <c r="J47" s="255"/>
      <c r="K47" s="256">
        <f>ROUND(E47*J47,2)</f>
        <v>0</v>
      </c>
      <c r="L47" s="256">
        <v>15</v>
      </c>
      <c r="M47" s="256">
        <f>G47*(1+L47/100)</f>
        <v>0</v>
      </c>
      <c r="N47" s="256">
        <v>4.0000000000000003E-5</v>
      </c>
      <c r="O47" s="256">
        <f>ROUND(E47*N47,2)</f>
        <v>0</v>
      </c>
      <c r="P47" s="256">
        <v>0</v>
      </c>
      <c r="Q47" s="256">
        <f>ROUND(E47*P47,2)</f>
        <v>0</v>
      </c>
      <c r="R47" s="256" t="s">
        <v>128</v>
      </c>
      <c r="S47" s="256" t="s">
        <v>167</v>
      </c>
      <c r="T47" s="257" t="s">
        <v>167</v>
      </c>
      <c r="U47" s="224">
        <v>9.0499999999999997E-2</v>
      </c>
      <c r="V47" s="224">
        <f>ROUND(E47*U47,2)</f>
        <v>1.0900000000000001</v>
      </c>
      <c r="W47" s="224"/>
      <c r="X47" s="224" t="s">
        <v>176</v>
      </c>
      <c r="Y47" s="215"/>
      <c r="Z47" s="215"/>
      <c r="AA47" s="215"/>
      <c r="AB47" s="215"/>
      <c r="AC47" s="215"/>
      <c r="AD47" s="215"/>
      <c r="AE47" s="215"/>
      <c r="AF47" s="215"/>
      <c r="AG47" s="215" t="s">
        <v>565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51">
        <v>28</v>
      </c>
      <c r="B48" s="252" t="s">
        <v>629</v>
      </c>
      <c r="C48" s="263" t="s">
        <v>630</v>
      </c>
      <c r="D48" s="253" t="s">
        <v>313</v>
      </c>
      <c r="E48" s="254">
        <v>110</v>
      </c>
      <c r="F48" s="255"/>
      <c r="G48" s="256">
        <f>ROUND(E48*F48,2)</f>
        <v>0</v>
      </c>
      <c r="H48" s="255"/>
      <c r="I48" s="256">
        <f>ROUND(E48*H48,2)</f>
        <v>0</v>
      </c>
      <c r="J48" s="255"/>
      <c r="K48" s="256">
        <f>ROUND(E48*J48,2)</f>
        <v>0</v>
      </c>
      <c r="L48" s="256">
        <v>15</v>
      </c>
      <c r="M48" s="256">
        <f>G48*(1+L48/100)</f>
        <v>0</v>
      </c>
      <c r="N48" s="256">
        <v>1.6000000000000001E-4</v>
      </c>
      <c r="O48" s="256">
        <f>ROUND(E48*N48,2)</f>
        <v>0.02</v>
      </c>
      <c r="P48" s="256">
        <v>0</v>
      </c>
      <c r="Q48" s="256">
        <f>ROUND(E48*P48,2)</f>
        <v>0</v>
      </c>
      <c r="R48" s="256" t="s">
        <v>128</v>
      </c>
      <c r="S48" s="256" t="s">
        <v>167</v>
      </c>
      <c r="T48" s="257" t="s">
        <v>167</v>
      </c>
      <c r="U48" s="224">
        <v>9.955E-2</v>
      </c>
      <c r="V48" s="224">
        <f>ROUND(E48*U48,2)</f>
        <v>10.95</v>
      </c>
      <c r="W48" s="224"/>
      <c r="X48" s="224" t="s">
        <v>176</v>
      </c>
      <c r="Y48" s="215"/>
      <c r="Z48" s="215"/>
      <c r="AA48" s="215"/>
      <c r="AB48" s="215"/>
      <c r="AC48" s="215"/>
      <c r="AD48" s="215"/>
      <c r="AE48" s="215"/>
      <c r="AF48" s="215"/>
      <c r="AG48" s="215" t="s">
        <v>565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51">
        <v>29</v>
      </c>
      <c r="B49" s="252" t="s">
        <v>631</v>
      </c>
      <c r="C49" s="263" t="s">
        <v>632</v>
      </c>
      <c r="D49" s="253" t="s">
        <v>313</v>
      </c>
      <c r="E49" s="254">
        <v>30</v>
      </c>
      <c r="F49" s="255"/>
      <c r="G49" s="256">
        <f>ROUND(E49*F49,2)</f>
        <v>0</v>
      </c>
      <c r="H49" s="255"/>
      <c r="I49" s="256">
        <f>ROUND(E49*H49,2)</f>
        <v>0</v>
      </c>
      <c r="J49" s="255"/>
      <c r="K49" s="256">
        <f>ROUND(E49*J49,2)</f>
        <v>0</v>
      </c>
      <c r="L49" s="256">
        <v>15</v>
      </c>
      <c r="M49" s="256">
        <f>G49*(1+L49/100)</f>
        <v>0</v>
      </c>
      <c r="N49" s="256">
        <v>2.2000000000000001E-4</v>
      </c>
      <c r="O49" s="256">
        <f>ROUND(E49*N49,2)</f>
        <v>0.01</v>
      </c>
      <c r="P49" s="256">
        <v>0</v>
      </c>
      <c r="Q49" s="256">
        <f>ROUND(E49*P49,2)</f>
        <v>0</v>
      </c>
      <c r="R49" s="256" t="s">
        <v>128</v>
      </c>
      <c r="S49" s="256" t="s">
        <v>167</v>
      </c>
      <c r="T49" s="257" t="s">
        <v>167</v>
      </c>
      <c r="U49" s="224">
        <v>9.955E-2</v>
      </c>
      <c r="V49" s="224">
        <f>ROUND(E49*U49,2)</f>
        <v>2.99</v>
      </c>
      <c r="W49" s="224"/>
      <c r="X49" s="224" t="s">
        <v>176</v>
      </c>
      <c r="Y49" s="215"/>
      <c r="Z49" s="215"/>
      <c r="AA49" s="215"/>
      <c r="AB49" s="215"/>
      <c r="AC49" s="215"/>
      <c r="AD49" s="215"/>
      <c r="AE49" s="215"/>
      <c r="AF49" s="215"/>
      <c r="AG49" s="215" t="s">
        <v>565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51">
        <v>30</v>
      </c>
      <c r="B50" s="252" t="s">
        <v>633</v>
      </c>
      <c r="C50" s="263" t="s">
        <v>634</v>
      </c>
      <c r="D50" s="253" t="s">
        <v>313</v>
      </c>
      <c r="E50" s="254">
        <v>178</v>
      </c>
      <c r="F50" s="255"/>
      <c r="G50" s="256">
        <f>ROUND(E50*F50,2)</f>
        <v>0</v>
      </c>
      <c r="H50" s="255"/>
      <c r="I50" s="256">
        <f>ROUND(E50*H50,2)</f>
        <v>0</v>
      </c>
      <c r="J50" s="255"/>
      <c r="K50" s="256">
        <f>ROUND(E50*J50,2)</f>
        <v>0</v>
      </c>
      <c r="L50" s="256">
        <v>15</v>
      </c>
      <c r="M50" s="256">
        <f>G50*(1+L50/100)</f>
        <v>0</v>
      </c>
      <c r="N50" s="256">
        <v>2.3000000000000001E-4</v>
      </c>
      <c r="O50" s="256">
        <f>ROUND(E50*N50,2)</f>
        <v>0.04</v>
      </c>
      <c r="P50" s="256">
        <v>0</v>
      </c>
      <c r="Q50" s="256">
        <f>ROUND(E50*P50,2)</f>
        <v>0</v>
      </c>
      <c r="R50" s="256" t="s">
        <v>128</v>
      </c>
      <c r="S50" s="256" t="s">
        <v>167</v>
      </c>
      <c r="T50" s="257" t="s">
        <v>167</v>
      </c>
      <c r="U50" s="224">
        <v>9.955E-2</v>
      </c>
      <c r="V50" s="224">
        <f>ROUND(E50*U50,2)</f>
        <v>17.72</v>
      </c>
      <c r="W50" s="224"/>
      <c r="X50" s="224" t="s">
        <v>176</v>
      </c>
      <c r="Y50" s="215"/>
      <c r="Z50" s="215"/>
      <c r="AA50" s="215"/>
      <c r="AB50" s="215"/>
      <c r="AC50" s="215"/>
      <c r="AD50" s="215"/>
      <c r="AE50" s="215"/>
      <c r="AF50" s="215"/>
      <c r="AG50" s="215" t="s">
        <v>565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51">
        <v>31</v>
      </c>
      <c r="B51" s="252" t="s">
        <v>635</v>
      </c>
      <c r="C51" s="263" t="s">
        <v>636</v>
      </c>
      <c r="D51" s="253" t="s">
        <v>313</v>
      </c>
      <c r="E51" s="254">
        <v>10</v>
      </c>
      <c r="F51" s="255"/>
      <c r="G51" s="256">
        <f>ROUND(E51*F51,2)</f>
        <v>0</v>
      </c>
      <c r="H51" s="255"/>
      <c r="I51" s="256">
        <f>ROUND(E51*H51,2)</f>
        <v>0</v>
      </c>
      <c r="J51" s="255"/>
      <c r="K51" s="256">
        <f>ROUND(E51*J51,2)</f>
        <v>0</v>
      </c>
      <c r="L51" s="256">
        <v>15</v>
      </c>
      <c r="M51" s="256">
        <f>G51*(1+L51/100)</f>
        <v>0</v>
      </c>
      <c r="N51" s="256">
        <v>3.2000000000000003E-4</v>
      </c>
      <c r="O51" s="256">
        <f>ROUND(E51*N51,2)</f>
        <v>0</v>
      </c>
      <c r="P51" s="256">
        <v>0</v>
      </c>
      <c r="Q51" s="256">
        <f>ROUND(E51*P51,2)</f>
        <v>0</v>
      </c>
      <c r="R51" s="256" t="s">
        <v>128</v>
      </c>
      <c r="S51" s="256" t="s">
        <v>167</v>
      </c>
      <c r="T51" s="257" t="s">
        <v>167</v>
      </c>
      <c r="U51" s="224">
        <v>9.955E-2</v>
      </c>
      <c r="V51" s="224">
        <f>ROUND(E51*U51,2)</f>
        <v>1</v>
      </c>
      <c r="W51" s="224"/>
      <c r="X51" s="224" t="s">
        <v>176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565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51">
        <v>32</v>
      </c>
      <c r="B52" s="252" t="s">
        <v>637</v>
      </c>
      <c r="C52" s="263" t="s">
        <v>638</v>
      </c>
      <c r="D52" s="253" t="s">
        <v>313</v>
      </c>
      <c r="E52" s="254">
        <v>14</v>
      </c>
      <c r="F52" s="255"/>
      <c r="G52" s="256">
        <f>ROUND(E52*F52,2)</f>
        <v>0</v>
      </c>
      <c r="H52" s="255"/>
      <c r="I52" s="256">
        <f>ROUND(E52*H52,2)</f>
        <v>0</v>
      </c>
      <c r="J52" s="255"/>
      <c r="K52" s="256">
        <f>ROUND(E52*J52,2)</f>
        <v>0</v>
      </c>
      <c r="L52" s="256">
        <v>15</v>
      </c>
      <c r="M52" s="256">
        <f>G52*(1+L52/100)</f>
        <v>0</v>
      </c>
      <c r="N52" s="256">
        <v>1.3999999999999999E-4</v>
      </c>
      <c r="O52" s="256">
        <f>ROUND(E52*N52,2)</f>
        <v>0</v>
      </c>
      <c r="P52" s="256">
        <v>0</v>
      </c>
      <c r="Q52" s="256">
        <f>ROUND(E52*P52,2)</f>
        <v>0</v>
      </c>
      <c r="R52" s="256" t="s">
        <v>128</v>
      </c>
      <c r="S52" s="256" t="s">
        <v>167</v>
      </c>
      <c r="T52" s="257" t="s">
        <v>167</v>
      </c>
      <c r="U52" s="224">
        <v>9.955E-2</v>
      </c>
      <c r="V52" s="224">
        <f>ROUND(E52*U52,2)</f>
        <v>1.39</v>
      </c>
      <c r="W52" s="224"/>
      <c r="X52" s="224" t="s">
        <v>176</v>
      </c>
      <c r="Y52" s="215"/>
      <c r="Z52" s="215"/>
      <c r="AA52" s="215"/>
      <c r="AB52" s="215"/>
      <c r="AC52" s="215"/>
      <c r="AD52" s="215"/>
      <c r="AE52" s="215"/>
      <c r="AF52" s="215"/>
      <c r="AG52" s="215" t="s">
        <v>565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ht="22.5" outlineLevel="1" x14ac:dyDescent="0.2">
      <c r="A53" s="251">
        <v>33</v>
      </c>
      <c r="B53" s="252" t="s">
        <v>639</v>
      </c>
      <c r="C53" s="263" t="s">
        <v>640</v>
      </c>
      <c r="D53" s="253" t="s">
        <v>313</v>
      </c>
      <c r="E53" s="254">
        <v>14</v>
      </c>
      <c r="F53" s="255"/>
      <c r="G53" s="256">
        <f>ROUND(E53*F53,2)</f>
        <v>0</v>
      </c>
      <c r="H53" s="255"/>
      <c r="I53" s="256">
        <f>ROUND(E53*H53,2)</f>
        <v>0</v>
      </c>
      <c r="J53" s="255"/>
      <c r="K53" s="256">
        <f>ROUND(E53*J53,2)</f>
        <v>0</v>
      </c>
      <c r="L53" s="256">
        <v>15</v>
      </c>
      <c r="M53" s="256">
        <f>G53*(1+L53/100)</f>
        <v>0</v>
      </c>
      <c r="N53" s="256">
        <v>8.0000000000000004E-4</v>
      </c>
      <c r="O53" s="256">
        <f>ROUND(E53*N53,2)</f>
        <v>0.01</v>
      </c>
      <c r="P53" s="256">
        <v>0</v>
      </c>
      <c r="Q53" s="256">
        <f>ROUND(E53*P53,2)</f>
        <v>0</v>
      </c>
      <c r="R53" s="256" t="s">
        <v>128</v>
      </c>
      <c r="S53" s="256" t="s">
        <v>167</v>
      </c>
      <c r="T53" s="257" t="s">
        <v>167</v>
      </c>
      <c r="U53" s="224">
        <v>0.12062</v>
      </c>
      <c r="V53" s="224">
        <f>ROUND(E53*U53,2)</f>
        <v>1.69</v>
      </c>
      <c r="W53" s="224"/>
      <c r="X53" s="224" t="s">
        <v>176</v>
      </c>
      <c r="Y53" s="215"/>
      <c r="Z53" s="215"/>
      <c r="AA53" s="215"/>
      <c r="AB53" s="215"/>
      <c r="AC53" s="215"/>
      <c r="AD53" s="215"/>
      <c r="AE53" s="215"/>
      <c r="AF53" s="215"/>
      <c r="AG53" s="215" t="s">
        <v>565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51">
        <v>34</v>
      </c>
      <c r="B54" s="252" t="s">
        <v>641</v>
      </c>
      <c r="C54" s="263" t="s">
        <v>642</v>
      </c>
      <c r="D54" s="253" t="s">
        <v>313</v>
      </c>
      <c r="E54" s="254">
        <v>24</v>
      </c>
      <c r="F54" s="255"/>
      <c r="G54" s="256">
        <f>ROUND(E54*F54,2)</f>
        <v>0</v>
      </c>
      <c r="H54" s="255"/>
      <c r="I54" s="256">
        <f>ROUND(E54*H54,2)</f>
        <v>0</v>
      </c>
      <c r="J54" s="255"/>
      <c r="K54" s="256">
        <f>ROUND(E54*J54,2)</f>
        <v>0</v>
      </c>
      <c r="L54" s="256">
        <v>15</v>
      </c>
      <c r="M54" s="256">
        <f>G54*(1+L54/100)</f>
        <v>0</v>
      </c>
      <c r="N54" s="256">
        <v>0</v>
      </c>
      <c r="O54" s="256">
        <f>ROUND(E54*N54,2)</f>
        <v>0</v>
      </c>
      <c r="P54" s="256">
        <v>0</v>
      </c>
      <c r="Q54" s="256">
        <f>ROUND(E54*P54,2)</f>
        <v>0</v>
      </c>
      <c r="R54" s="256" t="s">
        <v>128</v>
      </c>
      <c r="S54" s="256" t="s">
        <v>167</v>
      </c>
      <c r="T54" s="257" t="s">
        <v>167</v>
      </c>
      <c r="U54" s="224">
        <v>7.8E-2</v>
      </c>
      <c r="V54" s="224">
        <f>ROUND(E54*U54,2)</f>
        <v>1.87</v>
      </c>
      <c r="W54" s="224"/>
      <c r="X54" s="224" t="s">
        <v>176</v>
      </c>
      <c r="Y54" s="215"/>
      <c r="Z54" s="215"/>
      <c r="AA54" s="215"/>
      <c r="AB54" s="215"/>
      <c r="AC54" s="215"/>
      <c r="AD54" s="215"/>
      <c r="AE54" s="215"/>
      <c r="AF54" s="215"/>
      <c r="AG54" s="215" t="s">
        <v>565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ht="22.5" outlineLevel="1" x14ac:dyDescent="0.2">
      <c r="A55" s="251">
        <v>35</v>
      </c>
      <c r="B55" s="252" t="s">
        <v>643</v>
      </c>
      <c r="C55" s="263" t="s">
        <v>644</v>
      </c>
      <c r="D55" s="253" t="s">
        <v>174</v>
      </c>
      <c r="E55" s="254">
        <v>1</v>
      </c>
      <c r="F55" s="255"/>
      <c r="G55" s="256">
        <f>ROUND(E55*F55,2)</f>
        <v>0</v>
      </c>
      <c r="H55" s="255"/>
      <c r="I55" s="256">
        <f>ROUND(E55*H55,2)</f>
        <v>0</v>
      </c>
      <c r="J55" s="255"/>
      <c r="K55" s="256">
        <f>ROUND(E55*J55,2)</f>
        <v>0</v>
      </c>
      <c r="L55" s="256">
        <v>15</v>
      </c>
      <c r="M55" s="256">
        <f>G55*(1+L55/100)</f>
        <v>0</v>
      </c>
      <c r="N55" s="256">
        <v>1.4999999999999999E-4</v>
      </c>
      <c r="O55" s="256">
        <f>ROUND(E55*N55,2)</f>
        <v>0</v>
      </c>
      <c r="P55" s="256">
        <v>0</v>
      </c>
      <c r="Q55" s="256">
        <f>ROUND(E55*P55,2)</f>
        <v>0</v>
      </c>
      <c r="R55" s="256" t="s">
        <v>347</v>
      </c>
      <c r="S55" s="256" t="s">
        <v>167</v>
      </c>
      <c r="T55" s="257" t="s">
        <v>167</v>
      </c>
      <c r="U55" s="224">
        <v>0</v>
      </c>
      <c r="V55" s="224">
        <f>ROUND(E55*U55,2)</f>
        <v>0</v>
      </c>
      <c r="W55" s="224"/>
      <c r="X55" s="224" t="s">
        <v>348</v>
      </c>
      <c r="Y55" s="215"/>
      <c r="Z55" s="215"/>
      <c r="AA55" s="215"/>
      <c r="AB55" s="215"/>
      <c r="AC55" s="215"/>
      <c r="AD55" s="215"/>
      <c r="AE55" s="215"/>
      <c r="AF55" s="215"/>
      <c r="AG55" s="215" t="s">
        <v>388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ht="22.5" outlineLevel="1" x14ac:dyDescent="0.2">
      <c r="A56" s="251">
        <v>36</v>
      </c>
      <c r="B56" s="252" t="s">
        <v>645</v>
      </c>
      <c r="C56" s="263" t="s">
        <v>646</v>
      </c>
      <c r="D56" s="253" t="s">
        <v>174</v>
      </c>
      <c r="E56" s="254">
        <v>1</v>
      </c>
      <c r="F56" s="255"/>
      <c r="G56" s="256">
        <f>ROUND(E56*F56,2)</f>
        <v>0</v>
      </c>
      <c r="H56" s="255"/>
      <c r="I56" s="256">
        <f>ROUND(E56*H56,2)</f>
        <v>0</v>
      </c>
      <c r="J56" s="255"/>
      <c r="K56" s="256">
        <f>ROUND(E56*J56,2)</f>
        <v>0</v>
      </c>
      <c r="L56" s="256">
        <v>15</v>
      </c>
      <c r="M56" s="256">
        <f>G56*(1+L56/100)</f>
        <v>0</v>
      </c>
      <c r="N56" s="256">
        <v>0</v>
      </c>
      <c r="O56" s="256">
        <f>ROUND(E56*N56,2)</f>
        <v>0</v>
      </c>
      <c r="P56" s="256">
        <v>0</v>
      </c>
      <c r="Q56" s="256">
        <f>ROUND(E56*P56,2)</f>
        <v>0</v>
      </c>
      <c r="R56" s="256" t="s">
        <v>128</v>
      </c>
      <c r="S56" s="256" t="s">
        <v>167</v>
      </c>
      <c r="T56" s="257" t="s">
        <v>167</v>
      </c>
      <c r="U56" s="224">
        <v>0.30567</v>
      </c>
      <c r="V56" s="224">
        <f>ROUND(E56*U56,2)</f>
        <v>0.31</v>
      </c>
      <c r="W56" s="224"/>
      <c r="X56" s="224" t="s">
        <v>176</v>
      </c>
      <c r="Y56" s="215"/>
      <c r="Z56" s="215"/>
      <c r="AA56" s="215"/>
      <c r="AB56" s="215"/>
      <c r="AC56" s="215"/>
      <c r="AD56" s="215"/>
      <c r="AE56" s="215"/>
      <c r="AF56" s="215"/>
      <c r="AG56" s="215" t="s">
        <v>565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51">
        <v>37</v>
      </c>
      <c r="B57" s="252" t="s">
        <v>647</v>
      </c>
      <c r="C57" s="263" t="s">
        <v>648</v>
      </c>
      <c r="D57" s="253" t="s">
        <v>174</v>
      </c>
      <c r="E57" s="254">
        <v>8</v>
      </c>
      <c r="F57" s="255"/>
      <c r="G57" s="256">
        <f>ROUND(E57*F57,2)</f>
        <v>0</v>
      </c>
      <c r="H57" s="255"/>
      <c r="I57" s="256">
        <f>ROUND(E57*H57,2)</f>
        <v>0</v>
      </c>
      <c r="J57" s="255"/>
      <c r="K57" s="256">
        <f>ROUND(E57*J57,2)</f>
        <v>0</v>
      </c>
      <c r="L57" s="256">
        <v>15</v>
      </c>
      <c r="M57" s="256">
        <f>G57*(1+L57/100)</f>
        <v>0</v>
      </c>
      <c r="N57" s="256">
        <v>3.3E-4</v>
      </c>
      <c r="O57" s="256">
        <f>ROUND(E57*N57,2)</f>
        <v>0</v>
      </c>
      <c r="P57" s="256">
        <v>0</v>
      </c>
      <c r="Q57" s="256">
        <f>ROUND(E57*P57,2)</f>
        <v>0</v>
      </c>
      <c r="R57" s="256"/>
      <c r="S57" s="256" t="s">
        <v>167</v>
      </c>
      <c r="T57" s="257" t="s">
        <v>167</v>
      </c>
      <c r="U57" s="224">
        <v>0.21299999999999999</v>
      </c>
      <c r="V57" s="224">
        <f>ROUND(E57*U57,2)</f>
        <v>1.7</v>
      </c>
      <c r="W57" s="224"/>
      <c r="X57" s="224" t="s">
        <v>176</v>
      </c>
      <c r="Y57" s="215"/>
      <c r="Z57" s="215"/>
      <c r="AA57" s="215"/>
      <c r="AB57" s="215"/>
      <c r="AC57" s="215"/>
      <c r="AD57" s="215"/>
      <c r="AE57" s="215"/>
      <c r="AF57" s="215"/>
      <c r="AG57" s="215" t="s">
        <v>565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51">
        <v>38</v>
      </c>
      <c r="B58" s="252" t="s">
        <v>569</v>
      </c>
      <c r="C58" s="263" t="s">
        <v>570</v>
      </c>
      <c r="D58" s="253" t="s">
        <v>571</v>
      </c>
      <c r="E58" s="254">
        <v>1</v>
      </c>
      <c r="F58" s="255"/>
      <c r="G58" s="256">
        <f>ROUND(E58*F58,2)</f>
        <v>0</v>
      </c>
      <c r="H58" s="255"/>
      <c r="I58" s="256">
        <f>ROUND(E58*H58,2)</f>
        <v>0</v>
      </c>
      <c r="J58" s="255"/>
      <c r="K58" s="256">
        <f>ROUND(E58*J58,2)</f>
        <v>0</v>
      </c>
      <c r="L58" s="256">
        <v>15</v>
      </c>
      <c r="M58" s="256">
        <f>G58*(1+L58/100)</f>
        <v>0</v>
      </c>
      <c r="N58" s="256">
        <v>0</v>
      </c>
      <c r="O58" s="256">
        <f>ROUND(E58*N58,2)</f>
        <v>0</v>
      </c>
      <c r="P58" s="256">
        <v>0</v>
      </c>
      <c r="Q58" s="256">
        <f>ROUND(E58*P58,2)</f>
        <v>0</v>
      </c>
      <c r="R58" s="256" t="s">
        <v>347</v>
      </c>
      <c r="S58" s="256" t="s">
        <v>167</v>
      </c>
      <c r="T58" s="257" t="s">
        <v>167</v>
      </c>
      <c r="U58" s="224">
        <v>0</v>
      </c>
      <c r="V58" s="224">
        <f>ROUND(E58*U58,2)</f>
        <v>0</v>
      </c>
      <c r="W58" s="224"/>
      <c r="X58" s="224" t="s">
        <v>348</v>
      </c>
      <c r="Y58" s="215"/>
      <c r="Z58" s="215"/>
      <c r="AA58" s="215"/>
      <c r="AB58" s="215"/>
      <c r="AC58" s="215"/>
      <c r="AD58" s="215"/>
      <c r="AE58" s="215"/>
      <c r="AF58" s="215"/>
      <c r="AG58" s="215" t="s">
        <v>388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x14ac:dyDescent="0.2">
      <c r="A59" s="226" t="s">
        <v>162</v>
      </c>
      <c r="B59" s="227" t="s">
        <v>130</v>
      </c>
      <c r="C59" s="240" t="s">
        <v>131</v>
      </c>
      <c r="D59" s="228"/>
      <c r="E59" s="229"/>
      <c r="F59" s="230"/>
      <c r="G59" s="230">
        <f>SUMIF(AG60:AG79,"&lt;&gt;NOR",G60:G79)</f>
        <v>0</v>
      </c>
      <c r="H59" s="230"/>
      <c r="I59" s="230">
        <f>SUM(I60:I79)</f>
        <v>0</v>
      </c>
      <c r="J59" s="230"/>
      <c r="K59" s="230">
        <f>SUM(K60:K79)</f>
        <v>0</v>
      </c>
      <c r="L59" s="230"/>
      <c r="M59" s="230">
        <f>SUM(M60:M79)</f>
        <v>0</v>
      </c>
      <c r="N59" s="230"/>
      <c r="O59" s="230">
        <f>SUM(O60:O79)</f>
        <v>0</v>
      </c>
      <c r="P59" s="230"/>
      <c r="Q59" s="230">
        <f>SUM(Q60:Q79)</f>
        <v>0</v>
      </c>
      <c r="R59" s="230"/>
      <c r="S59" s="230"/>
      <c r="T59" s="231"/>
      <c r="U59" s="225"/>
      <c r="V59" s="225">
        <f>SUM(V60:V79)</f>
        <v>6.74</v>
      </c>
      <c r="W59" s="225"/>
      <c r="X59" s="225"/>
      <c r="AG59" t="s">
        <v>163</v>
      </c>
    </row>
    <row r="60" spans="1:60" outlineLevel="1" x14ac:dyDescent="0.2">
      <c r="A60" s="251">
        <v>39</v>
      </c>
      <c r="B60" s="252" t="s">
        <v>649</v>
      </c>
      <c r="C60" s="263" t="s">
        <v>650</v>
      </c>
      <c r="D60" s="253" t="s">
        <v>174</v>
      </c>
      <c r="E60" s="254">
        <v>1</v>
      </c>
      <c r="F60" s="255"/>
      <c r="G60" s="256">
        <f>ROUND(E60*F60,2)</f>
        <v>0</v>
      </c>
      <c r="H60" s="255"/>
      <c r="I60" s="256">
        <f>ROUND(E60*H60,2)</f>
        <v>0</v>
      </c>
      <c r="J60" s="255"/>
      <c r="K60" s="256">
        <f>ROUND(E60*J60,2)</f>
        <v>0</v>
      </c>
      <c r="L60" s="256">
        <v>15</v>
      </c>
      <c r="M60" s="256">
        <f>G60*(1+L60/100)</f>
        <v>0</v>
      </c>
      <c r="N60" s="256">
        <v>0</v>
      </c>
      <c r="O60" s="256">
        <f>ROUND(E60*N60,2)</f>
        <v>0</v>
      </c>
      <c r="P60" s="256">
        <v>0</v>
      </c>
      <c r="Q60" s="256">
        <f>ROUND(E60*P60,2)</f>
        <v>0</v>
      </c>
      <c r="R60" s="256"/>
      <c r="S60" s="256" t="s">
        <v>195</v>
      </c>
      <c r="T60" s="257" t="s">
        <v>168</v>
      </c>
      <c r="U60" s="224">
        <v>0</v>
      </c>
      <c r="V60" s="224">
        <f>ROUND(E60*U60,2)</f>
        <v>0</v>
      </c>
      <c r="W60" s="224"/>
      <c r="X60" s="224" t="s">
        <v>348</v>
      </c>
      <c r="Y60" s="215"/>
      <c r="Z60" s="215"/>
      <c r="AA60" s="215"/>
      <c r="AB60" s="215"/>
      <c r="AC60" s="215"/>
      <c r="AD60" s="215"/>
      <c r="AE60" s="215"/>
      <c r="AF60" s="215"/>
      <c r="AG60" s="215" t="s">
        <v>388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ht="22.5" outlineLevel="1" x14ac:dyDescent="0.2">
      <c r="A61" s="251">
        <v>40</v>
      </c>
      <c r="B61" s="252" t="s">
        <v>651</v>
      </c>
      <c r="C61" s="263" t="s">
        <v>652</v>
      </c>
      <c r="D61" s="253" t="s">
        <v>174</v>
      </c>
      <c r="E61" s="254">
        <v>1</v>
      </c>
      <c r="F61" s="255"/>
      <c r="G61" s="256">
        <f>ROUND(E61*F61,2)</f>
        <v>0</v>
      </c>
      <c r="H61" s="255"/>
      <c r="I61" s="256">
        <f>ROUND(E61*H61,2)</f>
        <v>0</v>
      </c>
      <c r="J61" s="255"/>
      <c r="K61" s="256">
        <f>ROUND(E61*J61,2)</f>
        <v>0</v>
      </c>
      <c r="L61" s="256">
        <v>15</v>
      </c>
      <c r="M61" s="256">
        <f>G61*(1+L61/100)</f>
        <v>0</v>
      </c>
      <c r="N61" s="256">
        <v>0</v>
      </c>
      <c r="O61" s="256">
        <f>ROUND(E61*N61,2)</f>
        <v>0</v>
      </c>
      <c r="P61" s="256">
        <v>0</v>
      </c>
      <c r="Q61" s="256">
        <f>ROUND(E61*P61,2)</f>
        <v>0</v>
      </c>
      <c r="R61" s="256"/>
      <c r="S61" s="256" t="s">
        <v>195</v>
      </c>
      <c r="T61" s="257" t="s">
        <v>168</v>
      </c>
      <c r="U61" s="224">
        <v>0</v>
      </c>
      <c r="V61" s="224">
        <f>ROUND(E61*U61,2)</f>
        <v>0</v>
      </c>
      <c r="W61" s="224"/>
      <c r="X61" s="224" t="s">
        <v>348</v>
      </c>
      <c r="Y61" s="215"/>
      <c r="Z61" s="215"/>
      <c r="AA61" s="215"/>
      <c r="AB61" s="215"/>
      <c r="AC61" s="215"/>
      <c r="AD61" s="215"/>
      <c r="AE61" s="215"/>
      <c r="AF61" s="215"/>
      <c r="AG61" s="215" t="s">
        <v>388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51">
        <v>41</v>
      </c>
      <c r="B62" s="252" t="s">
        <v>653</v>
      </c>
      <c r="C62" s="263" t="s">
        <v>654</v>
      </c>
      <c r="D62" s="253" t="s">
        <v>174</v>
      </c>
      <c r="E62" s="254">
        <v>2</v>
      </c>
      <c r="F62" s="255"/>
      <c r="G62" s="256">
        <f>ROUND(E62*F62,2)</f>
        <v>0</v>
      </c>
      <c r="H62" s="255"/>
      <c r="I62" s="256">
        <f>ROUND(E62*H62,2)</f>
        <v>0</v>
      </c>
      <c r="J62" s="255"/>
      <c r="K62" s="256">
        <f>ROUND(E62*J62,2)</f>
        <v>0</v>
      </c>
      <c r="L62" s="256">
        <v>15</v>
      </c>
      <c r="M62" s="256">
        <f>G62*(1+L62/100)</f>
        <v>0</v>
      </c>
      <c r="N62" s="256">
        <v>0</v>
      </c>
      <c r="O62" s="256">
        <f>ROUND(E62*N62,2)</f>
        <v>0</v>
      </c>
      <c r="P62" s="256">
        <v>0</v>
      </c>
      <c r="Q62" s="256">
        <f>ROUND(E62*P62,2)</f>
        <v>0</v>
      </c>
      <c r="R62" s="256"/>
      <c r="S62" s="256" t="s">
        <v>167</v>
      </c>
      <c r="T62" s="257" t="s">
        <v>167</v>
      </c>
      <c r="U62" s="224">
        <v>0.21</v>
      </c>
      <c r="V62" s="224">
        <f>ROUND(E62*U62,2)</f>
        <v>0.42</v>
      </c>
      <c r="W62" s="224"/>
      <c r="X62" s="224" t="s">
        <v>176</v>
      </c>
      <c r="Y62" s="215"/>
      <c r="Z62" s="215"/>
      <c r="AA62" s="215"/>
      <c r="AB62" s="215"/>
      <c r="AC62" s="215"/>
      <c r="AD62" s="215"/>
      <c r="AE62" s="215"/>
      <c r="AF62" s="215"/>
      <c r="AG62" s="215" t="s">
        <v>190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51">
        <v>42</v>
      </c>
      <c r="B63" s="252" t="s">
        <v>655</v>
      </c>
      <c r="C63" s="263" t="s">
        <v>656</v>
      </c>
      <c r="D63" s="253" t="s">
        <v>174</v>
      </c>
      <c r="E63" s="254">
        <v>2</v>
      </c>
      <c r="F63" s="255"/>
      <c r="G63" s="256">
        <f>ROUND(E63*F63,2)</f>
        <v>0</v>
      </c>
      <c r="H63" s="255"/>
      <c r="I63" s="256">
        <f>ROUND(E63*H63,2)</f>
        <v>0</v>
      </c>
      <c r="J63" s="255"/>
      <c r="K63" s="256">
        <f>ROUND(E63*J63,2)</f>
        <v>0</v>
      </c>
      <c r="L63" s="256">
        <v>15</v>
      </c>
      <c r="M63" s="256">
        <f>G63*(1+L63/100)</f>
        <v>0</v>
      </c>
      <c r="N63" s="256">
        <v>0</v>
      </c>
      <c r="O63" s="256">
        <f>ROUND(E63*N63,2)</f>
        <v>0</v>
      </c>
      <c r="P63" s="256">
        <v>0</v>
      </c>
      <c r="Q63" s="256">
        <f>ROUND(E63*P63,2)</f>
        <v>0</v>
      </c>
      <c r="R63" s="256"/>
      <c r="S63" s="256" t="s">
        <v>167</v>
      </c>
      <c r="T63" s="257" t="s">
        <v>167</v>
      </c>
      <c r="U63" s="224">
        <v>0.20166999999999999</v>
      </c>
      <c r="V63" s="224">
        <f>ROUND(E63*U63,2)</f>
        <v>0.4</v>
      </c>
      <c r="W63" s="224"/>
      <c r="X63" s="224" t="s">
        <v>176</v>
      </c>
      <c r="Y63" s="215"/>
      <c r="Z63" s="215"/>
      <c r="AA63" s="215"/>
      <c r="AB63" s="215"/>
      <c r="AC63" s="215"/>
      <c r="AD63" s="215"/>
      <c r="AE63" s="215"/>
      <c r="AF63" s="215"/>
      <c r="AG63" s="215" t="s">
        <v>565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51">
        <v>43</v>
      </c>
      <c r="B64" s="252" t="s">
        <v>657</v>
      </c>
      <c r="C64" s="263" t="s">
        <v>658</v>
      </c>
      <c r="D64" s="253" t="s">
        <v>174</v>
      </c>
      <c r="E64" s="254">
        <v>4</v>
      </c>
      <c r="F64" s="255"/>
      <c r="G64" s="256">
        <f>ROUND(E64*F64,2)</f>
        <v>0</v>
      </c>
      <c r="H64" s="255"/>
      <c r="I64" s="256">
        <f>ROUND(E64*H64,2)</f>
        <v>0</v>
      </c>
      <c r="J64" s="255"/>
      <c r="K64" s="256">
        <f>ROUND(E64*J64,2)</f>
        <v>0</v>
      </c>
      <c r="L64" s="256">
        <v>15</v>
      </c>
      <c r="M64" s="256">
        <f>G64*(1+L64/100)</f>
        <v>0</v>
      </c>
      <c r="N64" s="256">
        <v>0</v>
      </c>
      <c r="O64" s="256">
        <f>ROUND(E64*N64,2)</f>
        <v>0</v>
      </c>
      <c r="P64" s="256">
        <v>0</v>
      </c>
      <c r="Q64" s="256">
        <f>ROUND(E64*P64,2)</f>
        <v>0</v>
      </c>
      <c r="R64" s="256" t="s">
        <v>128</v>
      </c>
      <c r="S64" s="256" t="s">
        <v>167</v>
      </c>
      <c r="T64" s="257" t="s">
        <v>167</v>
      </c>
      <c r="U64" s="224">
        <v>0.4325</v>
      </c>
      <c r="V64" s="224">
        <f>ROUND(E64*U64,2)</f>
        <v>1.73</v>
      </c>
      <c r="W64" s="224"/>
      <c r="X64" s="224" t="s">
        <v>176</v>
      </c>
      <c r="Y64" s="215"/>
      <c r="Z64" s="215"/>
      <c r="AA64" s="215"/>
      <c r="AB64" s="215"/>
      <c r="AC64" s="215"/>
      <c r="AD64" s="215"/>
      <c r="AE64" s="215"/>
      <c r="AF64" s="215"/>
      <c r="AG64" s="215" t="s">
        <v>565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ht="33.75" outlineLevel="1" x14ac:dyDescent="0.2">
      <c r="A65" s="251">
        <v>44</v>
      </c>
      <c r="B65" s="252" t="s">
        <v>659</v>
      </c>
      <c r="C65" s="263" t="s">
        <v>660</v>
      </c>
      <c r="D65" s="253" t="s">
        <v>313</v>
      </c>
      <c r="E65" s="254">
        <v>4</v>
      </c>
      <c r="F65" s="255"/>
      <c r="G65" s="256">
        <f>ROUND(E65*F65,2)</f>
        <v>0</v>
      </c>
      <c r="H65" s="255"/>
      <c r="I65" s="256">
        <f>ROUND(E65*H65,2)</f>
        <v>0</v>
      </c>
      <c r="J65" s="255"/>
      <c r="K65" s="256">
        <f>ROUND(E65*J65,2)</f>
        <v>0</v>
      </c>
      <c r="L65" s="256">
        <v>15</v>
      </c>
      <c r="M65" s="256">
        <f>G65*(1+L65/100)</f>
        <v>0</v>
      </c>
      <c r="N65" s="256">
        <v>2.0000000000000002E-5</v>
      </c>
      <c r="O65" s="256">
        <f>ROUND(E65*N65,2)</f>
        <v>0</v>
      </c>
      <c r="P65" s="256">
        <v>0</v>
      </c>
      <c r="Q65" s="256">
        <f>ROUND(E65*P65,2)</f>
        <v>0</v>
      </c>
      <c r="R65" s="256" t="s">
        <v>347</v>
      </c>
      <c r="S65" s="256" t="s">
        <v>167</v>
      </c>
      <c r="T65" s="257" t="s">
        <v>167</v>
      </c>
      <c r="U65" s="224">
        <v>0</v>
      </c>
      <c r="V65" s="224">
        <f>ROUND(E65*U65,2)</f>
        <v>0</v>
      </c>
      <c r="W65" s="224"/>
      <c r="X65" s="224" t="s">
        <v>348</v>
      </c>
      <c r="Y65" s="215"/>
      <c r="Z65" s="215"/>
      <c r="AA65" s="215"/>
      <c r="AB65" s="215"/>
      <c r="AC65" s="215"/>
      <c r="AD65" s="215"/>
      <c r="AE65" s="215"/>
      <c r="AF65" s="215"/>
      <c r="AG65" s="215" t="s">
        <v>388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ht="33.75" outlineLevel="1" x14ac:dyDescent="0.2">
      <c r="A66" s="251">
        <v>45</v>
      </c>
      <c r="B66" s="252" t="s">
        <v>661</v>
      </c>
      <c r="C66" s="263" t="s">
        <v>662</v>
      </c>
      <c r="D66" s="253" t="s">
        <v>313</v>
      </c>
      <c r="E66" s="254">
        <v>12</v>
      </c>
      <c r="F66" s="255"/>
      <c r="G66" s="256">
        <f>ROUND(E66*F66,2)</f>
        <v>0</v>
      </c>
      <c r="H66" s="255"/>
      <c r="I66" s="256">
        <f>ROUND(E66*H66,2)</f>
        <v>0</v>
      </c>
      <c r="J66" s="255"/>
      <c r="K66" s="256">
        <f>ROUND(E66*J66,2)</f>
        <v>0</v>
      </c>
      <c r="L66" s="256">
        <v>15</v>
      </c>
      <c r="M66" s="256">
        <f>G66*(1+L66/100)</f>
        <v>0</v>
      </c>
      <c r="N66" s="256">
        <v>0</v>
      </c>
      <c r="O66" s="256">
        <f>ROUND(E66*N66,2)</f>
        <v>0</v>
      </c>
      <c r="P66" s="256">
        <v>0</v>
      </c>
      <c r="Q66" s="256">
        <f>ROUND(E66*P66,2)</f>
        <v>0</v>
      </c>
      <c r="R66" s="256" t="s">
        <v>347</v>
      </c>
      <c r="S66" s="256" t="s">
        <v>167</v>
      </c>
      <c r="T66" s="257" t="s">
        <v>167</v>
      </c>
      <c r="U66" s="224">
        <v>0</v>
      </c>
      <c r="V66" s="224">
        <f>ROUND(E66*U66,2)</f>
        <v>0</v>
      </c>
      <c r="W66" s="224"/>
      <c r="X66" s="224" t="s">
        <v>348</v>
      </c>
      <c r="Y66" s="215"/>
      <c r="Z66" s="215"/>
      <c r="AA66" s="215"/>
      <c r="AB66" s="215"/>
      <c r="AC66" s="215"/>
      <c r="AD66" s="215"/>
      <c r="AE66" s="215"/>
      <c r="AF66" s="215"/>
      <c r="AG66" s="215" t="s">
        <v>388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51">
        <v>46</v>
      </c>
      <c r="B67" s="252" t="s">
        <v>663</v>
      </c>
      <c r="C67" s="263" t="s">
        <v>664</v>
      </c>
      <c r="D67" s="253" t="s">
        <v>313</v>
      </c>
      <c r="E67" s="254">
        <v>12</v>
      </c>
      <c r="F67" s="255"/>
      <c r="G67" s="256">
        <f>ROUND(E67*F67,2)</f>
        <v>0</v>
      </c>
      <c r="H67" s="255"/>
      <c r="I67" s="256">
        <f>ROUND(E67*H67,2)</f>
        <v>0</v>
      </c>
      <c r="J67" s="255"/>
      <c r="K67" s="256">
        <f>ROUND(E67*J67,2)</f>
        <v>0</v>
      </c>
      <c r="L67" s="256">
        <v>15</v>
      </c>
      <c r="M67" s="256">
        <f>G67*(1+L67/100)</f>
        <v>0</v>
      </c>
      <c r="N67" s="256">
        <v>0</v>
      </c>
      <c r="O67" s="256">
        <f>ROUND(E67*N67,2)</f>
        <v>0</v>
      </c>
      <c r="P67" s="256">
        <v>0</v>
      </c>
      <c r="Q67" s="256">
        <f>ROUND(E67*P67,2)</f>
        <v>0</v>
      </c>
      <c r="R67" s="256" t="s">
        <v>347</v>
      </c>
      <c r="S67" s="256" t="s">
        <v>167</v>
      </c>
      <c r="T67" s="257" t="s">
        <v>167</v>
      </c>
      <c r="U67" s="224">
        <v>0</v>
      </c>
      <c r="V67" s="224">
        <f>ROUND(E67*U67,2)</f>
        <v>0</v>
      </c>
      <c r="W67" s="224"/>
      <c r="X67" s="224" t="s">
        <v>348</v>
      </c>
      <c r="Y67" s="215"/>
      <c r="Z67" s="215"/>
      <c r="AA67" s="215"/>
      <c r="AB67" s="215"/>
      <c r="AC67" s="215"/>
      <c r="AD67" s="215"/>
      <c r="AE67" s="215"/>
      <c r="AF67" s="215"/>
      <c r="AG67" s="215" t="s">
        <v>388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51">
        <v>47</v>
      </c>
      <c r="B68" s="252" t="s">
        <v>665</v>
      </c>
      <c r="C68" s="263" t="s">
        <v>666</v>
      </c>
      <c r="D68" s="253" t="s">
        <v>313</v>
      </c>
      <c r="E68" s="254">
        <v>12</v>
      </c>
      <c r="F68" s="255"/>
      <c r="G68" s="256">
        <f>ROUND(E68*F68,2)</f>
        <v>0</v>
      </c>
      <c r="H68" s="255"/>
      <c r="I68" s="256">
        <f>ROUND(E68*H68,2)</f>
        <v>0</v>
      </c>
      <c r="J68" s="255"/>
      <c r="K68" s="256">
        <f>ROUND(E68*J68,2)</f>
        <v>0</v>
      </c>
      <c r="L68" s="256">
        <v>15</v>
      </c>
      <c r="M68" s="256">
        <f>G68*(1+L68/100)</f>
        <v>0</v>
      </c>
      <c r="N68" s="256">
        <v>0</v>
      </c>
      <c r="O68" s="256">
        <f>ROUND(E68*N68,2)</f>
        <v>0</v>
      </c>
      <c r="P68" s="256">
        <v>0</v>
      </c>
      <c r="Q68" s="256">
        <f>ROUND(E68*P68,2)</f>
        <v>0</v>
      </c>
      <c r="R68" s="256"/>
      <c r="S68" s="256" t="s">
        <v>167</v>
      </c>
      <c r="T68" s="257" t="s">
        <v>167</v>
      </c>
      <c r="U68" s="224">
        <v>5.7000000000000002E-2</v>
      </c>
      <c r="V68" s="224">
        <f>ROUND(E68*U68,2)</f>
        <v>0.68</v>
      </c>
      <c r="W68" s="224"/>
      <c r="X68" s="224" t="s">
        <v>176</v>
      </c>
      <c r="Y68" s="215"/>
      <c r="Z68" s="215"/>
      <c r="AA68" s="215"/>
      <c r="AB68" s="215"/>
      <c r="AC68" s="215"/>
      <c r="AD68" s="215"/>
      <c r="AE68" s="215"/>
      <c r="AF68" s="215"/>
      <c r="AG68" s="215" t="s">
        <v>565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51">
        <v>48</v>
      </c>
      <c r="B69" s="252" t="s">
        <v>667</v>
      </c>
      <c r="C69" s="263" t="s">
        <v>668</v>
      </c>
      <c r="D69" s="253" t="s">
        <v>313</v>
      </c>
      <c r="E69" s="254">
        <v>12</v>
      </c>
      <c r="F69" s="255"/>
      <c r="G69" s="256">
        <f>ROUND(E69*F69,2)</f>
        <v>0</v>
      </c>
      <c r="H69" s="255"/>
      <c r="I69" s="256">
        <f>ROUND(E69*H69,2)</f>
        <v>0</v>
      </c>
      <c r="J69" s="255"/>
      <c r="K69" s="256">
        <f>ROUND(E69*J69,2)</f>
        <v>0</v>
      </c>
      <c r="L69" s="256">
        <v>15</v>
      </c>
      <c r="M69" s="256">
        <f>G69*(1+L69/100)</f>
        <v>0</v>
      </c>
      <c r="N69" s="256">
        <v>0</v>
      </c>
      <c r="O69" s="256">
        <f>ROUND(E69*N69,2)</f>
        <v>0</v>
      </c>
      <c r="P69" s="256">
        <v>0</v>
      </c>
      <c r="Q69" s="256">
        <f>ROUND(E69*P69,2)</f>
        <v>0</v>
      </c>
      <c r="R69" s="256"/>
      <c r="S69" s="256" t="s">
        <v>167</v>
      </c>
      <c r="T69" s="257" t="s">
        <v>167</v>
      </c>
      <c r="U69" s="224">
        <v>6.2829999999999997E-2</v>
      </c>
      <c r="V69" s="224">
        <f>ROUND(E69*U69,2)</f>
        <v>0.75</v>
      </c>
      <c r="W69" s="224"/>
      <c r="X69" s="224" t="s">
        <v>176</v>
      </c>
      <c r="Y69" s="215"/>
      <c r="Z69" s="215"/>
      <c r="AA69" s="215"/>
      <c r="AB69" s="215"/>
      <c r="AC69" s="215"/>
      <c r="AD69" s="215"/>
      <c r="AE69" s="215"/>
      <c r="AF69" s="215"/>
      <c r="AG69" s="215" t="s">
        <v>565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51">
        <v>49</v>
      </c>
      <c r="B70" s="252" t="s">
        <v>669</v>
      </c>
      <c r="C70" s="263" t="s">
        <v>670</v>
      </c>
      <c r="D70" s="253" t="s">
        <v>313</v>
      </c>
      <c r="E70" s="254">
        <v>12</v>
      </c>
      <c r="F70" s="255"/>
      <c r="G70" s="256">
        <f>ROUND(E70*F70,2)</f>
        <v>0</v>
      </c>
      <c r="H70" s="255"/>
      <c r="I70" s="256">
        <f>ROUND(E70*H70,2)</f>
        <v>0</v>
      </c>
      <c r="J70" s="255"/>
      <c r="K70" s="256">
        <f>ROUND(E70*J70,2)</f>
        <v>0</v>
      </c>
      <c r="L70" s="256">
        <v>15</v>
      </c>
      <c r="M70" s="256">
        <f>G70*(1+L70/100)</f>
        <v>0</v>
      </c>
      <c r="N70" s="256">
        <v>0</v>
      </c>
      <c r="O70" s="256">
        <f>ROUND(E70*N70,2)</f>
        <v>0</v>
      </c>
      <c r="P70" s="256">
        <v>0</v>
      </c>
      <c r="Q70" s="256">
        <f>ROUND(E70*P70,2)</f>
        <v>0</v>
      </c>
      <c r="R70" s="256"/>
      <c r="S70" s="256" t="s">
        <v>167</v>
      </c>
      <c r="T70" s="257" t="s">
        <v>167</v>
      </c>
      <c r="U70" s="224">
        <v>6.1830000000000003E-2</v>
      </c>
      <c r="V70" s="224">
        <f>ROUND(E70*U70,2)</f>
        <v>0.74</v>
      </c>
      <c r="W70" s="224"/>
      <c r="X70" s="224" t="s">
        <v>176</v>
      </c>
      <c r="Y70" s="215"/>
      <c r="Z70" s="215"/>
      <c r="AA70" s="215"/>
      <c r="AB70" s="215"/>
      <c r="AC70" s="215"/>
      <c r="AD70" s="215"/>
      <c r="AE70" s="215"/>
      <c r="AF70" s="215"/>
      <c r="AG70" s="215" t="s">
        <v>565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51">
        <v>50</v>
      </c>
      <c r="B71" s="252" t="s">
        <v>641</v>
      </c>
      <c r="C71" s="263" t="s">
        <v>642</v>
      </c>
      <c r="D71" s="253" t="s">
        <v>313</v>
      </c>
      <c r="E71" s="254">
        <v>12</v>
      </c>
      <c r="F71" s="255"/>
      <c r="G71" s="256">
        <f>ROUND(E71*F71,2)</f>
        <v>0</v>
      </c>
      <c r="H71" s="255"/>
      <c r="I71" s="256">
        <f>ROUND(E71*H71,2)</f>
        <v>0</v>
      </c>
      <c r="J71" s="255"/>
      <c r="K71" s="256">
        <f>ROUND(E71*J71,2)</f>
        <v>0</v>
      </c>
      <c r="L71" s="256">
        <v>15</v>
      </c>
      <c r="M71" s="256">
        <f>G71*(1+L71/100)</f>
        <v>0</v>
      </c>
      <c r="N71" s="256">
        <v>0</v>
      </c>
      <c r="O71" s="256">
        <f>ROUND(E71*N71,2)</f>
        <v>0</v>
      </c>
      <c r="P71" s="256">
        <v>0</v>
      </c>
      <c r="Q71" s="256">
        <f>ROUND(E71*P71,2)</f>
        <v>0</v>
      </c>
      <c r="R71" s="256" t="s">
        <v>128</v>
      </c>
      <c r="S71" s="256" t="s">
        <v>167</v>
      </c>
      <c r="T71" s="257" t="s">
        <v>167</v>
      </c>
      <c r="U71" s="224">
        <v>7.8E-2</v>
      </c>
      <c r="V71" s="224">
        <f>ROUND(E71*U71,2)</f>
        <v>0.94</v>
      </c>
      <c r="W71" s="224"/>
      <c r="X71" s="224" t="s">
        <v>176</v>
      </c>
      <c r="Y71" s="215"/>
      <c r="Z71" s="215"/>
      <c r="AA71" s="215"/>
      <c r="AB71" s="215"/>
      <c r="AC71" s="215"/>
      <c r="AD71" s="215"/>
      <c r="AE71" s="215"/>
      <c r="AF71" s="215"/>
      <c r="AG71" s="215" t="s">
        <v>565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ht="45" outlineLevel="1" x14ac:dyDescent="0.2">
      <c r="A72" s="232">
        <v>51</v>
      </c>
      <c r="B72" s="233" t="s">
        <v>671</v>
      </c>
      <c r="C72" s="241" t="s">
        <v>672</v>
      </c>
      <c r="D72" s="234" t="s">
        <v>313</v>
      </c>
      <c r="E72" s="235">
        <v>12</v>
      </c>
      <c r="F72" s="236"/>
      <c r="G72" s="237">
        <f>ROUND(E72*F72,2)</f>
        <v>0</v>
      </c>
      <c r="H72" s="236"/>
      <c r="I72" s="237">
        <f>ROUND(E72*H72,2)</f>
        <v>0</v>
      </c>
      <c r="J72" s="236"/>
      <c r="K72" s="237">
        <f>ROUND(E72*J72,2)</f>
        <v>0</v>
      </c>
      <c r="L72" s="237">
        <v>15</v>
      </c>
      <c r="M72" s="237">
        <f>G72*(1+L72/100)</f>
        <v>0</v>
      </c>
      <c r="N72" s="237">
        <v>6.0000000000000002E-5</v>
      </c>
      <c r="O72" s="237">
        <f>ROUND(E72*N72,2)</f>
        <v>0</v>
      </c>
      <c r="P72" s="237">
        <v>0</v>
      </c>
      <c r="Q72" s="237">
        <f>ROUND(E72*P72,2)</f>
        <v>0</v>
      </c>
      <c r="R72" s="237" t="s">
        <v>347</v>
      </c>
      <c r="S72" s="237" t="s">
        <v>167</v>
      </c>
      <c r="T72" s="238" t="s">
        <v>167</v>
      </c>
      <c r="U72" s="224">
        <v>0</v>
      </c>
      <c r="V72" s="224">
        <f>ROUND(E72*U72,2)</f>
        <v>0</v>
      </c>
      <c r="W72" s="224"/>
      <c r="X72" s="224" t="s">
        <v>348</v>
      </c>
      <c r="Y72" s="215"/>
      <c r="Z72" s="215"/>
      <c r="AA72" s="215"/>
      <c r="AB72" s="215"/>
      <c r="AC72" s="215"/>
      <c r="AD72" s="215"/>
      <c r="AE72" s="215"/>
      <c r="AF72" s="215"/>
      <c r="AG72" s="215" t="s">
        <v>388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22"/>
      <c r="B73" s="223"/>
      <c r="C73" s="264" t="s">
        <v>673</v>
      </c>
      <c r="D73" s="259"/>
      <c r="E73" s="259"/>
      <c r="F73" s="259"/>
      <c r="G73" s="259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15"/>
      <c r="Z73" s="215"/>
      <c r="AA73" s="215"/>
      <c r="AB73" s="215"/>
      <c r="AC73" s="215"/>
      <c r="AD73" s="215"/>
      <c r="AE73" s="215"/>
      <c r="AF73" s="215"/>
      <c r="AG73" s="215" t="s">
        <v>280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51">
        <v>52</v>
      </c>
      <c r="B74" s="252" t="s">
        <v>674</v>
      </c>
      <c r="C74" s="263" t="s">
        <v>675</v>
      </c>
      <c r="D74" s="253" t="s">
        <v>174</v>
      </c>
      <c r="E74" s="254">
        <v>1</v>
      </c>
      <c r="F74" s="255"/>
      <c r="G74" s="256">
        <f>ROUND(E74*F74,2)</f>
        <v>0</v>
      </c>
      <c r="H74" s="255"/>
      <c r="I74" s="256">
        <f>ROUND(E74*H74,2)</f>
        <v>0</v>
      </c>
      <c r="J74" s="255"/>
      <c r="K74" s="256">
        <f>ROUND(E74*J74,2)</f>
        <v>0</v>
      </c>
      <c r="L74" s="256">
        <v>15</v>
      </c>
      <c r="M74" s="256">
        <f>G74*(1+L74/100)</f>
        <v>0</v>
      </c>
      <c r="N74" s="256">
        <v>0</v>
      </c>
      <c r="O74" s="256">
        <f>ROUND(E74*N74,2)</f>
        <v>0</v>
      </c>
      <c r="P74" s="256">
        <v>0</v>
      </c>
      <c r="Q74" s="256">
        <f>ROUND(E74*P74,2)</f>
        <v>0</v>
      </c>
      <c r="R74" s="256"/>
      <c r="S74" s="256" t="s">
        <v>167</v>
      </c>
      <c r="T74" s="257" t="s">
        <v>167</v>
      </c>
      <c r="U74" s="224">
        <v>0.67759999999999998</v>
      </c>
      <c r="V74" s="224">
        <f>ROUND(E74*U74,2)</f>
        <v>0.68</v>
      </c>
      <c r="W74" s="224"/>
      <c r="X74" s="224" t="s">
        <v>176</v>
      </c>
      <c r="Y74" s="215"/>
      <c r="Z74" s="215"/>
      <c r="AA74" s="215"/>
      <c r="AB74" s="215"/>
      <c r="AC74" s="215"/>
      <c r="AD74" s="215"/>
      <c r="AE74" s="215"/>
      <c r="AF74" s="215"/>
      <c r="AG74" s="215" t="s">
        <v>565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51">
        <v>53</v>
      </c>
      <c r="B75" s="252" t="s">
        <v>676</v>
      </c>
      <c r="C75" s="263" t="s">
        <v>677</v>
      </c>
      <c r="D75" s="253" t="s">
        <v>194</v>
      </c>
      <c r="E75" s="254">
        <v>1</v>
      </c>
      <c r="F75" s="255"/>
      <c r="G75" s="256">
        <f>ROUND(E75*F75,2)</f>
        <v>0</v>
      </c>
      <c r="H75" s="255"/>
      <c r="I75" s="256">
        <f>ROUND(E75*H75,2)</f>
        <v>0</v>
      </c>
      <c r="J75" s="255"/>
      <c r="K75" s="256">
        <f>ROUND(E75*J75,2)</f>
        <v>0</v>
      </c>
      <c r="L75" s="256">
        <v>15</v>
      </c>
      <c r="M75" s="256">
        <f>G75*(1+L75/100)</f>
        <v>0</v>
      </c>
      <c r="N75" s="256">
        <v>0</v>
      </c>
      <c r="O75" s="256">
        <f>ROUND(E75*N75,2)</f>
        <v>0</v>
      </c>
      <c r="P75" s="256">
        <v>0</v>
      </c>
      <c r="Q75" s="256">
        <f>ROUND(E75*P75,2)</f>
        <v>0</v>
      </c>
      <c r="R75" s="256"/>
      <c r="S75" s="256" t="s">
        <v>195</v>
      </c>
      <c r="T75" s="257" t="s">
        <v>168</v>
      </c>
      <c r="U75" s="224">
        <v>0</v>
      </c>
      <c r="V75" s="224">
        <f>ROUND(E75*U75,2)</f>
        <v>0</v>
      </c>
      <c r="W75" s="224"/>
      <c r="X75" s="224" t="s">
        <v>348</v>
      </c>
      <c r="Y75" s="215"/>
      <c r="Z75" s="215"/>
      <c r="AA75" s="215"/>
      <c r="AB75" s="215"/>
      <c r="AC75" s="215"/>
      <c r="AD75" s="215"/>
      <c r="AE75" s="215"/>
      <c r="AF75" s="215"/>
      <c r="AG75" s="215" t="s">
        <v>388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51">
        <v>54</v>
      </c>
      <c r="B76" s="252" t="s">
        <v>678</v>
      </c>
      <c r="C76" s="263" t="s">
        <v>679</v>
      </c>
      <c r="D76" s="253" t="s">
        <v>174</v>
      </c>
      <c r="E76" s="254">
        <v>1</v>
      </c>
      <c r="F76" s="255"/>
      <c r="G76" s="256">
        <f>ROUND(E76*F76,2)</f>
        <v>0</v>
      </c>
      <c r="H76" s="255"/>
      <c r="I76" s="256">
        <f>ROUND(E76*H76,2)</f>
        <v>0</v>
      </c>
      <c r="J76" s="255"/>
      <c r="K76" s="256">
        <f>ROUND(E76*J76,2)</f>
        <v>0</v>
      </c>
      <c r="L76" s="256">
        <v>15</v>
      </c>
      <c r="M76" s="256">
        <f>G76*(1+L76/100)</f>
        <v>0</v>
      </c>
      <c r="N76" s="256">
        <v>0</v>
      </c>
      <c r="O76" s="256">
        <f>ROUND(E76*N76,2)</f>
        <v>0</v>
      </c>
      <c r="P76" s="256">
        <v>0</v>
      </c>
      <c r="Q76" s="256">
        <f>ROUND(E76*P76,2)</f>
        <v>0</v>
      </c>
      <c r="R76" s="256"/>
      <c r="S76" s="256" t="s">
        <v>195</v>
      </c>
      <c r="T76" s="257" t="s">
        <v>168</v>
      </c>
      <c r="U76" s="224">
        <v>0</v>
      </c>
      <c r="V76" s="224">
        <f>ROUND(E76*U76,2)</f>
        <v>0</v>
      </c>
      <c r="W76" s="224"/>
      <c r="X76" s="224" t="s">
        <v>176</v>
      </c>
      <c r="Y76" s="215"/>
      <c r="Z76" s="215"/>
      <c r="AA76" s="215"/>
      <c r="AB76" s="215"/>
      <c r="AC76" s="215"/>
      <c r="AD76" s="215"/>
      <c r="AE76" s="215"/>
      <c r="AF76" s="215"/>
      <c r="AG76" s="215" t="s">
        <v>565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51">
        <v>55</v>
      </c>
      <c r="B77" s="252" t="s">
        <v>680</v>
      </c>
      <c r="C77" s="263" t="s">
        <v>681</v>
      </c>
      <c r="D77" s="253" t="s">
        <v>174</v>
      </c>
      <c r="E77" s="254">
        <v>1</v>
      </c>
      <c r="F77" s="255"/>
      <c r="G77" s="256">
        <f>ROUND(E77*F77,2)</f>
        <v>0</v>
      </c>
      <c r="H77" s="255"/>
      <c r="I77" s="256">
        <f>ROUND(E77*H77,2)</f>
        <v>0</v>
      </c>
      <c r="J77" s="255"/>
      <c r="K77" s="256">
        <f>ROUND(E77*J77,2)</f>
        <v>0</v>
      </c>
      <c r="L77" s="256">
        <v>15</v>
      </c>
      <c r="M77" s="256">
        <f>G77*(1+L77/100)</f>
        <v>0</v>
      </c>
      <c r="N77" s="256">
        <v>0</v>
      </c>
      <c r="O77" s="256">
        <f>ROUND(E77*N77,2)</f>
        <v>0</v>
      </c>
      <c r="P77" s="256">
        <v>0</v>
      </c>
      <c r="Q77" s="256">
        <f>ROUND(E77*P77,2)</f>
        <v>0</v>
      </c>
      <c r="R77" s="256"/>
      <c r="S77" s="256" t="s">
        <v>167</v>
      </c>
      <c r="T77" s="257" t="s">
        <v>167</v>
      </c>
      <c r="U77" s="224">
        <v>0.39650000000000002</v>
      </c>
      <c r="V77" s="224">
        <f>ROUND(E77*U77,2)</f>
        <v>0.4</v>
      </c>
      <c r="W77" s="224"/>
      <c r="X77" s="224" t="s">
        <v>176</v>
      </c>
      <c r="Y77" s="215"/>
      <c r="Z77" s="215"/>
      <c r="AA77" s="215"/>
      <c r="AB77" s="215"/>
      <c r="AC77" s="215"/>
      <c r="AD77" s="215"/>
      <c r="AE77" s="215"/>
      <c r="AF77" s="215"/>
      <c r="AG77" s="215" t="s">
        <v>565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51">
        <v>56</v>
      </c>
      <c r="B78" s="252" t="s">
        <v>569</v>
      </c>
      <c r="C78" s="263" t="s">
        <v>570</v>
      </c>
      <c r="D78" s="253" t="s">
        <v>571</v>
      </c>
      <c r="E78" s="254">
        <v>1</v>
      </c>
      <c r="F78" s="255"/>
      <c r="G78" s="256">
        <f>ROUND(E78*F78,2)</f>
        <v>0</v>
      </c>
      <c r="H78" s="255"/>
      <c r="I78" s="256">
        <f>ROUND(E78*H78,2)</f>
        <v>0</v>
      </c>
      <c r="J78" s="255"/>
      <c r="K78" s="256">
        <f>ROUND(E78*J78,2)</f>
        <v>0</v>
      </c>
      <c r="L78" s="256">
        <v>15</v>
      </c>
      <c r="M78" s="256">
        <f>G78*(1+L78/100)</f>
        <v>0</v>
      </c>
      <c r="N78" s="256">
        <v>0</v>
      </c>
      <c r="O78" s="256">
        <f>ROUND(E78*N78,2)</f>
        <v>0</v>
      </c>
      <c r="P78" s="256">
        <v>0</v>
      </c>
      <c r="Q78" s="256">
        <f>ROUND(E78*P78,2)</f>
        <v>0</v>
      </c>
      <c r="R78" s="256" t="s">
        <v>347</v>
      </c>
      <c r="S78" s="256" t="s">
        <v>167</v>
      </c>
      <c r="T78" s="257" t="s">
        <v>167</v>
      </c>
      <c r="U78" s="224">
        <v>0</v>
      </c>
      <c r="V78" s="224">
        <f>ROUND(E78*U78,2)</f>
        <v>0</v>
      </c>
      <c r="W78" s="224"/>
      <c r="X78" s="224" t="s">
        <v>348</v>
      </c>
      <c r="Y78" s="215"/>
      <c r="Z78" s="215"/>
      <c r="AA78" s="215"/>
      <c r="AB78" s="215"/>
      <c r="AC78" s="215"/>
      <c r="AD78" s="215"/>
      <c r="AE78" s="215"/>
      <c r="AF78" s="215"/>
      <c r="AG78" s="215" t="s">
        <v>349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51">
        <v>57</v>
      </c>
      <c r="B79" s="252" t="s">
        <v>682</v>
      </c>
      <c r="C79" s="263" t="s">
        <v>683</v>
      </c>
      <c r="D79" s="253" t="s">
        <v>194</v>
      </c>
      <c r="E79" s="254">
        <v>1</v>
      </c>
      <c r="F79" s="255"/>
      <c r="G79" s="256">
        <f>ROUND(E79*F79,2)</f>
        <v>0</v>
      </c>
      <c r="H79" s="255"/>
      <c r="I79" s="256">
        <f>ROUND(E79*H79,2)</f>
        <v>0</v>
      </c>
      <c r="J79" s="255"/>
      <c r="K79" s="256">
        <f>ROUND(E79*J79,2)</f>
        <v>0</v>
      </c>
      <c r="L79" s="256">
        <v>15</v>
      </c>
      <c r="M79" s="256">
        <f>G79*(1+L79/100)</f>
        <v>0</v>
      </c>
      <c r="N79" s="256">
        <v>0</v>
      </c>
      <c r="O79" s="256">
        <f>ROUND(E79*N79,2)</f>
        <v>0</v>
      </c>
      <c r="P79" s="256">
        <v>0</v>
      </c>
      <c r="Q79" s="256">
        <f>ROUND(E79*P79,2)</f>
        <v>0</v>
      </c>
      <c r="R79" s="256"/>
      <c r="S79" s="256" t="s">
        <v>195</v>
      </c>
      <c r="T79" s="257" t="s">
        <v>168</v>
      </c>
      <c r="U79" s="224">
        <v>0</v>
      </c>
      <c r="V79" s="224">
        <f>ROUND(E79*U79,2)</f>
        <v>0</v>
      </c>
      <c r="W79" s="224"/>
      <c r="X79" s="224" t="s">
        <v>348</v>
      </c>
      <c r="Y79" s="215"/>
      <c r="Z79" s="215"/>
      <c r="AA79" s="215"/>
      <c r="AB79" s="215"/>
      <c r="AC79" s="215"/>
      <c r="AD79" s="215"/>
      <c r="AE79" s="215"/>
      <c r="AF79" s="215"/>
      <c r="AG79" s="215" t="s">
        <v>388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x14ac:dyDescent="0.2">
      <c r="A80" s="226" t="s">
        <v>162</v>
      </c>
      <c r="B80" s="227" t="s">
        <v>132</v>
      </c>
      <c r="C80" s="240" t="s">
        <v>133</v>
      </c>
      <c r="D80" s="228"/>
      <c r="E80" s="229"/>
      <c r="F80" s="230"/>
      <c r="G80" s="230">
        <f>SUMIF(AG81:AG86,"&lt;&gt;NOR",G81:G86)</f>
        <v>0</v>
      </c>
      <c r="H80" s="230"/>
      <c r="I80" s="230">
        <f>SUM(I81:I86)</f>
        <v>0</v>
      </c>
      <c r="J80" s="230"/>
      <c r="K80" s="230">
        <f>SUM(K81:K86)</f>
        <v>0</v>
      </c>
      <c r="L80" s="230"/>
      <c r="M80" s="230">
        <f>SUM(M81:M86)</f>
        <v>0</v>
      </c>
      <c r="N80" s="230"/>
      <c r="O80" s="230">
        <f>SUM(O81:O86)</f>
        <v>0</v>
      </c>
      <c r="P80" s="230"/>
      <c r="Q80" s="230">
        <f>SUM(Q81:Q86)</f>
        <v>0</v>
      </c>
      <c r="R80" s="230"/>
      <c r="S80" s="230"/>
      <c r="T80" s="231"/>
      <c r="U80" s="225"/>
      <c r="V80" s="225">
        <f>SUM(V81:V86)</f>
        <v>2.16</v>
      </c>
      <c r="W80" s="225"/>
      <c r="X80" s="225"/>
      <c r="AG80" t="s">
        <v>163</v>
      </c>
    </row>
    <row r="81" spans="1:60" outlineLevel="1" x14ac:dyDescent="0.2">
      <c r="A81" s="251">
        <v>58</v>
      </c>
      <c r="B81" s="252" t="s">
        <v>684</v>
      </c>
      <c r="C81" s="263" t="s">
        <v>685</v>
      </c>
      <c r="D81" s="253" t="s">
        <v>194</v>
      </c>
      <c r="E81" s="254">
        <v>14</v>
      </c>
      <c r="F81" s="255"/>
      <c r="G81" s="256">
        <f>ROUND(E81*F81,2)</f>
        <v>0</v>
      </c>
      <c r="H81" s="255"/>
      <c r="I81" s="256">
        <f>ROUND(E81*H81,2)</f>
        <v>0</v>
      </c>
      <c r="J81" s="255"/>
      <c r="K81" s="256">
        <f>ROUND(E81*J81,2)</f>
        <v>0</v>
      </c>
      <c r="L81" s="256">
        <v>15</v>
      </c>
      <c r="M81" s="256">
        <f>G81*(1+L81/100)</f>
        <v>0</v>
      </c>
      <c r="N81" s="256">
        <v>0</v>
      </c>
      <c r="O81" s="256">
        <f>ROUND(E81*N81,2)</f>
        <v>0</v>
      </c>
      <c r="P81" s="256">
        <v>0</v>
      </c>
      <c r="Q81" s="256">
        <f>ROUND(E81*P81,2)</f>
        <v>0</v>
      </c>
      <c r="R81" s="256"/>
      <c r="S81" s="256" t="s">
        <v>195</v>
      </c>
      <c r="T81" s="257" t="s">
        <v>168</v>
      </c>
      <c r="U81" s="224">
        <v>0</v>
      </c>
      <c r="V81" s="224">
        <f>ROUND(E81*U81,2)</f>
        <v>0</v>
      </c>
      <c r="W81" s="224"/>
      <c r="X81" s="224" t="s">
        <v>176</v>
      </c>
      <c r="Y81" s="215"/>
      <c r="Z81" s="215"/>
      <c r="AA81" s="215"/>
      <c r="AB81" s="215"/>
      <c r="AC81" s="215"/>
      <c r="AD81" s="215"/>
      <c r="AE81" s="215"/>
      <c r="AF81" s="215"/>
      <c r="AG81" s="215" t="s">
        <v>565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51">
        <v>59</v>
      </c>
      <c r="B82" s="252" t="s">
        <v>686</v>
      </c>
      <c r="C82" s="263" t="s">
        <v>687</v>
      </c>
      <c r="D82" s="253" t="s">
        <v>194</v>
      </c>
      <c r="E82" s="254">
        <v>10</v>
      </c>
      <c r="F82" s="255"/>
      <c r="G82" s="256">
        <f>ROUND(E82*F82,2)</f>
        <v>0</v>
      </c>
      <c r="H82" s="255"/>
      <c r="I82" s="256">
        <f>ROUND(E82*H82,2)</f>
        <v>0</v>
      </c>
      <c r="J82" s="255"/>
      <c r="K82" s="256">
        <f>ROUND(E82*J82,2)</f>
        <v>0</v>
      </c>
      <c r="L82" s="256">
        <v>15</v>
      </c>
      <c r="M82" s="256">
        <f>G82*(1+L82/100)</f>
        <v>0</v>
      </c>
      <c r="N82" s="256">
        <v>0</v>
      </c>
      <c r="O82" s="256">
        <f>ROUND(E82*N82,2)</f>
        <v>0</v>
      </c>
      <c r="P82" s="256">
        <v>0</v>
      </c>
      <c r="Q82" s="256">
        <f>ROUND(E82*P82,2)</f>
        <v>0</v>
      </c>
      <c r="R82" s="256"/>
      <c r="S82" s="256" t="s">
        <v>195</v>
      </c>
      <c r="T82" s="257" t="s">
        <v>168</v>
      </c>
      <c r="U82" s="224">
        <v>0</v>
      </c>
      <c r="V82" s="224">
        <f>ROUND(E82*U82,2)</f>
        <v>0</v>
      </c>
      <c r="W82" s="224"/>
      <c r="X82" s="224" t="s">
        <v>176</v>
      </c>
      <c r="Y82" s="215"/>
      <c r="Z82" s="215"/>
      <c r="AA82" s="215"/>
      <c r="AB82" s="215"/>
      <c r="AC82" s="215"/>
      <c r="AD82" s="215"/>
      <c r="AE82" s="215"/>
      <c r="AF82" s="215"/>
      <c r="AG82" s="215" t="s">
        <v>565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">
      <c r="A83" s="251">
        <v>60</v>
      </c>
      <c r="B83" s="252" t="s">
        <v>688</v>
      </c>
      <c r="C83" s="263" t="s">
        <v>689</v>
      </c>
      <c r="D83" s="253" t="s">
        <v>194</v>
      </c>
      <c r="E83" s="254">
        <v>1</v>
      </c>
      <c r="F83" s="255"/>
      <c r="G83" s="256">
        <f>ROUND(E83*F83,2)</f>
        <v>0</v>
      </c>
      <c r="H83" s="255"/>
      <c r="I83" s="256">
        <f>ROUND(E83*H83,2)</f>
        <v>0</v>
      </c>
      <c r="J83" s="255"/>
      <c r="K83" s="256">
        <f>ROUND(E83*J83,2)</f>
        <v>0</v>
      </c>
      <c r="L83" s="256">
        <v>15</v>
      </c>
      <c r="M83" s="256">
        <f>G83*(1+L83/100)</f>
        <v>0</v>
      </c>
      <c r="N83" s="256">
        <v>0</v>
      </c>
      <c r="O83" s="256">
        <f>ROUND(E83*N83,2)</f>
        <v>0</v>
      </c>
      <c r="P83" s="256">
        <v>0</v>
      </c>
      <c r="Q83" s="256">
        <f>ROUND(E83*P83,2)</f>
        <v>0</v>
      </c>
      <c r="R83" s="256"/>
      <c r="S83" s="256" t="s">
        <v>195</v>
      </c>
      <c r="T83" s="257" t="s">
        <v>168</v>
      </c>
      <c r="U83" s="224">
        <v>0</v>
      </c>
      <c r="V83" s="224">
        <f>ROUND(E83*U83,2)</f>
        <v>0</v>
      </c>
      <c r="W83" s="224"/>
      <c r="X83" s="224" t="s">
        <v>176</v>
      </c>
      <c r="Y83" s="215"/>
      <c r="Z83" s="215"/>
      <c r="AA83" s="215"/>
      <c r="AB83" s="215"/>
      <c r="AC83" s="215"/>
      <c r="AD83" s="215"/>
      <c r="AE83" s="215"/>
      <c r="AF83" s="215"/>
      <c r="AG83" s="215" t="s">
        <v>565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51">
        <v>61</v>
      </c>
      <c r="B84" s="252" t="s">
        <v>690</v>
      </c>
      <c r="C84" s="263" t="s">
        <v>691</v>
      </c>
      <c r="D84" s="253" t="s">
        <v>194</v>
      </c>
      <c r="E84" s="254">
        <v>1</v>
      </c>
      <c r="F84" s="255"/>
      <c r="G84" s="256">
        <f>ROUND(E84*F84,2)</f>
        <v>0</v>
      </c>
      <c r="H84" s="255"/>
      <c r="I84" s="256">
        <f>ROUND(E84*H84,2)</f>
        <v>0</v>
      </c>
      <c r="J84" s="255"/>
      <c r="K84" s="256">
        <f>ROUND(E84*J84,2)</f>
        <v>0</v>
      </c>
      <c r="L84" s="256">
        <v>15</v>
      </c>
      <c r="M84" s="256">
        <f>G84*(1+L84/100)</f>
        <v>0</v>
      </c>
      <c r="N84" s="256">
        <v>0</v>
      </c>
      <c r="O84" s="256">
        <f>ROUND(E84*N84,2)</f>
        <v>0</v>
      </c>
      <c r="P84" s="256">
        <v>0</v>
      </c>
      <c r="Q84" s="256">
        <f>ROUND(E84*P84,2)</f>
        <v>0</v>
      </c>
      <c r="R84" s="256"/>
      <c r="S84" s="256" t="s">
        <v>195</v>
      </c>
      <c r="T84" s="257" t="s">
        <v>168</v>
      </c>
      <c r="U84" s="224">
        <v>0</v>
      </c>
      <c r="V84" s="224">
        <f>ROUND(E84*U84,2)</f>
        <v>0</v>
      </c>
      <c r="W84" s="224"/>
      <c r="X84" s="224" t="s">
        <v>176</v>
      </c>
      <c r="Y84" s="215"/>
      <c r="Z84" s="215"/>
      <c r="AA84" s="215"/>
      <c r="AB84" s="215"/>
      <c r="AC84" s="215"/>
      <c r="AD84" s="215"/>
      <c r="AE84" s="215"/>
      <c r="AF84" s="215"/>
      <c r="AG84" s="215" t="s">
        <v>565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51">
        <v>62</v>
      </c>
      <c r="B85" s="252" t="s">
        <v>692</v>
      </c>
      <c r="C85" s="263" t="s">
        <v>693</v>
      </c>
      <c r="D85" s="253" t="s">
        <v>194</v>
      </c>
      <c r="E85" s="254">
        <v>1</v>
      </c>
      <c r="F85" s="255"/>
      <c r="G85" s="256">
        <f>ROUND(E85*F85,2)</f>
        <v>0</v>
      </c>
      <c r="H85" s="255"/>
      <c r="I85" s="256">
        <f>ROUND(E85*H85,2)</f>
        <v>0</v>
      </c>
      <c r="J85" s="255"/>
      <c r="K85" s="256">
        <f>ROUND(E85*J85,2)</f>
        <v>0</v>
      </c>
      <c r="L85" s="256">
        <v>15</v>
      </c>
      <c r="M85" s="256">
        <f>G85*(1+L85/100)</f>
        <v>0</v>
      </c>
      <c r="N85" s="256">
        <v>0</v>
      </c>
      <c r="O85" s="256">
        <f>ROUND(E85*N85,2)</f>
        <v>0</v>
      </c>
      <c r="P85" s="256">
        <v>0</v>
      </c>
      <c r="Q85" s="256">
        <f>ROUND(E85*P85,2)</f>
        <v>0</v>
      </c>
      <c r="R85" s="256"/>
      <c r="S85" s="256" t="s">
        <v>195</v>
      </c>
      <c r="T85" s="257" t="s">
        <v>168</v>
      </c>
      <c r="U85" s="224">
        <v>0</v>
      </c>
      <c r="V85" s="224">
        <f>ROUND(E85*U85,2)</f>
        <v>0</v>
      </c>
      <c r="W85" s="224"/>
      <c r="X85" s="224" t="s">
        <v>176</v>
      </c>
      <c r="Y85" s="215"/>
      <c r="Z85" s="215"/>
      <c r="AA85" s="215"/>
      <c r="AB85" s="215"/>
      <c r="AC85" s="215"/>
      <c r="AD85" s="215"/>
      <c r="AE85" s="215"/>
      <c r="AF85" s="215"/>
      <c r="AG85" s="215" t="s">
        <v>565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">
      <c r="A86" s="232">
        <v>63</v>
      </c>
      <c r="B86" s="233" t="s">
        <v>694</v>
      </c>
      <c r="C86" s="241" t="s">
        <v>695</v>
      </c>
      <c r="D86" s="234" t="s">
        <v>174</v>
      </c>
      <c r="E86" s="235">
        <v>8</v>
      </c>
      <c r="F86" s="236"/>
      <c r="G86" s="237">
        <f>ROUND(E86*F86,2)</f>
        <v>0</v>
      </c>
      <c r="H86" s="236"/>
      <c r="I86" s="237">
        <f>ROUND(E86*H86,2)</f>
        <v>0</v>
      </c>
      <c r="J86" s="236"/>
      <c r="K86" s="237">
        <f>ROUND(E86*J86,2)</f>
        <v>0</v>
      </c>
      <c r="L86" s="237">
        <v>15</v>
      </c>
      <c r="M86" s="237">
        <f>G86*(1+L86/100)</f>
        <v>0</v>
      </c>
      <c r="N86" s="237">
        <v>0</v>
      </c>
      <c r="O86" s="237">
        <f>ROUND(E86*N86,2)</f>
        <v>0</v>
      </c>
      <c r="P86" s="237">
        <v>0</v>
      </c>
      <c r="Q86" s="237">
        <f>ROUND(E86*P86,2)</f>
        <v>0</v>
      </c>
      <c r="R86" s="237"/>
      <c r="S86" s="237" t="s">
        <v>167</v>
      </c>
      <c r="T86" s="238" t="s">
        <v>167</v>
      </c>
      <c r="U86" s="224">
        <v>0.27</v>
      </c>
      <c r="V86" s="224">
        <f>ROUND(E86*U86,2)</f>
        <v>2.16</v>
      </c>
      <c r="W86" s="224"/>
      <c r="X86" s="224" t="s">
        <v>176</v>
      </c>
      <c r="Y86" s="215"/>
      <c r="Z86" s="215"/>
      <c r="AA86" s="215"/>
      <c r="AB86" s="215"/>
      <c r="AC86" s="215"/>
      <c r="AD86" s="215"/>
      <c r="AE86" s="215"/>
      <c r="AF86" s="215"/>
      <c r="AG86" s="215" t="s">
        <v>565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x14ac:dyDescent="0.2">
      <c r="A87" s="3"/>
      <c r="B87" s="4"/>
      <c r="C87" s="242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AE87">
        <v>15</v>
      </c>
      <c r="AF87">
        <v>21</v>
      </c>
      <c r="AG87" t="s">
        <v>149</v>
      </c>
    </row>
    <row r="88" spans="1:60" x14ac:dyDescent="0.2">
      <c r="A88" s="218"/>
      <c r="B88" s="219" t="s">
        <v>29</v>
      </c>
      <c r="C88" s="243"/>
      <c r="D88" s="220"/>
      <c r="E88" s="221"/>
      <c r="F88" s="221"/>
      <c r="G88" s="239">
        <f>G8+G17+G19+G30+G33+G59+G80</f>
        <v>0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AE88">
        <f>SUMIF(L7:L86,AE87,G7:G86)</f>
        <v>0</v>
      </c>
      <c r="AF88">
        <f>SUMIF(L7:L86,AF87,G7:G86)</f>
        <v>0</v>
      </c>
      <c r="AG88" t="s">
        <v>170</v>
      </c>
    </row>
    <row r="89" spans="1:60" x14ac:dyDescent="0.2">
      <c r="C89" s="244"/>
      <c r="D89" s="10"/>
      <c r="AG89" t="s">
        <v>171</v>
      </c>
    </row>
    <row r="90" spans="1:60" x14ac:dyDescent="0.2">
      <c r="D90" s="10"/>
    </row>
    <row r="91" spans="1:60" x14ac:dyDescent="0.2">
      <c r="D91" s="10"/>
    </row>
    <row r="92" spans="1:60" x14ac:dyDescent="0.2">
      <c r="D92" s="10"/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3">
    <mergeCell ref="C73:G73"/>
    <mergeCell ref="C15:G15"/>
    <mergeCell ref="C22:G22"/>
    <mergeCell ref="C25:G25"/>
    <mergeCell ref="C27:G27"/>
    <mergeCell ref="C29:G29"/>
    <mergeCell ref="C32:G32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56</vt:i4>
      </vt:variant>
    </vt:vector>
  </HeadingPairs>
  <TitlesOfParts>
    <vt:vector size="64" baseType="lpstr">
      <vt:lpstr>Pokyny pro vyplnění</vt:lpstr>
      <vt:lpstr>Stavba</vt:lpstr>
      <vt:lpstr>VzorPolozky</vt:lpstr>
      <vt:lpstr>01 00 Pol</vt:lpstr>
      <vt:lpstr>01 01.1 Pol</vt:lpstr>
      <vt:lpstr>01 01.2 Pol</vt:lpstr>
      <vt:lpstr>01 01.3 Pol</vt:lpstr>
      <vt:lpstr>01 01.4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00 Pol'!Názvy_tisku</vt:lpstr>
      <vt:lpstr>'01 01.1 Pol'!Názvy_tisku</vt:lpstr>
      <vt:lpstr>'01 01.2 Pol'!Názvy_tisku</vt:lpstr>
      <vt:lpstr>'01 01.3 Pol'!Názvy_tisku</vt:lpstr>
      <vt:lpstr>'01 01.4 Pol'!Názvy_tisku</vt:lpstr>
      <vt:lpstr>oadresa</vt:lpstr>
      <vt:lpstr>Stavba!Objednatel</vt:lpstr>
      <vt:lpstr>Stavba!Objekt</vt:lpstr>
      <vt:lpstr>'01 00 Pol'!Oblast_tisku</vt:lpstr>
      <vt:lpstr>'01 01.1 Pol'!Oblast_tisku</vt:lpstr>
      <vt:lpstr>'01 01.2 Pol'!Oblast_tisku</vt:lpstr>
      <vt:lpstr>'01 01.3 Pol'!Oblast_tisku</vt:lpstr>
      <vt:lpstr>'01 01.4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Novotná</dc:creator>
  <cp:lastModifiedBy>Hana Novotná</cp:lastModifiedBy>
  <cp:lastPrinted>2019-03-19T12:27:02Z</cp:lastPrinted>
  <dcterms:created xsi:type="dcterms:W3CDTF">2009-04-08T07:15:50Z</dcterms:created>
  <dcterms:modified xsi:type="dcterms:W3CDTF">2021-08-10T08:58:48Z</dcterms:modified>
</cp:coreProperties>
</file>