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Hrnčířská 21-10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instalace" sheetId="5" r:id="rId5"/>
    <sheet name="Pokyny pro vyplnění" sheetId="6" r:id="rId6"/>
  </sheets>
  <definedNames>
    <definedName name="_xlnm._FilterDatabase" localSheetId="1" hidden="1">'D.1.1 - stavební práce'!$C$95:$K$403</definedName>
    <definedName name="_xlnm._FilterDatabase" localSheetId="2" hidden="1">'D.1.4a - vytápění'!$C$86:$K$146</definedName>
    <definedName name="_xlnm._FilterDatabase" localSheetId="3" hidden="1">'D.1.4d - zdravotechnika'!$C$89:$K$231</definedName>
    <definedName name="_xlnm._FilterDatabase" localSheetId="4" hidden="1">'D.1.4g - elektroinstalace'!$C$99:$K$190</definedName>
    <definedName name="_xlnm.Print_Titles" localSheetId="1">'D.1.1 - stavební práce'!$95:$95</definedName>
    <definedName name="_xlnm.Print_Titles" localSheetId="2">'D.1.4a - vytápění'!$86:$86</definedName>
    <definedName name="_xlnm.Print_Titles" localSheetId="3">'D.1.4d - zdravotechnika'!$89:$89</definedName>
    <definedName name="_xlnm.Print_Titles" localSheetId="4">'D.1.4g - elektroinstalace'!$99:$99</definedName>
    <definedName name="_xlnm.Print_Titles" localSheetId="0">'Rekapitulace stavby'!$52:$52</definedName>
    <definedName name="_xlnm.Print_Area" localSheetId="1">'D.1.1 - stavební práce'!$C$4:$J$39,'D.1.1 - stavební práce'!$C$45:$J$77,'D.1.1 - stavební práce'!$C$83:$K$403</definedName>
    <definedName name="_xlnm.Print_Area" localSheetId="2">'D.1.4a - vytápění'!$C$4:$J$39,'D.1.4a - vytápění'!$C$45:$J$68,'D.1.4a - vytápění'!$C$74:$K$146</definedName>
    <definedName name="_xlnm.Print_Area" localSheetId="3">'D.1.4d - zdravotechnika'!$C$4:$J$39,'D.1.4d - zdravotechnika'!$C$45:$J$71,'D.1.4d - zdravotechnika'!$C$77:$K$231</definedName>
    <definedName name="_xlnm.Print_Area" localSheetId="4">'D.1.4g - elektroinstalace'!$C$4:$J$39,'D.1.4g - elektroinstalace'!$C$45:$J$81,'D.1.4g - elektroinstalace'!$C$87:$K$190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T183" i="5"/>
  <c r="R184" i="5"/>
  <c r="R183" i="5"/>
  <c r="P184" i="5"/>
  <c r="P183" i="5" s="1"/>
  <c r="BI181" i="5"/>
  <c r="BH181" i="5"/>
  <c r="BG181" i="5"/>
  <c r="BE181" i="5"/>
  <c r="T181" i="5"/>
  <c r="T180" i="5"/>
  <c r="R181" i="5"/>
  <c r="R180" i="5" s="1"/>
  <c r="P181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T169" i="5" s="1"/>
  <c r="T168" i="5" s="1"/>
  <c r="R170" i="5"/>
  <c r="P170" i="5"/>
  <c r="P169" i="5" s="1"/>
  <c r="P168" i="5" s="1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T161" i="5" s="1"/>
  <c r="R162" i="5"/>
  <c r="R161" i="5"/>
  <c r="P162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6" i="5"/>
  <c r="BH116" i="5"/>
  <c r="BG116" i="5"/>
  <c r="BE116" i="5"/>
  <c r="T116" i="5"/>
  <c r="T115" i="5" s="1"/>
  <c r="R116" i="5"/>
  <c r="R115" i="5" s="1"/>
  <c r="P116" i="5"/>
  <c r="P115" i="5" s="1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T105" i="5" s="1"/>
  <c r="R106" i="5"/>
  <c r="R105" i="5"/>
  <c r="P106" i="5"/>
  <c r="P105" i="5" s="1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J97" i="5"/>
  <c r="J96" i="5"/>
  <c r="F96" i="5"/>
  <c r="F94" i="5"/>
  <c r="E92" i="5"/>
  <c r="J55" i="5"/>
  <c r="J54" i="5"/>
  <c r="F54" i="5"/>
  <c r="F52" i="5"/>
  <c r="E50" i="5"/>
  <c r="J18" i="5"/>
  <c r="E18" i="5"/>
  <c r="F97" i="5" s="1"/>
  <c r="J17" i="5"/>
  <c r="J12" i="5"/>
  <c r="J94" i="5"/>
  <c r="E7" i="5"/>
  <c r="E90" i="5" s="1"/>
  <c r="J37" i="4"/>
  <c r="J36" i="4"/>
  <c r="AY57" i="1" s="1"/>
  <c r="J35" i="4"/>
  <c r="AX57" i="1" s="1"/>
  <c r="BI230" i="4"/>
  <c r="BH230" i="4"/>
  <c r="BG230" i="4"/>
  <c r="BE230" i="4"/>
  <c r="T230" i="4"/>
  <c r="R230" i="4"/>
  <c r="P230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4" i="4"/>
  <c r="BH224" i="4"/>
  <c r="BG224" i="4"/>
  <c r="BE224" i="4"/>
  <c r="T224" i="4"/>
  <c r="R224" i="4"/>
  <c r="P224" i="4"/>
  <c r="BI222" i="4"/>
  <c r="BH222" i="4"/>
  <c r="BG222" i="4"/>
  <c r="BE222" i="4"/>
  <c r="T222" i="4"/>
  <c r="R222" i="4"/>
  <c r="P222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8" i="4"/>
  <c r="BH198" i="4"/>
  <c r="BG198" i="4"/>
  <c r="BE198" i="4"/>
  <c r="T198" i="4"/>
  <c r="T197" i="4" s="1"/>
  <c r="R198" i="4"/>
  <c r="R197" i="4" s="1"/>
  <c r="P198" i="4"/>
  <c r="P197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4" i="4"/>
  <c r="BH154" i="4"/>
  <c r="BG154" i="4"/>
  <c r="BE154" i="4"/>
  <c r="T154" i="4"/>
  <c r="R154" i="4"/>
  <c r="P154" i="4"/>
  <c r="BI150" i="4"/>
  <c r="BH150" i="4"/>
  <c r="BG150" i="4"/>
  <c r="BE150" i="4"/>
  <c r="T150" i="4"/>
  <c r="R150" i="4"/>
  <c r="P150" i="4"/>
  <c r="BI146" i="4"/>
  <c r="BH146" i="4"/>
  <c r="BG146" i="4"/>
  <c r="BE146" i="4"/>
  <c r="T146" i="4"/>
  <c r="R146" i="4"/>
  <c r="P146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4" i="4"/>
  <c r="BH124" i="4"/>
  <c r="BG124" i="4"/>
  <c r="BE124" i="4"/>
  <c r="T124" i="4"/>
  <c r="R124" i="4"/>
  <c r="P124" i="4"/>
  <c r="BI122" i="4"/>
  <c r="BH122" i="4"/>
  <c r="BG122" i="4"/>
  <c r="BE122" i="4"/>
  <c r="T122" i="4"/>
  <c r="R122" i="4"/>
  <c r="P122" i="4"/>
  <c r="BI120" i="4"/>
  <c r="BH120" i="4"/>
  <c r="BG120" i="4"/>
  <c r="BE120" i="4"/>
  <c r="T120" i="4"/>
  <c r="R120" i="4"/>
  <c r="P120" i="4"/>
  <c r="BI118" i="4"/>
  <c r="BH118" i="4"/>
  <c r="BG118" i="4"/>
  <c r="BE118" i="4"/>
  <c r="T118" i="4"/>
  <c r="R118" i="4"/>
  <c r="P118" i="4"/>
  <c r="BI116" i="4"/>
  <c r="BH116" i="4"/>
  <c r="BG116" i="4"/>
  <c r="BE116" i="4"/>
  <c r="T116" i="4"/>
  <c r="R116" i="4"/>
  <c r="P116" i="4"/>
  <c r="BI114" i="4"/>
  <c r="BH114" i="4"/>
  <c r="BG114" i="4"/>
  <c r="BE114" i="4"/>
  <c r="T114" i="4"/>
  <c r="R114" i="4"/>
  <c r="P114" i="4"/>
  <c r="BI112" i="4"/>
  <c r="BH112" i="4"/>
  <c r="BG112" i="4"/>
  <c r="BE112" i="4"/>
  <c r="T112" i="4"/>
  <c r="R112" i="4"/>
  <c r="P112" i="4"/>
  <c r="BI108" i="4"/>
  <c r="BH108" i="4"/>
  <c r="BG108" i="4"/>
  <c r="BE108" i="4"/>
  <c r="T108" i="4"/>
  <c r="T107" i="4"/>
  <c r="R108" i="4"/>
  <c r="R107" i="4"/>
  <c r="P108" i="4"/>
  <c r="P107" i="4" s="1"/>
  <c r="BI105" i="4"/>
  <c r="BH105" i="4"/>
  <c r="BG105" i="4"/>
  <c r="BE105" i="4"/>
  <c r="T105" i="4"/>
  <c r="R105" i="4"/>
  <c r="P105" i="4"/>
  <c r="BI103" i="4"/>
  <c r="BH103" i="4"/>
  <c r="BG103" i="4"/>
  <c r="BE103" i="4"/>
  <c r="T103" i="4"/>
  <c r="R103" i="4"/>
  <c r="P103" i="4"/>
  <c r="BI100" i="4"/>
  <c r="BH100" i="4"/>
  <c r="BG100" i="4"/>
  <c r="BE100" i="4"/>
  <c r="T100" i="4"/>
  <c r="R100" i="4"/>
  <c r="P100" i="4"/>
  <c r="BI98" i="4"/>
  <c r="BH98" i="4"/>
  <c r="BG98" i="4"/>
  <c r="BE98" i="4"/>
  <c r="T98" i="4"/>
  <c r="R98" i="4"/>
  <c r="P98" i="4"/>
  <c r="BI93" i="4"/>
  <c r="BH93" i="4"/>
  <c r="BG93" i="4"/>
  <c r="BE93" i="4"/>
  <c r="T93" i="4"/>
  <c r="T92" i="4" s="1"/>
  <c r="R93" i="4"/>
  <c r="R92" i="4"/>
  <c r="P93" i="4"/>
  <c r="P92" i="4"/>
  <c r="F84" i="4"/>
  <c r="E82" i="4"/>
  <c r="F52" i="4"/>
  <c r="E50" i="4"/>
  <c r="J24" i="4"/>
  <c r="E24" i="4"/>
  <c r="J55" i="4" s="1"/>
  <c r="J23" i="4"/>
  <c r="J21" i="4"/>
  <c r="E21" i="4"/>
  <c r="J86" i="4" s="1"/>
  <c r="J20" i="4"/>
  <c r="J18" i="4"/>
  <c r="E18" i="4"/>
  <c r="F87" i="4" s="1"/>
  <c r="J17" i="4"/>
  <c r="J15" i="4"/>
  <c r="E15" i="4"/>
  <c r="F54" i="4" s="1"/>
  <c r="J14" i="4"/>
  <c r="J12" i="4"/>
  <c r="J84" i="4"/>
  <c r="E7" i="4"/>
  <c r="E80" i="4"/>
  <c r="J37" i="3"/>
  <c r="J36" i="3"/>
  <c r="AY56" i="1" s="1"/>
  <c r="J35" i="3"/>
  <c r="AX56" i="1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BI90" i="3"/>
  <c r="BH90" i="3"/>
  <c r="BG90" i="3"/>
  <c r="BE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J17" i="3"/>
  <c r="J12" i="3"/>
  <c r="J52" i="3" s="1"/>
  <c r="E7" i="3"/>
  <c r="E77" i="3" s="1"/>
  <c r="J37" i="2"/>
  <c r="J36" i="2"/>
  <c r="AY55" i="1" s="1"/>
  <c r="J35" i="2"/>
  <c r="AX55" i="1" s="1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68" i="2"/>
  <c r="BH368" i="2"/>
  <c r="BG368" i="2"/>
  <c r="BE368" i="2"/>
  <c r="T368" i="2"/>
  <c r="R368" i="2"/>
  <c r="P368" i="2"/>
  <c r="BI365" i="2"/>
  <c r="BH365" i="2"/>
  <c r="BG365" i="2"/>
  <c r="BE365" i="2"/>
  <c r="T365" i="2"/>
  <c r="R365" i="2"/>
  <c r="P365" i="2"/>
  <c r="BI359" i="2"/>
  <c r="BH359" i="2"/>
  <c r="BG359" i="2"/>
  <c r="BE359" i="2"/>
  <c r="T359" i="2"/>
  <c r="R359" i="2"/>
  <c r="P359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39" i="2"/>
  <c r="BH339" i="2"/>
  <c r="BG339" i="2"/>
  <c r="BE339" i="2"/>
  <c r="T339" i="2"/>
  <c r="R339" i="2"/>
  <c r="P339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17" i="2"/>
  <c r="BH317" i="2"/>
  <c r="BG317" i="2"/>
  <c r="BE317" i="2"/>
  <c r="T317" i="2"/>
  <c r="R317" i="2"/>
  <c r="P317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3" i="2"/>
  <c r="BH303" i="2"/>
  <c r="BG303" i="2"/>
  <c r="BE303" i="2"/>
  <c r="T303" i="2"/>
  <c r="R303" i="2"/>
  <c r="P303" i="2"/>
  <c r="BI297" i="2"/>
  <c r="BH297" i="2"/>
  <c r="BG297" i="2"/>
  <c r="BE297" i="2"/>
  <c r="T297" i="2"/>
  <c r="R297" i="2"/>
  <c r="P297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T207" i="2" s="1"/>
  <c r="R208" i="2"/>
  <c r="R207" i="2"/>
  <c r="P208" i="2"/>
  <c r="P207" i="2" s="1"/>
  <c r="BI205" i="2"/>
  <c r="BH205" i="2"/>
  <c r="BG205" i="2"/>
  <c r="BE205" i="2"/>
  <c r="T205" i="2"/>
  <c r="T204" i="2"/>
  <c r="R205" i="2"/>
  <c r="R204" i="2" s="1"/>
  <c r="P205" i="2"/>
  <c r="P204" i="2" s="1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T192" i="2" s="1"/>
  <c r="R193" i="2"/>
  <c r="R192" i="2"/>
  <c r="P193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57" i="2"/>
  <c r="BH157" i="2"/>
  <c r="BG157" i="2"/>
  <c r="BE157" i="2"/>
  <c r="T157" i="2"/>
  <c r="R157" i="2"/>
  <c r="P157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27" i="2"/>
  <c r="BH127" i="2"/>
  <c r="BG127" i="2"/>
  <c r="BE127" i="2"/>
  <c r="T127" i="2"/>
  <c r="R127" i="2"/>
  <c r="P127" i="2"/>
  <c r="BI116" i="2"/>
  <c r="BH116" i="2"/>
  <c r="BG116" i="2"/>
  <c r="BE116" i="2"/>
  <c r="T116" i="2"/>
  <c r="R116" i="2"/>
  <c r="P116" i="2"/>
  <c r="BI114" i="2"/>
  <c r="BH114" i="2"/>
  <c r="BG114" i="2"/>
  <c r="BE114" i="2"/>
  <c r="T114" i="2"/>
  <c r="R114" i="2"/>
  <c r="P114" i="2"/>
  <c r="BI108" i="2"/>
  <c r="BH108" i="2"/>
  <c r="BG108" i="2"/>
  <c r="BE108" i="2"/>
  <c r="T108" i="2"/>
  <c r="R108" i="2"/>
  <c r="P108" i="2"/>
  <c r="BI101" i="2"/>
  <c r="BH101" i="2"/>
  <c r="BG101" i="2"/>
  <c r="BE101" i="2"/>
  <c r="T101" i="2"/>
  <c r="R101" i="2"/>
  <c r="P101" i="2"/>
  <c r="BI99" i="2"/>
  <c r="BH99" i="2"/>
  <c r="BG99" i="2"/>
  <c r="BE99" i="2"/>
  <c r="T99" i="2"/>
  <c r="R99" i="2"/>
  <c r="P99" i="2"/>
  <c r="J93" i="2"/>
  <c r="J92" i="2"/>
  <c r="F92" i="2"/>
  <c r="F90" i="2"/>
  <c r="E88" i="2"/>
  <c r="J55" i="2"/>
  <c r="J54" i="2"/>
  <c r="F54" i="2"/>
  <c r="F52" i="2"/>
  <c r="E50" i="2"/>
  <c r="J18" i="2"/>
  <c r="E18" i="2"/>
  <c r="F55" i="2"/>
  <c r="J17" i="2"/>
  <c r="J12" i="2"/>
  <c r="J52" i="2"/>
  <c r="E7" i="2"/>
  <c r="E48" i="2" s="1"/>
  <c r="L50" i="1"/>
  <c r="AM50" i="1"/>
  <c r="AM49" i="1"/>
  <c r="L49" i="1"/>
  <c r="AM47" i="1"/>
  <c r="L47" i="1"/>
  <c r="L45" i="1"/>
  <c r="L44" i="1"/>
  <c r="BK356" i="2"/>
  <c r="J228" i="2"/>
  <c r="J114" i="2"/>
  <c r="J293" i="2"/>
  <c r="BK173" i="2"/>
  <c r="BK394" i="2"/>
  <c r="J291" i="2"/>
  <c r="BK237" i="2"/>
  <c r="J149" i="2"/>
  <c r="BK314" i="2"/>
  <c r="BK228" i="2"/>
  <c r="BK142" i="2"/>
  <c r="BK128" i="3"/>
  <c r="J142" i="3"/>
  <c r="J117" i="3"/>
  <c r="J132" i="3"/>
  <c r="J106" i="3"/>
  <c r="J127" i="3"/>
  <c r="BK91" i="3"/>
  <c r="J193" i="4"/>
  <c r="BK122" i="4"/>
  <c r="J209" i="4"/>
  <c r="J146" i="4"/>
  <c r="J198" i="4"/>
  <c r="BK134" i="4"/>
  <c r="J215" i="4"/>
  <c r="J160" i="4"/>
  <c r="BK166" i="5"/>
  <c r="J121" i="5"/>
  <c r="J174" i="5"/>
  <c r="BK118" i="5"/>
  <c r="BK188" i="5"/>
  <c r="J116" i="5"/>
  <c r="BK145" i="5"/>
  <c r="BK125" i="5"/>
  <c r="J354" i="2"/>
  <c r="J254" i="2"/>
  <c r="J193" i="2"/>
  <c r="J391" i="2"/>
  <c r="BK239" i="2"/>
  <c r="J368" i="2"/>
  <c r="J273" i="2"/>
  <c r="J205" i="2"/>
  <c r="BK135" i="2"/>
  <c r="J288" i="2"/>
  <c r="J218" i="2"/>
  <c r="AS54" i="1"/>
  <c r="BK100" i="3"/>
  <c r="BK120" i="3"/>
  <c r="BK94" i="3"/>
  <c r="J120" i="3"/>
  <c r="BK217" i="4"/>
  <c r="J136" i="4"/>
  <c r="J222" i="4"/>
  <c r="J162" i="4"/>
  <c r="J93" i="4"/>
  <c r="J150" i="4"/>
  <c r="BK180" i="4"/>
  <c r="BK177" i="5"/>
  <c r="BK150" i="5"/>
  <c r="J188" i="5"/>
  <c r="BK167" i="5"/>
  <c r="J126" i="5"/>
  <c r="J171" i="5"/>
  <c r="J136" i="5"/>
  <c r="BK175" i="5"/>
  <c r="BK141" i="5"/>
  <c r="BK365" i="2"/>
  <c r="J251" i="2"/>
  <c r="J108" i="2"/>
  <c r="BK257" i="2"/>
  <c r="J157" i="2"/>
  <c r="J275" i="2"/>
  <c r="J216" i="2"/>
  <c r="BK99" i="2"/>
  <c r="BK312" i="2"/>
  <c r="J224" i="2"/>
  <c r="BK146" i="3"/>
  <c r="J116" i="3"/>
  <c r="J133" i="3"/>
  <c r="BK111" i="3"/>
  <c r="J134" i="3"/>
  <c r="BK110" i="3"/>
  <c r="BK126" i="3"/>
  <c r="J174" i="4"/>
  <c r="BK142" i="4"/>
  <c r="BK219" i="4"/>
  <c r="BK182" i="4"/>
  <c r="BK118" i="4"/>
  <c r="BK224" i="4"/>
  <c r="BK230" i="4"/>
  <c r="J182" i="4"/>
  <c r="BK174" i="5"/>
  <c r="J147" i="5"/>
  <c r="J177" i="5"/>
  <c r="J145" i="5"/>
  <c r="J127" i="5"/>
  <c r="BK139" i="5"/>
  <c r="J159" i="5"/>
  <c r="BK113" i="5"/>
  <c r="J334" i="2"/>
  <c r="J235" i="2"/>
  <c r="J144" i="2"/>
  <c r="J393" i="2"/>
  <c r="BK224" i="2"/>
  <c r="J152" i="2"/>
  <c r="J346" i="2"/>
  <c r="BK233" i="2"/>
  <c r="BK152" i="2"/>
  <c r="BK291" i="2"/>
  <c r="J208" i="2"/>
  <c r="J145" i="3"/>
  <c r="BK134" i="3"/>
  <c r="J118" i="3"/>
  <c r="J146" i="3"/>
  <c r="J108" i="3"/>
  <c r="J135" i="3"/>
  <c r="BK93" i="3"/>
  <c r="J191" i="4"/>
  <c r="J112" i="4"/>
  <c r="BK186" i="4"/>
  <c r="BK228" i="4"/>
  <c r="BK130" i="4"/>
  <c r="BK207" i="4"/>
  <c r="J114" i="4"/>
  <c r="J141" i="5"/>
  <c r="BK190" i="5"/>
  <c r="J157" i="5"/>
  <c r="J148" i="5"/>
  <c r="J110" i="5"/>
  <c r="J175" i="5"/>
  <c r="J150" i="5"/>
  <c r="BK132" i="5"/>
  <c r="BK162" i="5"/>
  <c r="J138" i="5"/>
  <c r="BK342" i="2"/>
  <c r="BK273" i="2"/>
  <c r="BK197" i="2"/>
  <c r="J402" i="2"/>
  <c r="J267" i="2"/>
  <c r="BK187" i="2"/>
  <c r="J356" i="2"/>
  <c r="BK267" i="2"/>
  <c r="BK193" i="2"/>
  <c r="BK339" i="2"/>
  <c r="J248" i="2"/>
  <c r="BK162" i="2"/>
  <c r="J141" i="3"/>
  <c r="J104" i="3"/>
  <c r="J126" i="3"/>
  <c r="J101" i="3"/>
  <c r="J119" i="3"/>
  <c r="BK97" i="3"/>
  <c r="BK124" i="3"/>
  <c r="BK178" i="4"/>
  <c r="J98" i="4"/>
  <c r="BK193" i="4"/>
  <c r="BK128" i="4"/>
  <c r="BK184" i="4"/>
  <c r="J228" i="4"/>
  <c r="BK170" i="4"/>
  <c r="BK181" i="5"/>
  <c r="BK106" i="5"/>
  <c r="BK171" i="5"/>
  <c r="BK109" i="5"/>
  <c r="BK159" i="5"/>
  <c r="BK178" i="5"/>
  <c r="J139" i="5"/>
  <c r="BK104" i="5"/>
  <c r="BK293" i="2"/>
  <c r="J202" i="2"/>
  <c r="J101" i="2"/>
  <c r="BK265" i="2"/>
  <c r="BK116" i="2"/>
  <c r="J303" i="2"/>
  <c r="J220" i="2"/>
  <c r="BK393" i="2"/>
  <c r="J262" i="2"/>
  <c r="BK199" i="2"/>
  <c r="BK122" i="3"/>
  <c r="J95" i="3"/>
  <c r="BK114" i="3"/>
  <c r="J140" i="3"/>
  <c r="BK104" i="3"/>
  <c r="J125" i="3"/>
  <c r="J96" i="3"/>
  <c r="BK164" i="4"/>
  <c r="BK108" i="4"/>
  <c r="J188" i="4"/>
  <c r="J116" i="4"/>
  <c r="J207" i="4"/>
  <c r="J230" i="4"/>
  <c r="BK191" i="4"/>
  <c r="J105" i="4"/>
  <c r="J118" i="5"/>
  <c r="BK173" i="5"/>
  <c r="J135" i="5"/>
  <c r="J187" i="5"/>
  <c r="J140" i="5"/>
  <c r="BK179" i="5"/>
  <c r="BK157" i="5"/>
  <c r="J109" i="5"/>
  <c r="BK288" i="2"/>
  <c r="J185" i="2"/>
  <c r="J352" i="2"/>
  <c r="J241" i="2"/>
  <c r="BK108" i="2"/>
  <c r="BK310" i="2"/>
  <c r="J226" i="2"/>
  <c r="J142" i="2"/>
  <c r="BK275" i="2"/>
  <c r="BK127" i="2"/>
  <c r="BK136" i="3"/>
  <c r="BK101" i="3"/>
  <c r="BK115" i="3"/>
  <c r="BK144" i="3"/>
  <c r="BK117" i="3"/>
  <c r="BK132" i="3"/>
  <c r="BK215" i="4"/>
  <c r="J126" i="4"/>
  <c r="J203" i="4"/>
  <c r="J142" i="4"/>
  <c r="BK112" i="4"/>
  <c r="BK195" i="4"/>
  <c r="J226" i="4"/>
  <c r="BK172" i="4"/>
  <c r="J114" i="5"/>
  <c r="BK187" i="5"/>
  <c r="BK142" i="5"/>
  <c r="J113" i="5"/>
  <c r="BK122" i="5"/>
  <c r="J164" i="5"/>
  <c r="J122" i="5"/>
  <c r="J344" i="2"/>
  <c r="J253" i="2"/>
  <c r="J183" i="2"/>
  <c r="J342" i="2"/>
  <c r="BK246" i="2"/>
  <c r="BK400" i="2"/>
  <c r="J314" i="2"/>
  <c r="BK218" i="2"/>
  <c r="J116" i="2"/>
  <c r="BK329" i="2"/>
  <c r="BK254" i="2"/>
  <c r="J176" i="2"/>
  <c r="J138" i="3"/>
  <c r="BK138" i="3"/>
  <c r="BK106" i="3"/>
  <c r="J137" i="3"/>
  <c r="J103" i="3"/>
  <c r="J130" i="3"/>
  <c r="BK213" i="4"/>
  <c r="J118" i="4"/>
  <c r="J213" i="4"/>
  <c r="BK150" i="4"/>
  <c r="BK211" i="4"/>
  <c r="J124" i="4"/>
  <c r="J186" i="4"/>
  <c r="BK186" i="5"/>
  <c r="J129" i="5"/>
  <c r="BK184" i="5"/>
  <c r="BK149" i="5"/>
  <c r="BK129" i="5"/>
  <c r="J106" i="5"/>
  <c r="J153" i="5"/>
  <c r="BK147" i="5"/>
  <c r="J120" i="5"/>
  <c r="BK152" i="5"/>
  <c r="J123" i="5"/>
  <c r="J400" i="2"/>
  <c r="J237" i="2"/>
  <c r="J173" i="2"/>
  <c r="J365" i="2"/>
  <c r="BK222" i="2"/>
  <c r="BK402" i="2"/>
  <c r="J312" i="2"/>
  <c r="J222" i="2"/>
  <c r="BK132" i="2"/>
  <c r="J281" i="2"/>
  <c r="J211" i="2"/>
  <c r="BK101" i="2"/>
  <c r="BK118" i="3"/>
  <c r="BK137" i="3"/>
  <c r="BK112" i="3"/>
  <c r="J92" i="3"/>
  <c r="J111" i="3"/>
  <c r="BK133" i="3"/>
  <c r="J97" i="3"/>
  <c r="J205" i="4"/>
  <c r="BK140" i="4"/>
  <c r="BK220" i="4"/>
  <c r="J164" i="4"/>
  <c r="J219" i="4"/>
  <c r="J158" i="4"/>
  <c r="J184" i="4"/>
  <c r="BK103" i="4"/>
  <c r="BK148" i="5"/>
  <c r="BK189" i="5"/>
  <c r="J166" i="5"/>
  <c r="J173" i="5"/>
  <c r="J184" i="5"/>
  <c r="J167" i="5"/>
  <c r="J132" i="5"/>
  <c r="BK368" i="2"/>
  <c r="BK248" i="2"/>
  <c r="BK157" i="2"/>
  <c r="BK344" i="2"/>
  <c r="J197" i="2"/>
  <c r="BK354" i="2"/>
  <c r="BK241" i="2"/>
  <c r="J187" i="2"/>
  <c r="BK324" i="2"/>
  <c r="BK231" i="2"/>
  <c r="J137" i="2"/>
  <c r="J107" i="3"/>
  <c r="BK121" i="3"/>
  <c r="J94" i="3"/>
  <c r="J114" i="3"/>
  <c r="J131" i="3"/>
  <c r="J99" i="3"/>
  <c r="J170" i="4"/>
  <c r="BK116" i="4"/>
  <c r="J217" i="4"/>
  <c r="BK176" i="4"/>
  <c r="J122" i="4"/>
  <c r="J220" i="4"/>
  <c r="J128" i="4"/>
  <c r="J211" i="4"/>
  <c r="BK124" i="4"/>
  <c r="J144" i="5"/>
  <c r="J104" i="5"/>
  <c r="BK143" i="5"/>
  <c r="BK114" i="5"/>
  <c r="J162" i="5"/>
  <c r="BK126" i="5"/>
  <c r="J165" i="5"/>
  <c r="J119" i="5"/>
  <c r="J349" i="2"/>
  <c r="J233" i="2"/>
  <c r="BK149" i="2"/>
  <c r="BK331" i="2"/>
  <c r="BK185" i="2"/>
  <c r="BK334" i="2"/>
  <c r="J239" i="2"/>
  <c r="BK168" i="2"/>
  <c r="J331" i="2"/>
  <c r="BK235" i="2"/>
  <c r="BK146" i="2"/>
  <c r="BK142" i="3"/>
  <c r="BK113" i="3"/>
  <c r="J129" i="3"/>
  <c r="BK96" i="3"/>
  <c r="J113" i="3"/>
  <c r="BK141" i="3"/>
  <c r="BK108" i="3"/>
  <c r="J168" i="4"/>
  <c r="BK105" i="4"/>
  <c r="BK198" i="4"/>
  <c r="BK136" i="4"/>
  <c r="BK154" i="4"/>
  <c r="BK188" i="4"/>
  <c r="J120" i="4"/>
  <c r="BK153" i="5"/>
  <c r="J103" i="5"/>
  <c r="BK164" i="5"/>
  <c r="BK120" i="5"/>
  <c r="BK135" i="5"/>
  <c r="J176" i="5"/>
  <c r="BK151" i="5"/>
  <c r="J396" i="2"/>
  <c r="J278" i="2"/>
  <c r="J199" i="2"/>
  <c r="J99" i="2"/>
  <c r="BK281" i="2"/>
  <c r="BK359" i="2"/>
  <c r="J265" i="2"/>
  <c r="BK202" i="2"/>
  <c r="BK391" i="2"/>
  <c r="BK278" i="2"/>
  <c r="BK226" i="2"/>
  <c r="BK144" i="2"/>
  <c r="J100" i="3"/>
  <c r="BK127" i="3"/>
  <c r="J93" i="3"/>
  <c r="J122" i="3"/>
  <c r="BK92" i="3"/>
  <c r="BK90" i="3"/>
  <c r="J172" i="4"/>
  <c r="J100" i="4"/>
  <c r="BK160" i="4"/>
  <c r="BK120" i="4"/>
  <c r="J176" i="4"/>
  <c r="BK222" i="4"/>
  <c r="J130" i="4"/>
  <c r="J172" i="5"/>
  <c r="BK119" i="5"/>
  <c r="BK172" i="5"/>
  <c r="BK155" i="5"/>
  <c r="BK144" i="5"/>
  <c r="J125" i="5"/>
  <c r="J170" i="5"/>
  <c r="J149" i="5"/>
  <c r="BK123" i="5"/>
  <c r="J181" i="5"/>
  <c r="BK140" i="5"/>
  <c r="J310" i="2"/>
  <c r="BK211" i="2"/>
  <c r="BK137" i="2"/>
  <c r="J339" i="2"/>
  <c r="J242" i="2"/>
  <c r="J146" i="2"/>
  <c r="J329" i="2"/>
  <c r="J246" i="2"/>
  <c r="BK176" i="2"/>
  <c r="J359" i="2"/>
  <c r="J257" i="2"/>
  <c r="J190" i="2"/>
  <c r="J144" i="3"/>
  <c r="J110" i="3"/>
  <c r="BK130" i="3"/>
  <c r="BK95" i="3"/>
  <c r="J124" i="3"/>
  <c r="J136" i="3"/>
  <c r="BK103" i="3"/>
  <c r="BK166" i="4"/>
  <c r="J103" i="4"/>
  <c r="J178" i="4"/>
  <c r="BK114" i="4"/>
  <c r="BK126" i="4"/>
  <c r="BK203" i="4"/>
  <c r="J134" i="4"/>
  <c r="J154" i="5"/>
  <c r="BK131" i="5"/>
  <c r="J179" i="5"/>
  <c r="J128" i="5"/>
  <c r="BK103" i="5"/>
  <c r="BK121" i="5"/>
  <c r="J142" i="5"/>
  <c r="BK116" i="5"/>
  <c r="J322" i="2"/>
  <c r="J231" i="2"/>
  <c r="J132" i="2"/>
  <c r="BK322" i="2"/>
  <c r="J179" i="2"/>
  <c r="J317" i="2"/>
  <c r="BK251" i="2"/>
  <c r="J162" i="2"/>
  <c r="BK346" i="2"/>
  <c r="BK244" i="2"/>
  <c r="J168" i="2"/>
  <c r="J115" i="3"/>
  <c r="BK135" i="3"/>
  <c r="BK107" i="3"/>
  <c r="J90" i="3"/>
  <c r="J112" i="3"/>
  <c r="BK145" i="3"/>
  <c r="J180" i="4"/>
  <c r="J154" i="4"/>
  <c r="BK201" i="4"/>
  <c r="J140" i="4"/>
  <c r="BK100" i="4"/>
  <c r="J166" i="4"/>
  <c r="J224" i="4"/>
  <c r="BK168" i="4"/>
  <c r="BK165" i="5"/>
  <c r="J112" i="5"/>
  <c r="J178" i="5"/>
  <c r="J137" i="5"/>
  <c r="BK112" i="5"/>
  <c r="J155" i="5"/>
  <c r="J186" i="5"/>
  <c r="J160" i="5"/>
  <c r="J131" i="5"/>
  <c r="J324" i="2"/>
  <c r="BK220" i="2"/>
  <c r="J394" i="2"/>
  <c r="BK303" i="2"/>
  <c r="BK208" i="2"/>
  <c r="BK396" i="2"/>
  <c r="BK262" i="2"/>
  <c r="BK190" i="2"/>
  <c r="BK352" i="2"/>
  <c r="BK253" i="2"/>
  <c r="BK205" i="2"/>
  <c r="BK125" i="3"/>
  <c r="J105" i="3"/>
  <c r="BK119" i="3"/>
  <c r="BK105" i="3"/>
  <c r="J128" i="3"/>
  <c r="J91" i="3"/>
  <c r="J121" i="3"/>
  <c r="J195" i="4"/>
  <c r="BK162" i="4"/>
  <c r="BK93" i="4"/>
  <c r="BK158" i="4"/>
  <c r="BK98" i="4"/>
  <c r="J132" i="4"/>
  <c r="BK209" i="4"/>
  <c r="BK132" i="4"/>
  <c r="BK160" i="5"/>
  <c r="BK110" i="5"/>
  <c r="BK176" i="5"/>
  <c r="BK136" i="5"/>
  <c r="BK154" i="5"/>
  <c r="J108" i="5"/>
  <c r="BK170" i="5"/>
  <c r="BK127" i="5"/>
  <c r="BK297" i="2"/>
  <c r="BK216" i="2"/>
  <c r="J127" i="2"/>
  <c r="BK317" i="2"/>
  <c r="BK183" i="2"/>
  <c r="J135" i="2"/>
  <c r="J297" i="2"/>
  <c r="J244" i="2"/>
  <c r="BK179" i="2"/>
  <c r="BK349" i="2"/>
  <c r="BK242" i="2"/>
  <c r="BK114" i="2"/>
  <c r="BK131" i="3"/>
  <c r="BK99" i="3"/>
  <c r="BK129" i="3"/>
  <c r="BK140" i="3"/>
  <c r="BK116" i="3"/>
  <c r="J201" i="4"/>
  <c r="J139" i="4"/>
  <c r="BK226" i="4"/>
  <c r="BK174" i="4"/>
  <c r="BK139" i="4"/>
  <c r="BK205" i="4"/>
  <c r="J108" i="4"/>
  <c r="BK146" i="4"/>
  <c r="J158" i="5"/>
  <c r="BK108" i="5"/>
  <c r="BK158" i="5"/>
  <c r="J151" i="5"/>
  <c r="BK138" i="5"/>
  <c r="J189" i="5"/>
  <c r="J152" i="5"/>
  <c r="BK137" i="5"/>
  <c r="J190" i="5"/>
  <c r="J143" i="5"/>
  <c r="BK128" i="5"/>
  <c r="R169" i="5" l="1"/>
  <c r="R168" i="5" s="1"/>
  <c r="BK98" i="2"/>
  <c r="J98" i="2"/>
  <c r="J61" i="2"/>
  <c r="R98" i="2"/>
  <c r="BK107" i="2"/>
  <c r="J107" i="2"/>
  <c r="J62" i="2"/>
  <c r="T107" i="2"/>
  <c r="R148" i="2"/>
  <c r="BK182" i="2"/>
  <c r="J182" i="2"/>
  <c r="J64" i="2"/>
  <c r="T182" i="2"/>
  <c r="BK196" i="2"/>
  <c r="J196" i="2"/>
  <c r="J67" i="2" s="1"/>
  <c r="R196" i="2"/>
  <c r="BK210" i="2"/>
  <c r="J210" i="2"/>
  <c r="J70" i="2"/>
  <c r="T210" i="2"/>
  <c r="P256" i="2"/>
  <c r="BK280" i="2"/>
  <c r="J280" i="2" s="1"/>
  <c r="J72" i="2" s="1"/>
  <c r="R280" i="2"/>
  <c r="P316" i="2"/>
  <c r="T316" i="2"/>
  <c r="R348" i="2"/>
  <c r="T348" i="2"/>
  <c r="R367" i="2"/>
  <c r="BK399" i="2"/>
  <c r="J399" i="2" s="1"/>
  <c r="J76" i="2" s="1"/>
  <c r="R399" i="2"/>
  <c r="R89" i="3"/>
  <c r="BK98" i="3"/>
  <c r="J98" i="3"/>
  <c r="J62" i="3"/>
  <c r="R98" i="3"/>
  <c r="P102" i="3"/>
  <c r="T102" i="3"/>
  <c r="P109" i="3"/>
  <c r="BK123" i="3"/>
  <c r="J123" i="3" s="1"/>
  <c r="J65" i="3" s="1"/>
  <c r="T123" i="3"/>
  <c r="P139" i="3"/>
  <c r="BK143" i="3"/>
  <c r="J143" i="3"/>
  <c r="J67" i="3"/>
  <c r="T143" i="3"/>
  <c r="P97" i="4"/>
  <c r="T97" i="4"/>
  <c r="R102" i="4"/>
  <c r="R91" i="4" s="1"/>
  <c r="BK111" i="4"/>
  <c r="J111" i="4" s="1"/>
  <c r="J66" i="4" s="1"/>
  <c r="BK138" i="4"/>
  <c r="J138" i="4"/>
  <c r="J67" i="4" s="1"/>
  <c r="T138" i="4"/>
  <c r="R190" i="4"/>
  <c r="BK200" i="4"/>
  <c r="J200" i="4" s="1"/>
  <c r="J70" i="4" s="1"/>
  <c r="R200" i="4"/>
  <c r="P102" i="5"/>
  <c r="T107" i="5"/>
  <c r="T111" i="5"/>
  <c r="T117" i="5"/>
  <c r="BK130" i="5"/>
  <c r="J130" i="5" s="1"/>
  <c r="J68" i="5" s="1"/>
  <c r="T134" i="5"/>
  <c r="T133" i="5"/>
  <c r="P146" i="5"/>
  <c r="P156" i="5"/>
  <c r="BK163" i="5"/>
  <c r="J163" i="5" s="1"/>
  <c r="J74" i="5" s="1"/>
  <c r="BK102" i="5"/>
  <c r="BK107" i="5"/>
  <c r="J107" i="5"/>
  <c r="J63" i="5" s="1"/>
  <c r="R107" i="5"/>
  <c r="P111" i="5"/>
  <c r="BK124" i="5"/>
  <c r="J124" i="5" s="1"/>
  <c r="J67" i="5" s="1"/>
  <c r="T124" i="5"/>
  <c r="P130" i="5"/>
  <c r="P134" i="5"/>
  <c r="P133" i="5"/>
  <c r="R146" i="5"/>
  <c r="R156" i="5"/>
  <c r="P163" i="5"/>
  <c r="P185" i="5"/>
  <c r="P182" i="5"/>
  <c r="R107" i="2"/>
  <c r="P148" i="2"/>
  <c r="P182" i="2"/>
  <c r="R210" i="2"/>
  <c r="T256" i="2"/>
  <c r="BK316" i="2"/>
  <c r="J316" i="2"/>
  <c r="J73" i="2"/>
  <c r="BK348" i="2"/>
  <c r="J348" i="2" s="1"/>
  <c r="J74" i="2" s="1"/>
  <c r="P367" i="2"/>
  <c r="P399" i="2"/>
  <c r="P89" i="3"/>
  <c r="BK102" i="3"/>
  <c r="J102" i="3"/>
  <c r="J63" i="3"/>
  <c r="R109" i="3"/>
  <c r="R123" i="3"/>
  <c r="T139" i="3"/>
  <c r="R143" i="3"/>
  <c r="BK102" i="4"/>
  <c r="J102" i="4"/>
  <c r="J63" i="4"/>
  <c r="P111" i="4"/>
  <c r="P138" i="4"/>
  <c r="P190" i="4"/>
  <c r="P200" i="4"/>
  <c r="T102" i="5"/>
  <c r="BK111" i="5"/>
  <c r="J111" i="5"/>
  <c r="J64" i="5"/>
  <c r="BK117" i="5"/>
  <c r="J117" i="5" s="1"/>
  <c r="J66" i="5" s="1"/>
  <c r="P117" i="5"/>
  <c r="P124" i="5"/>
  <c r="R130" i="5"/>
  <c r="BK134" i="5"/>
  <c r="J134" i="5"/>
  <c r="J70" i="5"/>
  <c r="BK146" i="5"/>
  <c r="J146" i="5"/>
  <c r="J71" i="5"/>
  <c r="BK156" i="5"/>
  <c r="J156" i="5" s="1"/>
  <c r="J72" i="5" s="1"/>
  <c r="R163" i="5"/>
  <c r="R185" i="5"/>
  <c r="R182" i="5" s="1"/>
  <c r="P98" i="2"/>
  <c r="T98" i="2"/>
  <c r="P107" i="2"/>
  <c r="BK148" i="2"/>
  <c r="J148" i="2"/>
  <c r="J63" i="2"/>
  <c r="T148" i="2"/>
  <c r="R182" i="2"/>
  <c r="P196" i="2"/>
  <c r="T196" i="2"/>
  <c r="P210" i="2"/>
  <c r="BK256" i="2"/>
  <c r="J256" i="2"/>
  <c r="J71" i="2"/>
  <c r="R256" i="2"/>
  <c r="P280" i="2"/>
  <c r="T280" i="2"/>
  <c r="R316" i="2"/>
  <c r="P348" i="2"/>
  <c r="BK367" i="2"/>
  <c r="J367" i="2" s="1"/>
  <c r="J75" i="2" s="1"/>
  <c r="T367" i="2"/>
  <c r="T399" i="2"/>
  <c r="BK89" i="3"/>
  <c r="J89" i="3"/>
  <c r="J61" i="3" s="1"/>
  <c r="T89" i="3"/>
  <c r="P98" i="3"/>
  <c r="T98" i="3"/>
  <c r="R102" i="3"/>
  <c r="BK109" i="3"/>
  <c r="J109" i="3"/>
  <c r="J64" i="3"/>
  <c r="T109" i="3"/>
  <c r="P123" i="3"/>
  <c r="BK139" i="3"/>
  <c r="J139" i="3"/>
  <c r="J66" i="3"/>
  <c r="R139" i="3"/>
  <c r="P143" i="3"/>
  <c r="BK97" i="4"/>
  <c r="J97" i="4" s="1"/>
  <c r="J62" i="4" s="1"/>
  <c r="R97" i="4"/>
  <c r="P102" i="4"/>
  <c r="T102" i="4"/>
  <c r="R111" i="4"/>
  <c r="T111" i="4"/>
  <c r="R138" i="4"/>
  <c r="BK190" i="4"/>
  <c r="J190" i="4"/>
  <c r="J68" i="4"/>
  <c r="T190" i="4"/>
  <c r="T200" i="4"/>
  <c r="R102" i="5"/>
  <c r="P107" i="5"/>
  <c r="R111" i="5"/>
  <c r="R117" i="5"/>
  <c r="R124" i="5"/>
  <c r="T130" i="5"/>
  <c r="R134" i="5"/>
  <c r="R133" i="5" s="1"/>
  <c r="T146" i="5"/>
  <c r="T156" i="5"/>
  <c r="T163" i="5"/>
  <c r="BK185" i="5"/>
  <c r="J185" i="5" s="1"/>
  <c r="J80" i="5" s="1"/>
  <c r="T185" i="5"/>
  <c r="T182" i="5" s="1"/>
  <c r="BK92" i="4"/>
  <c r="J92" i="4"/>
  <c r="J61" i="4" s="1"/>
  <c r="BK107" i="4"/>
  <c r="J107" i="4"/>
  <c r="J64" i="4"/>
  <c r="BK105" i="5"/>
  <c r="J105" i="5" s="1"/>
  <c r="J62" i="5" s="1"/>
  <c r="BK183" i="5"/>
  <c r="J183" i="5" s="1"/>
  <c r="J79" i="5" s="1"/>
  <c r="BK115" i="5"/>
  <c r="J115" i="5"/>
  <c r="J65" i="5"/>
  <c r="BK204" i="2"/>
  <c r="J204" i="2"/>
  <c r="J68" i="2"/>
  <c r="BK207" i="2"/>
  <c r="J207" i="2" s="1"/>
  <c r="J69" i="2" s="1"/>
  <c r="BK161" i="5"/>
  <c r="J161" i="5"/>
  <c r="J73" i="5" s="1"/>
  <c r="BK192" i="2"/>
  <c r="BK97" i="2" s="1"/>
  <c r="J192" i="2"/>
  <c r="J65" i="2" s="1"/>
  <c r="BK197" i="4"/>
  <c r="J197" i="4"/>
  <c r="J69" i="4"/>
  <c r="BK180" i="5"/>
  <c r="J180" i="5" s="1"/>
  <c r="J77" i="5" s="1"/>
  <c r="F55" i="5"/>
  <c r="BF108" i="5"/>
  <c r="BF114" i="5"/>
  <c r="BF118" i="5"/>
  <c r="BF122" i="5"/>
  <c r="BF129" i="5"/>
  <c r="BF131" i="5"/>
  <c r="BF137" i="5"/>
  <c r="BF138" i="5"/>
  <c r="BF140" i="5"/>
  <c r="BF141" i="5"/>
  <c r="BF142" i="5"/>
  <c r="BF143" i="5"/>
  <c r="BF153" i="5"/>
  <c r="BF155" i="5"/>
  <c r="BF159" i="5"/>
  <c r="BF160" i="5"/>
  <c r="BF162" i="5"/>
  <c r="BF164" i="5"/>
  <c r="BF166" i="5"/>
  <c r="BF175" i="5"/>
  <c r="BF179" i="5"/>
  <c r="BF181" i="5"/>
  <c r="BF187" i="5"/>
  <c r="BF189" i="5"/>
  <c r="BF190" i="5"/>
  <c r="J52" i="5"/>
  <c r="BF106" i="5"/>
  <c r="BF116" i="5"/>
  <c r="BF119" i="5"/>
  <c r="BF128" i="5"/>
  <c r="BF136" i="5"/>
  <c r="BF147" i="5"/>
  <c r="BF148" i="5"/>
  <c r="BF151" i="5"/>
  <c r="BF152" i="5"/>
  <c r="BF154" i="5"/>
  <c r="BF158" i="5"/>
  <c r="BF170" i="5"/>
  <c r="BF184" i="5"/>
  <c r="E48" i="5"/>
  <c r="BF109" i="5"/>
  <c r="BF110" i="5"/>
  <c r="BF112" i="5"/>
  <c r="BF113" i="5"/>
  <c r="BF121" i="5"/>
  <c r="BF123" i="5"/>
  <c r="BF125" i="5"/>
  <c r="BF126" i="5"/>
  <c r="BF127" i="5"/>
  <c r="BF135" i="5"/>
  <c r="BF144" i="5"/>
  <c r="BF149" i="5"/>
  <c r="BF150" i="5"/>
  <c r="BF165" i="5"/>
  <c r="BF172" i="5"/>
  <c r="BF173" i="5"/>
  <c r="BF174" i="5"/>
  <c r="BF176" i="5"/>
  <c r="BF103" i="5"/>
  <c r="BF104" i="5"/>
  <c r="BF120" i="5"/>
  <c r="BF132" i="5"/>
  <c r="BF139" i="5"/>
  <c r="BF145" i="5"/>
  <c r="BF157" i="5"/>
  <c r="BF167" i="5"/>
  <c r="BF171" i="5"/>
  <c r="BF177" i="5"/>
  <c r="BF178" i="5"/>
  <c r="BF186" i="5"/>
  <c r="BF188" i="5"/>
  <c r="J54" i="4"/>
  <c r="J87" i="4"/>
  <c r="BF103" i="4"/>
  <c r="BF118" i="4"/>
  <c r="BF128" i="4"/>
  <c r="BF132" i="4"/>
  <c r="BF140" i="4"/>
  <c r="BF158" i="4"/>
  <c r="BF160" i="4"/>
  <c r="BF168" i="4"/>
  <c r="BF174" i="4"/>
  <c r="BF178" i="4"/>
  <c r="BF182" i="4"/>
  <c r="BF184" i="4"/>
  <c r="BF209" i="4"/>
  <c r="BF211" i="4"/>
  <c r="BF224" i="4"/>
  <c r="BF230" i="4"/>
  <c r="J52" i="4"/>
  <c r="F55" i="4"/>
  <c r="F86" i="4"/>
  <c r="BF108" i="4"/>
  <c r="BF116" i="4"/>
  <c r="BF122" i="4"/>
  <c r="BF126" i="4"/>
  <c r="BF130" i="4"/>
  <c r="BF154" i="4"/>
  <c r="BF205" i="4"/>
  <c r="BF217" i="4"/>
  <c r="BF226" i="4"/>
  <c r="BF93" i="4"/>
  <c r="BF98" i="4"/>
  <c r="BF120" i="4"/>
  <c r="BF134" i="4"/>
  <c r="BF139" i="4"/>
  <c r="BF146" i="4"/>
  <c r="BF162" i="4"/>
  <c r="BF164" i="4"/>
  <c r="BF176" i="4"/>
  <c r="BF186" i="4"/>
  <c r="BF191" i="4"/>
  <c r="BF201" i="4"/>
  <c r="BF203" i="4"/>
  <c r="BF207" i="4"/>
  <c r="BF220" i="4"/>
  <c r="BF222" i="4"/>
  <c r="E48" i="4"/>
  <c r="BF100" i="4"/>
  <c r="BF105" i="4"/>
  <c r="BF112" i="4"/>
  <c r="BF114" i="4"/>
  <c r="BF124" i="4"/>
  <c r="BF136" i="4"/>
  <c r="BF142" i="4"/>
  <c r="BF150" i="4"/>
  <c r="BF166" i="4"/>
  <c r="BF170" i="4"/>
  <c r="BF172" i="4"/>
  <c r="BF180" i="4"/>
  <c r="BF188" i="4"/>
  <c r="BF193" i="4"/>
  <c r="BF195" i="4"/>
  <c r="BF198" i="4"/>
  <c r="BF213" i="4"/>
  <c r="BF215" i="4"/>
  <c r="BF219" i="4"/>
  <c r="BF228" i="4"/>
  <c r="BF92" i="3"/>
  <c r="BF93" i="3"/>
  <c r="BF95" i="3"/>
  <c r="BF115" i="3"/>
  <c r="BF119" i="3"/>
  <c r="BF124" i="3"/>
  <c r="BF125" i="3"/>
  <c r="BF129" i="3"/>
  <c r="BF130" i="3"/>
  <c r="BF134" i="3"/>
  <c r="BF135" i="3"/>
  <c r="BF137" i="3"/>
  <c r="BF141" i="3"/>
  <c r="BF144" i="3"/>
  <c r="F55" i="3"/>
  <c r="BF90" i="3"/>
  <c r="BF94" i="3"/>
  <c r="BF96" i="3"/>
  <c r="BF101" i="3"/>
  <c r="BF107" i="3"/>
  <c r="BF110" i="3"/>
  <c r="BF111" i="3"/>
  <c r="BF112" i="3"/>
  <c r="BF113" i="3"/>
  <c r="BF118" i="3"/>
  <c r="BF121" i="3"/>
  <c r="BF126" i="3"/>
  <c r="BF131" i="3"/>
  <c r="BF133" i="3"/>
  <c r="BF136" i="3"/>
  <c r="BF138" i="3"/>
  <c r="BF145" i="3"/>
  <c r="J81" i="3"/>
  <c r="BF91" i="3"/>
  <c r="BF100" i="3"/>
  <c r="BF103" i="3"/>
  <c r="BF116" i="3"/>
  <c r="BF117" i="3"/>
  <c r="BF122" i="3"/>
  <c r="BF127" i="3"/>
  <c r="BF128" i="3"/>
  <c r="BF140" i="3"/>
  <c r="E48" i="3"/>
  <c r="BF97" i="3"/>
  <c r="BF99" i="3"/>
  <c r="BF104" i="3"/>
  <c r="BF105" i="3"/>
  <c r="BF106" i="3"/>
  <c r="BF108" i="3"/>
  <c r="BF114" i="3"/>
  <c r="BF120" i="3"/>
  <c r="BF132" i="3"/>
  <c r="BF142" i="3"/>
  <c r="BF146" i="3"/>
  <c r="E86" i="2"/>
  <c r="F93" i="2"/>
  <c r="BF116" i="2"/>
  <c r="BF135" i="2"/>
  <c r="BF162" i="2"/>
  <c r="BF173" i="2"/>
  <c r="BF187" i="2"/>
  <c r="BF205" i="2"/>
  <c r="BF216" i="2"/>
  <c r="BF226" i="2"/>
  <c r="BF233" i="2"/>
  <c r="BF251" i="2"/>
  <c r="BF254" i="2"/>
  <c r="BF257" i="2"/>
  <c r="BF278" i="2"/>
  <c r="BF281" i="2"/>
  <c r="BF297" i="2"/>
  <c r="BF324" i="2"/>
  <c r="BF329" i="2"/>
  <c r="BF349" i="2"/>
  <c r="BF354" i="2"/>
  <c r="BF356" i="2"/>
  <c r="BF393" i="2"/>
  <c r="BF394" i="2"/>
  <c r="J90" i="2"/>
  <c r="BF114" i="2"/>
  <c r="BF137" i="2"/>
  <c r="BF185" i="2"/>
  <c r="BF190" i="2"/>
  <c r="BF199" i="2"/>
  <c r="BF202" i="2"/>
  <c r="BF222" i="2"/>
  <c r="BF224" i="2"/>
  <c r="BF237" i="2"/>
  <c r="BF262" i="2"/>
  <c r="BF267" i="2"/>
  <c r="BF273" i="2"/>
  <c r="BF293" i="2"/>
  <c r="BF310" i="2"/>
  <c r="BF312" i="2"/>
  <c r="BF314" i="2"/>
  <c r="BF344" i="2"/>
  <c r="BF365" i="2"/>
  <c r="BF402" i="2"/>
  <c r="BF132" i="2"/>
  <c r="BF149" i="2"/>
  <c r="BF152" i="2"/>
  <c r="BF176" i="2"/>
  <c r="BF179" i="2"/>
  <c r="BF208" i="2"/>
  <c r="BF220" i="2"/>
  <c r="BF228" i="2"/>
  <c r="BF239" i="2"/>
  <c r="BF241" i="2"/>
  <c r="BF242" i="2"/>
  <c r="BF244" i="2"/>
  <c r="BF288" i="2"/>
  <c r="BF291" i="2"/>
  <c r="BF334" i="2"/>
  <c r="BF352" i="2"/>
  <c r="BF359" i="2"/>
  <c r="BF368" i="2"/>
  <c r="BF400" i="2"/>
  <c r="BF99" i="2"/>
  <c r="BF101" i="2"/>
  <c r="BF108" i="2"/>
  <c r="BF127" i="2"/>
  <c r="BF142" i="2"/>
  <c r="BF144" i="2"/>
  <c r="BF146" i="2"/>
  <c r="BF157" i="2"/>
  <c r="BF168" i="2"/>
  <c r="BF183" i="2"/>
  <c r="BF193" i="2"/>
  <c r="BF197" i="2"/>
  <c r="BF211" i="2"/>
  <c r="BF218" i="2"/>
  <c r="BF231" i="2"/>
  <c r="BF235" i="2"/>
  <c r="BF246" i="2"/>
  <c r="BF248" i="2"/>
  <c r="BF253" i="2"/>
  <c r="BF265" i="2"/>
  <c r="BF275" i="2"/>
  <c r="BF303" i="2"/>
  <c r="BF317" i="2"/>
  <c r="BF322" i="2"/>
  <c r="BF331" i="2"/>
  <c r="BF339" i="2"/>
  <c r="BF342" i="2"/>
  <c r="BF346" i="2"/>
  <c r="BF391" i="2"/>
  <c r="BF396" i="2"/>
  <c r="F33" i="3"/>
  <c r="AZ56" i="1" s="1"/>
  <c r="F33" i="2"/>
  <c r="AZ55" i="1" s="1"/>
  <c r="F37" i="5"/>
  <c r="BD58" i="1" s="1"/>
  <c r="F36" i="4"/>
  <c r="BC57" i="1" s="1"/>
  <c r="F37" i="4"/>
  <c r="BD57" i="1"/>
  <c r="J33" i="2"/>
  <c r="AV55" i="1" s="1"/>
  <c r="F35" i="2"/>
  <c r="BB55" i="1" s="1"/>
  <c r="F36" i="2"/>
  <c r="BC55" i="1" s="1"/>
  <c r="F33" i="4"/>
  <c r="AZ57" i="1" s="1"/>
  <c r="J33" i="3"/>
  <c r="AV56" i="1"/>
  <c r="F35" i="4"/>
  <c r="BB57" i="1"/>
  <c r="F35" i="3"/>
  <c r="BB56" i="1" s="1"/>
  <c r="J33" i="5"/>
  <c r="AV58" i="1" s="1"/>
  <c r="F33" i="5"/>
  <c r="AZ58" i="1" s="1"/>
  <c r="F37" i="3"/>
  <c r="BD56" i="1"/>
  <c r="F35" i="5"/>
  <c r="BB58" i="1" s="1"/>
  <c r="J33" i="4"/>
  <c r="AV57" i="1" s="1"/>
  <c r="F36" i="5"/>
  <c r="BC58" i="1" s="1"/>
  <c r="F36" i="3"/>
  <c r="BC56" i="1"/>
  <c r="F37" i="2"/>
  <c r="BD55" i="1" s="1"/>
  <c r="BK110" i="4" l="1"/>
  <c r="J110" i="4" s="1"/>
  <c r="J65" i="4" s="1"/>
  <c r="P91" i="4"/>
  <c r="T91" i="4"/>
  <c r="R110" i="4"/>
  <c r="R90" i="4" s="1"/>
  <c r="P97" i="2"/>
  <c r="P88" i="3"/>
  <c r="P87" i="3"/>
  <c r="AU56" i="1"/>
  <c r="BK101" i="5"/>
  <c r="R88" i="3"/>
  <c r="R87" i="3"/>
  <c r="R195" i="2"/>
  <c r="T110" i="4"/>
  <c r="T90" i="4" s="1"/>
  <c r="T195" i="2"/>
  <c r="T101" i="5"/>
  <c r="T100" i="5" s="1"/>
  <c r="R97" i="2"/>
  <c r="R96" i="2"/>
  <c r="R101" i="5"/>
  <c r="R100" i="5"/>
  <c r="P195" i="2"/>
  <c r="T97" i="2"/>
  <c r="T96" i="2"/>
  <c r="P110" i="4"/>
  <c r="P90" i="4"/>
  <c r="AU57" i="1"/>
  <c r="T88" i="3"/>
  <c r="T87" i="3"/>
  <c r="P101" i="5"/>
  <c r="P100" i="5"/>
  <c r="AU58" i="1"/>
  <c r="BK169" i="5"/>
  <c r="J169" i="5"/>
  <c r="J76" i="5"/>
  <c r="BK88" i="3"/>
  <c r="J88" i="3"/>
  <c r="J60" i="3" s="1"/>
  <c r="BK133" i="5"/>
  <c r="J133" i="5"/>
  <c r="J69" i="5" s="1"/>
  <c r="J102" i="5"/>
  <c r="J61" i="5"/>
  <c r="BK195" i="2"/>
  <c r="J195" i="2" s="1"/>
  <c r="J66" i="2" s="1"/>
  <c r="BK91" i="4"/>
  <c r="J91" i="4"/>
  <c r="J60" i="4" s="1"/>
  <c r="BK182" i="5"/>
  <c r="J182" i="5"/>
  <c r="J78" i="5" s="1"/>
  <c r="J97" i="2"/>
  <c r="J60" i="2" s="1"/>
  <c r="J34" i="3"/>
  <c r="AW56" i="1" s="1"/>
  <c r="AT56" i="1" s="1"/>
  <c r="F34" i="5"/>
  <c r="BA58" i="1" s="1"/>
  <c r="J34" i="2"/>
  <c r="AW55" i="1" s="1"/>
  <c r="AT55" i="1" s="1"/>
  <c r="F34" i="4"/>
  <c r="BA57" i="1" s="1"/>
  <c r="AZ54" i="1"/>
  <c r="W29" i="1" s="1"/>
  <c r="BD54" i="1"/>
  <c r="W33" i="1" s="1"/>
  <c r="J34" i="5"/>
  <c r="AW58" i="1" s="1"/>
  <c r="AT58" i="1" s="1"/>
  <c r="BB54" i="1"/>
  <c r="W31" i="1" s="1"/>
  <c r="F34" i="2"/>
  <c r="BA55" i="1" s="1"/>
  <c r="F34" i="3"/>
  <c r="BA56" i="1"/>
  <c r="J34" i="4"/>
  <c r="AW57" i="1" s="1"/>
  <c r="AT57" i="1" s="1"/>
  <c r="BC54" i="1"/>
  <c r="W32" i="1" s="1"/>
  <c r="BK90" i="4" l="1"/>
  <c r="J90" i="4" s="1"/>
  <c r="J59" i="4" s="1"/>
  <c r="P96" i="2"/>
  <c r="AU55" i="1"/>
  <c r="BK96" i="2"/>
  <c r="J96" i="2" s="1"/>
  <c r="J59" i="2" s="1"/>
  <c r="BK168" i="5"/>
  <c r="J168" i="5"/>
  <c r="J75" i="5"/>
  <c r="J101" i="5"/>
  <c r="J60" i="5"/>
  <c r="BK87" i="3"/>
  <c r="J87" i="3"/>
  <c r="J59" i="3" s="1"/>
  <c r="AU54" i="1"/>
  <c r="AV54" i="1"/>
  <c r="AK29" i="1" s="1"/>
  <c r="BA54" i="1"/>
  <c r="AW54" i="1" s="1"/>
  <c r="AK30" i="1" s="1"/>
  <c r="AY54" i="1"/>
  <c r="AX54" i="1"/>
  <c r="J30" i="4" l="1"/>
  <c r="AG57" i="1" s="1"/>
  <c r="AN57" i="1" s="1"/>
  <c r="BK100" i="5"/>
  <c r="J100" i="5" s="1"/>
  <c r="J30" i="5" s="1"/>
  <c r="AG58" i="1" s="1"/>
  <c r="J30" i="3"/>
  <c r="AG56" i="1"/>
  <c r="AN56" i="1"/>
  <c r="J30" i="2"/>
  <c r="AG55" i="1" s="1"/>
  <c r="AN55" i="1" s="1"/>
  <c r="W30" i="1"/>
  <c r="AT54" i="1"/>
  <c r="J39" i="4" l="1"/>
  <c r="J59" i="5"/>
  <c r="J39" i="5"/>
  <c r="J39" i="3"/>
  <c r="J39" i="2"/>
  <c r="AN58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<sst xmlns="http://schemas.openxmlformats.org/spreadsheetml/2006/main" count="7224" uniqueCount="1546">
  <si>
    <t>Export Komplet</t>
  </si>
  <si>
    <t>VZ</t>
  </si>
  <si>
    <t>2.0</t>
  </si>
  <si>
    <t/>
  </si>
  <si>
    <t>False</t>
  </si>
  <si>
    <t>{2d208978-1c07-4839-8f7a-292f25fbf5d9}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</si>
  <si>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</si>
  <si>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</si>
  <si>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</si>
  <si>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</si>
  <si>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</si>
  <si>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</si>
  <si>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</si>
  <si>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</si>
  <si>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</si>
  <si>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</si>
  <si>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</si>
  <si>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</si>
  <si>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Hrnčířská 21, 602 00, BRNO - Byt č. 10</t>
  </si>
  <si>
    <t>KSO:</t>
  </si>
  <si>
    <t>CC-CZ:</t>
  </si>
  <si>
    <t>Místo:</t>
  </si>
  <si>
    <t>Brno</t>
  </si>
  <si>
    <t>Datum:</t>
  </si>
  <si>
    <t>27. 7. 2021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</si>
  <si>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</si>
  <si>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</si>
  <si>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</si>
  <si>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</si>
  <si>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</si>
  <si>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</si>
  <si>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</si>
  <si>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</si>
  <si>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</si>
  <si>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</si>
  <si>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</si>
  <si>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</si>
  <si>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</si>
  <si>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</si>
  <si>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</si>
  <si>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</si>
  <si>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</si>
  <si>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</si>
  <si>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</si>
  <si>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</si>
  <si>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</si>
  <si>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</si>
  <si>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</si>
  <si>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</si>
  <si>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</si>
  <si>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</si>
  <si>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</si>
  <si>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</si>
  <si>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</si>
  <si>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</si>
  <si>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</si>
  <si>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</si>
  <si>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</si>
  <si>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</si>
  <si>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</si>
  <si>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</si>
  <si>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</si>
  <si>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</si>
  <si>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</si>
  <si>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</si>
  <si>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</si>
  <si>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</si>
  <si>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</si>
  <si>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</si>
  <si>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</si>
  <si>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</si>
  <si>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</si>
  <si>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</si>
  <si>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</si>
  <si>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</si>
  <si>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</si>
  <si>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</si>
  <si>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</si>
  <si>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</si>
  <si>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</si>
  <si>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</si>
  <si>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</si>
  <si>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</si>
  <si>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</si>
  <si>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</si>
  <si>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{66b16094-31d3-453a-8204-cbe760ed27a7}</t>
  </si>
  <si>
    <t>D.1.4a</t>
  </si>
  <si>
    <t>vytápění</t>
  </si>
  <si>
    <t>{369df479-704f-4a8c-9e0c-f7c1a3a00126}</t>
  </si>
  <si>
    <t>D.1.4d</t>
  </si>
  <si>
    <t>zdravotechnika</t>
  </si>
  <si>
    <t>{18199d52-641f-4057-9a77-44ecff822571}</t>
  </si>
  <si>
    <t>D.1.4g</t>
  </si>
  <si>
    <t>elektroinstalace</t>
  </si>
  <si>
    <t>{46c5cbe1-06e0-4b6d-8dcf-4e1d9856952e}</t>
  </si>
  <si>
    <t>KRYCÍ LIST SOUPISU PRACÍ</t>
  </si>
  <si>
    <t>Objekt:</t>
  </si>
  <si>
    <t>D.1.1 - stavební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</si>
  <si>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</si>
  <si>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</si>
  <si>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</si>
  <si>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</si>
  <si>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</si>
  <si>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</si>
  <si>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</si>
  <si>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</si>
  <si>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</si>
  <si>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</si>
  <si>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</si>
  <si>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</si>
  <si>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</si>
  <si>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</si>
  <si>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</si>
  <si>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</si>
  <si>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</si>
  <si>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</si>
  <si>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</si>
  <si>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</si>
  <si>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</si>
  <si>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</si>
  <si>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</si>
  <si>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</si>
  <si>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</si>
  <si>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</si>
  <si>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</si>
  <si>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</si>
  <si>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</si>
  <si>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</si>
  <si>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</si>
  <si>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</si>
  <si>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</si>
  <si>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</si>
  <si>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</si>
  <si>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</si>
  <si>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</si>
  <si>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</si>
  <si>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</si>
  <si>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</si>
  <si>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</si>
  <si>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310237251</t>
  </si>
  <si>
    <t>Zazdívka otvorů ve zdivu nadzákladovém cihlami pálenými plochy přes 0,09 m2 do 0,25 m2, ve zdi tl. přes 300 do 450 mm</t>
  </si>
  <si>
    <t>kus</t>
  </si>
  <si>
    <t>CS ÚRS 2021 02</t>
  </si>
  <si>
    <t>4</t>
  </si>
  <si>
    <t>2</t>
  </si>
  <si>
    <t>1916112237</t>
  </si>
  <si>
    <t>Online PSC</t>
  </si>
  <si>
    <t>https://podminky.urs.cz/item/CS_URS_2021_02/310237251</t>
  </si>
  <si>
    <t>340239212</t>
  </si>
  <si>
    <t>Zazdívka otvorů v příčkách nebo stěnách cihlami plnými pálenými plochy přes 1 m2 do 4 m2, tloušťky přes 100 mm</t>
  </si>
  <si>
    <t>m2</t>
  </si>
  <si>
    <t>-1408475537</t>
  </si>
  <si>
    <t>https://podminky.urs.cz/item/CS_URS_2021_02/340239212</t>
  </si>
  <si>
    <t>VV</t>
  </si>
  <si>
    <t>0,7*2,9"OKNO V KOUPELNĚ</t>
  </si>
  <si>
    <t>0,113*0,6"nika v pokoji</t>
  </si>
  <si>
    <t>2,25*1,35"dozdění po demontáži linky</t>
  </si>
  <si>
    <t>Součet</t>
  </si>
  <si>
    <t>6</t>
  </si>
  <si>
    <t>Úpravy povrchů, podlahy a osazování výplní</t>
  </si>
  <si>
    <t>612321141</t>
  </si>
  <si>
    <t>Omítka vápenocementová vnitřních ploch nanášená ručně dvouvrstvá, tloušťky jádrové omítky do 10 mm a tloušťky štuku do 3 mm štuková svislých konstrukcí stěn</t>
  </si>
  <si>
    <t>2085337632</t>
  </si>
  <si>
    <t>https://podminky.urs.cz/item/CS_URS_2021_02/612321141</t>
  </si>
  <si>
    <t>612325122</t>
  </si>
  <si>
    <t>Vápenocementová omítka rýh štuková ve stěnách, šířky rýhy přes 150 do 300 mm</t>
  </si>
  <si>
    <t>-899341456</t>
  </si>
  <si>
    <t>https://podminky.urs.cz/item/CS_URS_2021_02/612325122</t>
  </si>
  <si>
    <t>5</t>
  </si>
  <si>
    <t>612325421</t>
  </si>
  <si>
    <t>Oprava vápenocementové omítky vnitřních ploch štukové dvouvrstvé, tloušťky do 20 mm a tloušťky štuku do 3 mm stěn, v rozsahu opravované plochy do 10%</t>
  </si>
  <si>
    <t>-88056468</t>
  </si>
  <si>
    <t>https://podminky.urs.cz/item/CS_URS_2021_02/612325421</t>
  </si>
  <si>
    <t>(14,474*3,35)-(1,2*2,45)-(0,75*2,15)-(1,2*2,45)-(1,2*2,45)-(1*2,15)-(0,7*2,1)"10.01</t>
  </si>
  <si>
    <t>(5,18*3,35)-(0,7*2,1)"10.03</t>
  </si>
  <si>
    <t>(12,375*3,35)-(1*2,1)-(0,7*2,1)"10.04</t>
  </si>
  <si>
    <t>(16,14*3,35)-(0,7*2,1)-(0,9*2,1)"10.05</t>
  </si>
  <si>
    <t>(18,9*3,35)-(0,9*2,1)-(1,2*2,45)"10.06</t>
  </si>
  <si>
    <t>(20*3,35)-(1,2*2,5*2)"10.07</t>
  </si>
  <si>
    <t>(15,6*3,35)-(1,2*2,5)"10.08</t>
  </si>
  <si>
    <t>(10,667*(3,35-2,1))-(0,75*2,1)"10.09</t>
  </si>
  <si>
    <t>622321141</t>
  </si>
  <si>
    <t>Omítka vápenocementová vnějších ploch nanášená ručně dvouvrstvá, tloušťky jádrové omítky do 15 mm a tloušťky štuku do 3 mm štuková stěn</t>
  </si>
  <si>
    <t>2044685525</t>
  </si>
  <si>
    <t>https://podminky.urs.cz/item/CS_URS_2021_02/622321141</t>
  </si>
  <si>
    <t>0,4*0,55"okno wc</t>
  </si>
  <si>
    <t>0,7*2,9"okno koupelna</t>
  </si>
  <si>
    <t>7</t>
  </si>
  <si>
    <t>631311115</t>
  </si>
  <si>
    <t>Mazanina z betonu prostého bez zvýšených nároků na prostředí tl. přes 50 do 80 mm tř. C 20/25</t>
  </si>
  <si>
    <t>m3</t>
  </si>
  <si>
    <t>-2124804341</t>
  </si>
  <si>
    <t>https://podminky.urs.cz/item/CS_URS_2021_02/631311115</t>
  </si>
  <si>
    <t>9,46*0,045"10.04</t>
  </si>
  <si>
    <t>8</t>
  </si>
  <si>
    <t>631362024R</t>
  </si>
  <si>
    <t>Výztuž mazanin z kompozitních sítí průměr drátu 4 mm, velikost ok 150 x 150 mm</t>
  </si>
  <si>
    <t>-1206493706</t>
  </si>
  <si>
    <t>9,46"10.04</t>
  </si>
  <si>
    <t>9</t>
  </si>
  <si>
    <t>632441113</t>
  </si>
  <si>
    <t>Potěr anhydritový samonivelační ze suchých směsí tlouštky přes 30 do 40 mm</t>
  </si>
  <si>
    <t>-1641969185</t>
  </si>
  <si>
    <t>https://podminky.urs.cz/item/CS_URS_2021_02/632441113</t>
  </si>
  <si>
    <t>1,84"10.03</t>
  </si>
  <si>
    <t>5,81"10.09</t>
  </si>
  <si>
    <t>10</t>
  </si>
  <si>
    <t>634111113</t>
  </si>
  <si>
    <t>Obvodová dilatace mezi stěnou a mazaninou nebo potěrem pružnou těsnicí páskou na bázi syntetického kaučuku výšky 80 mm</t>
  </si>
  <si>
    <t>m</t>
  </si>
  <si>
    <t>-1475804981</t>
  </si>
  <si>
    <t>https://podminky.urs.cz/item/CS_URS_2021_02/634111113</t>
  </si>
  <si>
    <t>11</t>
  </si>
  <si>
    <t>642943111</t>
  </si>
  <si>
    <t>Osazování ocelových úhelníkových rámů s dveřními křídly na cementovou maltu, o ploše otvoru do 2,5 m2</t>
  </si>
  <si>
    <t>-1346169730</t>
  </si>
  <si>
    <t>https://podminky.urs.cz/item/CS_URS_2021_02/642943111</t>
  </si>
  <si>
    <t>12</t>
  </si>
  <si>
    <t>M</t>
  </si>
  <si>
    <t>55331485</t>
  </si>
  <si>
    <t>zárubeň jednokřídlá ocelová pro zdění tl stěny 110-150mm rozměru 600/1970, 2100mm</t>
  </si>
  <si>
    <t>1485317989</t>
  </si>
  <si>
    <t>https://podminky.urs.cz/item/CS_URS_2021_02/55331485</t>
  </si>
  <si>
    <t>Ostatní konstrukce a práce, bourání</t>
  </si>
  <si>
    <t>13</t>
  </si>
  <si>
    <t>952901103</t>
  </si>
  <si>
    <t>Čištění budov při provádění oprav a udržovacích prací oken nebo balkonových dveří jednoduchých omytím, plochy do přes 1,5 do 2,5 m2</t>
  </si>
  <si>
    <t>16</t>
  </si>
  <si>
    <t>-1652425906</t>
  </si>
  <si>
    <t>https://podminky.urs.cz/item/CS_URS_2021_02/952901103</t>
  </si>
  <si>
    <t>(1,15*2,15)+(1,75*2,15)+(1,75*2,15)+(1,15*2,15*3)</t>
  </si>
  <si>
    <t>14</t>
  </si>
  <si>
    <t>952901131</t>
  </si>
  <si>
    <t>Čištění budov při provádění oprav a udržovacích prací konstrukcí nebo prvků omytím</t>
  </si>
  <si>
    <t>2120319625</t>
  </si>
  <si>
    <t>https://podminky.urs.cz/item/CS_URS_2021_02/952901131</t>
  </si>
  <si>
    <t>4*1,15*0,6</t>
  </si>
  <si>
    <t>2*1,75*0,6</t>
  </si>
  <si>
    <t>Součet paramety</t>
  </si>
  <si>
    <t>962031132</t>
  </si>
  <si>
    <t>Bourání příček z cihel, tvárnic nebo příčkovek z cihel pálených, plných nebo dutých na maltu vápennou nebo vápenocementovou, tl. do 100 mm</t>
  </si>
  <si>
    <t>1006955228</t>
  </si>
  <si>
    <t>https://podminky.urs.cz/item/CS_URS_2021_02/962031132</t>
  </si>
  <si>
    <t>1,2*3,35</t>
  </si>
  <si>
    <t>(1,7*3,35)-(0,67*2,1)-(0,67*2,1)</t>
  </si>
  <si>
    <t>965043341</t>
  </si>
  <si>
    <t>Bourání mazanin betonových s potěrem nebo teracem tl. do 100 mm, plochy přes 4 m2</t>
  </si>
  <si>
    <t>765862648</t>
  </si>
  <si>
    <t>https://podminky.urs.cz/item/CS_URS_2021_02/965043341</t>
  </si>
  <si>
    <t>0,83*0,045"10.02</t>
  </si>
  <si>
    <t>0,96*0,045"10.03</t>
  </si>
  <si>
    <t>5,81*0,045"10.09</t>
  </si>
  <si>
    <t>17</t>
  </si>
  <si>
    <t>965045113</t>
  </si>
  <si>
    <t>Bourání potěrů tl. do 50 mm cementových nebo pískocementových, plochy přes 4 m2</t>
  </si>
  <si>
    <t>-490648480</t>
  </si>
  <si>
    <t>https://podminky.urs.cz/item/CS_URS_2021_02/965045113</t>
  </si>
  <si>
    <t>12,99"mč 10.01</t>
  </si>
  <si>
    <t>9,46"mč 10.04</t>
  </si>
  <si>
    <t>18</t>
  </si>
  <si>
    <t>968062244</t>
  </si>
  <si>
    <t>Vybourání dřevěných rámů oken s křídly, dveřních zárubní, vrat, stěn, ostění nebo obkladů rámů oken s křídly jednoduchých, plochy do 1 m2</t>
  </si>
  <si>
    <t>633564161</t>
  </si>
  <si>
    <t>https://podminky.urs.cz/item/CS_URS_2021_02/968062244</t>
  </si>
  <si>
    <t>0,4*0,55</t>
  </si>
  <si>
    <t>19</t>
  </si>
  <si>
    <t>968072455</t>
  </si>
  <si>
    <t>Vybourání kovových rámů oken s křídly, dveřních zárubní, vrat, stěn, ostění nebo obkladů dveřních zárubní, plochy do 2 m2</t>
  </si>
  <si>
    <t>1938959668</t>
  </si>
  <si>
    <t>https://podminky.urs.cz/item/CS_URS_2021_02/968072455</t>
  </si>
  <si>
    <t>2*(0,67*2,1)</t>
  </si>
  <si>
    <t>20</t>
  </si>
  <si>
    <t>968082016</t>
  </si>
  <si>
    <t>Vybourání plastových rámů oken s křídly, dveřních zárubní, vrat rámu oken s křídly, plochy přes 1 do 2 m2</t>
  </si>
  <si>
    <t>-1058755747</t>
  </si>
  <si>
    <t>https://podminky.urs.cz/item/CS_URS_2021_02/968082016</t>
  </si>
  <si>
    <t>997</t>
  </si>
  <si>
    <t>Přesun sutě</t>
  </si>
  <si>
    <t>997013112</t>
  </si>
  <si>
    <t>Vnitrostaveništní doprava suti a vybouraných hmot vodorovně do 50 m svisle s použitím mechanizace pro budovy a haly výšky přes 6 do 9 m</t>
  </si>
  <si>
    <t>t</t>
  </si>
  <si>
    <t>-1223683133</t>
  </si>
  <si>
    <t>https://podminky.urs.cz/item/CS_URS_2021_02/997013112</t>
  </si>
  <si>
    <t>22</t>
  </si>
  <si>
    <t>997013501</t>
  </si>
  <si>
    <t>Odvoz suti a vybouraných hmot na skládku nebo meziskládku se složením, na vzdálenost do 1 km</t>
  </si>
  <si>
    <t>-713600626</t>
  </si>
  <si>
    <t>https://podminky.urs.cz/item/CS_URS_2021_02/997013501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</si>
  <si>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</si>
  <si>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</si>
  <si>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</si>
  <si>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-1674322516</t>
  </si>
  <si>
    <t>https://podminky.urs.cz/item/CS_URS_2021_02/997013509</t>
  </si>
  <si>
    <t>9,636*20 'Přepočtené koeficientem množství</t>
  </si>
  <si>
    <t>24</t>
  </si>
  <si>
    <t>997013871</t>
  </si>
  <si>
    <t>Poplatek za uložení stavebního odpadu na recyklační skládce (skládkovné) směsného stavebního a demoličního zatříděného do Katalogu odpadů pod kódem 17 09 04</t>
  </si>
  <si>
    <t>-1090049378</t>
  </si>
  <si>
    <t>https://podminky.urs.cz/item/CS_URS_2021_02/997013871</t>
  </si>
  <si>
    <t>998</t>
  </si>
  <si>
    <t>Přesun hmot</t>
  </si>
  <si>
    <t>25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</si>
  <si>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</si>
  <si>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</si>
  <si>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189936047</t>
  </si>
  <si>
    <t>https://podminky.urs.cz/item/CS_URS_2021_02/998011002</t>
  </si>
  <si>
    <t>PSV</t>
  </si>
  <si>
    <t>Práce a dodávky PSV</t>
  </si>
  <si>
    <t>711</t>
  </si>
  <si>
    <t>Izolace proti vodě, vlhkosti a plynům</t>
  </si>
  <si>
    <t>26</t>
  </si>
  <si>
    <t>711131111</t>
  </si>
  <si>
    <t>Provedení izolace proti zemní vlhkosti pásy na sucho samolepícího asfaltového pásu na ploše vodovné V</t>
  </si>
  <si>
    <t>1776276990</t>
  </si>
  <si>
    <t>https://podminky.urs.cz/item/CS_URS_2021_02/711131111</t>
  </si>
  <si>
    <t>27</t>
  </si>
  <si>
    <t>62866282</t>
  </si>
  <si>
    <t>pás asfaltový samolepicí modifikovaný SBS tl 1,7mm s vložkou ze skleněné tkaniny se spalitelnou fólií nebo jemnozrnným minerálním posypem nebo textilií na horním povrchu</t>
  </si>
  <si>
    <t>32</t>
  </si>
  <si>
    <t>-93980332</t>
  </si>
  <si>
    <t>https://podminky.urs.cz/item/CS_URS_2021_02/62866282</t>
  </si>
  <si>
    <t>7,65*1,05 'Přepočtené koeficientem množství</t>
  </si>
  <si>
    <t>28</t>
  </si>
  <si>
    <t>998711102</t>
  </si>
  <si>
    <t>Přesun hmot pro izolace proti vodě, vlhkosti a plynům stanovený z hmotnosti přesunovaného materiálu vodorovná dopravní vzdálenost do 50 m v objektech výšky přes 6 do 12 m</t>
  </si>
  <si>
    <t>-1332432610</t>
  </si>
  <si>
    <t>https://podminky.urs.cz/item/CS_URS_2021_02/998711102</t>
  </si>
  <si>
    <t>725</t>
  </si>
  <si>
    <t>Zdravotechnika - zařizovací předměty</t>
  </si>
  <si>
    <t>29</t>
  </si>
  <si>
    <t>725610810</t>
  </si>
  <si>
    <t>Demontáž plynových sporáků normálních nebo kombinovaných</t>
  </si>
  <si>
    <t>soubor</t>
  </si>
  <si>
    <t>1393910925</t>
  </si>
  <si>
    <t>https://podminky.urs.cz/item/CS_URS_2021_02/725610810</t>
  </si>
  <si>
    <t>751</t>
  </si>
  <si>
    <t>Vzduchotechnika</t>
  </si>
  <si>
    <t>30</t>
  </si>
  <si>
    <t>751377812</t>
  </si>
  <si>
    <t>Demontáž odsávacích stropů, zákrytů odsávacího zákrytu (digestoř) bytového komínového</t>
  </si>
  <si>
    <t>-1883750115</t>
  </si>
  <si>
    <t>https://podminky.urs.cz/item/CS_URS_2021_02/751377812</t>
  </si>
  <si>
    <t>766</t>
  </si>
  <si>
    <t>Konstrukce truhlářské</t>
  </si>
  <si>
    <t>31</t>
  </si>
  <si>
    <t>766411811</t>
  </si>
  <si>
    <t>Demontáž obložení stěn panely, plochy do 1,5 m2</t>
  </si>
  <si>
    <t>-183659698</t>
  </si>
  <si>
    <t>https://podminky.urs.cz/item/CS_URS_2021_02/766411811</t>
  </si>
  <si>
    <t>6*2,45"dřevěny obklad předsíň</t>
  </si>
  <si>
    <t>3,36*0,9"dřevěný obklad kuchyně</t>
  </si>
  <si>
    <t>766660001</t>
  </si>
  <si>
    <t>Montáž dveřních křídel dřevěných nebo plastových otevíravých do ocelové zárubně povrchově upravených jednokřídlových, šířky do 800 mm</t>
  </si>
  <si>
    <t>139231164</t>
  </si>
  <si>
    <t>https://podminky.urs.cz/item/CS_URS_2021_02/766660001</t>
  </si>
  <si>
    <t>33</t>
  </si>
  <si>
    <t>61162012</t>
  </si>
  <si>
    <t>dveře jednokřídlé voštinové povrch fóliový plné 600x1970-2100mm</t>
  </si>
  <si>
    <t>-1862542430</t>
  </si>
  <si>
    <t>https://podminky.urs.cz/item/CS_URS_2021_02/61162012</t>
  </si>
  <si>
    <t>34</t>
  </si>
  <si>
    <t>766660002</t>
  </si>
  <si>
    <t>Montáž dveřních křídel dřevěných nebo plastových otevíravých do ocelové zárubně povrchově upravených jednokřídlových, šířky přes 800 mm</t>
  </si>
  <si>
    <t>2085035658</t>
  </si>
  <si>
    <t>https://podminky.urs.cz/item/CS_URS_2021_02/766660002</t>
  </si>
  <si>
    <t>35</t>
  </si>
  <si>
    <t>61162021</t>
  </si>
  <si>
    <t>dveře jednokřídlé voštinové povrch fóliový částečně prosklené 900x1970-2100mm</t>
  </si>
  <si>
    <t>-554380480</t>
  </si>
  <si>
    <t>https://podminky.urs.cz/item/CS_URS_2021_02/61162021</t>
  </si>
  <si>
    <t>36</t>
  </si>
  <si>
    <t>766660728</t>
  </si>
  <si>
    <t>Montáž dveřních doplňků dveřního kování interiérového zámku</t>
  </si>
  <si>
    <t>-1355750396</t>
  </si>
  <si>
    <t>https://podminky.urs.cz/item/CS_URS_2021_02/766660728</t>
  </si>
  <si>
    <t>37</t>
  </si>
  <si>
    <t>54924002</t>
  </si>
  <si>
    <t>zámek zadlabací 190/140 /20 L s obyčejným klíčem</t>
  </si>
  <si>
    <t>1449830905</t>
  </si>
  <si>
    <t>https://podminky.urs.cz/item/CS_URS_2021_02/54924002</t>
  </si>
  <si>
    <t>38</t>
  </si>
  <si>
    <t>54924007</t>
  </si>
  <si>
    <t>zámek zadlabací 190/140/20 P s obyčejným klíčem</t>
  </si>
  <si>
    <t>1465912537</t>
  </si>
  <si>
    <t>https://podminky.urs.cz/item/CS_URS_2021_02/54924007</t>
  </si>
  <si>
    <t>1+1+1</t>
  </si>
  <si>
    <t>39</t>
  </si>
  <si>
    <t>766660729</t>
  </si>
  <si>
    <t>Montáž dveřních doplňků dveřního kování interiérového štítku s klikou</t>
  </si>
  <si>
    <t>1327902230</t>
  </si>
  <si>
    <t>https://podminky.urs.cz/item/CS_URS_2021_02/766660729</t>
  </si>
  <si>
    <t>40</t>
  </si>
  <si>
    <t>54914610</t>
  </si>
  <si>
    <t>kování dveřní vrchní klika včetně rozet a montážního materiálu R BB nerez PK</t>
  </si>
  <si>
    <t>1174990058</t>
  </si>
  <si>
    <t>https://podminky.urs.cz/item/CS_URS_2021_02/54914610</t>
  </si>
  <si>
    <t>41</t>
  </si>
  <si>
    <t>766660731</t>
  </si>
  <si>
    <t>Montáž dveřních doplňků dveřního kování bezpečnostního zámku</t>
  </si>
  <si>
    <t>-1706230075</t>
  </si>
  <si>
    <t>https://podminky.urs.cz/item/CS_URS_2021_02/766660731</t>
  </si>
  <si>
    <t>42</t>
  </si>
  <si>
    <t>54924004</t>
  </si>
  <si>
    <t>zámek zadlabací 190/140/20 L cylinder</t>
  </si>
  <si>
    <t>1579135297</t>
  </si>
  <si>
    <t>https://podminky.urs.cz/item/CS_URS_2021_02/54924004</t>
  </si>
  <si>
    <t>43</t>
  </si>
  <si>
    <t>766660733</t>
  </si>
  <si>
    <t>Montáž dveřních doplňků dveřního kování bezpečnostního štítku s klikou</t>
  </si>
  <si>
    <t>-985175975</t>
  </si>
  <si>
    <t>https://podminky.urs.cz/item/CS_URS_2021_02/766660733</t>
  </si>
  <si>
    <t>44</t>
  </si>
  <si>
    <t>54914120R</t>
  </si>
  <si>
    <t>kování bezpečnostní, koule-klika, tř. 3</t>
  </si>
  <si>
    <t>-1403756642</t>
  </si>
  <si>
    <t>45</t>
  </si>
  <si>
    <t>766660739</t>
  </si>
  <si>
    <t>Montáž dveřních doplňků dveřního kování bezpečnostního dveřního kukátka</t>
  </si>
  <si>
    <t>1329735188</t>
  </si>
  <si>
    <t>https://podminky.urs.cz/item/CS_URS_2021_02/766660739</t>
  </si>
  <si>
    <t>46</t>
  </si>
  <si>
    <t>54915552</t>
  </si>
  <si>
    <t>kukátko-průhledítko panoramatické chrom/mosaz se jmenovkou</t>
  </si>
  <si>
    <t>1708329557</t>
  </si>
  <si>
    <t>https://podminky.urs.cz/item/CS_URS_2021_02/54915552</t>
  </si>
  <si>
    <t>47</t>
  </si>
  <si>
    <t>766691932</t>
  </si>
  <si>
    <t>Ostatní práce seřízení okenního nebo dveřního křídla otvíracího nebo sklápěcího plastového</t>
  </si>
  <si>
    <t>-2119003374</t>
  </si>
  <si>
    <t>https://podminky.urs.cz/item/CS_URS_2021_02/766691932</t>
  </si>
  <si>
    <t>48</t>
  </si>
  <si>
    <t>766812820</t>
  </si>
  <si>
    <t>Demontáž kuchyňských linek dřevěných nebo kovových včetně skříněk uchycených na stěně, délky do 1500 mm</t>
  </si>
  <si>
    <t>-1584045103</t>
  </si>
  <si>
    <t>https://podminky.urs.cz/item/CS_URS_2021_02/766812820</t>
  </si>
  <si>
    <t>3+3+2+2+2+1</t>
  </si>
  <si>
    <t>49</t>
  </si>
  <si>
    <t>766825821</t>
  </si>
  <si>
    <t>Demontáž nábytku vestavěného skříní dvoukřídlových</t>
  </si>
  <si>
    <t>811760749</t>
  </si>
  <si>
    <t>https://podminky.urs.cz/item/CS_URS_2021_02/766825821</t>
  </si>
  <si>
    <t>50</t>
  </si>
  <si>
    <t>766-R</t>
  </si>
  <si>
    <t>Demontáž dřevěného vybavení (úložných prostorů pod stropem, konzoly, police)</t>
  </si>
  <si>
    <t>-2116112911</t>
  </si>
  <si>
    <t>51</t>
  </si>
  <si>
    <t>998766102</t>
  </si>
  <si>
    <t>Přesun hmot pro konstrukce truhlářské stanovený z hmotnosti přesunovaného materiálu vodorovná dopravní vzdálenost do 50 m v objektech výšky přes 6 do 12 m</t>
  </si>
  <si>
    <t>-421767687</t>
  </si>
  <si>
    <t>https://podminky.urs.cz/item/CS_URS_2021_02/998766102</t>
  </si>
  <si>
    <t>771</t>
  </si>
  <si>
    <t>Podlahy z dlaždic</t>
  </si>
  <si>
    <t>52</t>
  </si>
  <si>
    <t>771151012</t>
  </si>
  <si>
    <t>Příprava podkladu před provedením dlažby samonivelační stěrka min.pevnosti 20 MPa, tloušťky přes 3 do 5 mm</t>
  </si>
  <si>
    <t>46754025</t>
  </si>
  <si>
    <t>https://podminky.urs.cz/item/CS_URS_2021_02/771151012</t>
  </si>
  <si>
    <t>53</t>
  </si>
  <si>
    <t>771474113</t>
  </si>
  <si>
    <t>Montáž soklů z dlaždic keramických lepených flexibilním lepidlem rovných, výšky přes 90 do 120 mm</t>
  </si>
  <si>
    <t>1349532950</t>
  </si>
  <si>
    <t>https://podminky.urs.cz/item/CS_URS_2021_02/771474113</t>
  </si>
  <si>
    <t>4,5"10.03</t>
  </si>
  <si>
    <t>54</t>
  </si>
  <si>
    <t>59761277</t>
  </si>
  <si>
    <t>sokl-dlažba keramická slinutá hladká do interiéru i exteriéru 800x95mm</t>
  </si>
  <si>
    <t>1441361016</t>
  </si>
  <si>
    <t>https://podminky.urs.cz/item/CS_URS_2021_02/59761277</t>
  </si>
  <si>
    <t>55</t>
  </si>
  <si>
    <t>771571810</t>
  </si>
  <si>
    <t>Demontáž podlah z dlaždic keramických kladených do malty</t>
  </si>
  <si>
    <t>2067559055</t>
  </si>
  <si>
    <t>https://podminky.urs.cz/item/CS_URS_2021_02/771571810</t>
  </si>
  <si>
    <t>0,83"10.02</t>
  </si>
  <si>
    <t>0,96"10.03</t>
  </si>
  <si>
    <t>56</t>
  </si>
  <si>
    <t>771574153</t>
  </si>
  <si>
    <t>Montáž podlah z dlaždic keramických lepených flexibilním lepidlem velkoformátových hladkých přes 2 do 4 ks/m2</t>
  </si>
  <si>
    <t>1240935748</t>
  </si>
  <si>
    <t>https://podminky.urs.cz/item/CS_URS_2021_02/771574153</t>
  </si>
  <si>
    <t>57</t>
  </si>
  <si>
    <t>59761008</t>
  </si>
  <si>
    <t>dlažba velkoformátová keramická slinutá hladká do interiéru i exteriéru přes 2 do 4ks/m2</t>
  </si>
  <si>
    <t>2097251001</t>
  </si>
  <si>
    <t>https://podminky.urs.cz/item/CS_URS_2021_02/59761008</t>
  </si>
  <si>
    <t>7,65*1,1 'Přepočtené koeficientem množství</t>
  </si>
  <si>
    <t>58</t>
  </si>
  <si>
    <t>998771102</t>
  </si>
  <si>
    <t>Přesun hmot pro podlahy z dlaždic stanovený z hmotnosti přesunovaného materiálu vodorovná dopravní vzdálenost do 50 m v objektech výšky přes 6 do 12 m</t>
  </si>
  <si>
    <t>933882861</t>
  </si>
  <si>
    <t>https://podminky.urs.cz/item/CS_URS_2021_02/998771102</t>
  </si>
  <si>
    <t>775</t>
  </si>
  <si>
    <t>Podlahy skládané</t>
  </si>
  <si>
    <t>59</t>
  </si>
  <si>
    <t>775413110</t>
  </si>
  <si>
    <t>Montáž podlahového soklíku nebo lišty obvodové (soklové) dřevěné bez základního nátěru lišty ze dřeva tvrdého nebo měkkého, v přírodní barvě přibíjené, s přetmelením</t>
  </si>
  <si>
    <t>735484771</t>
  </si>
  <si>
    <t>https://podminky.urs.cz/item/CS_URS_2021_02/775413110</t>
  </si>
  <si>
    <t>14,6"10.05</t>
  </si>
  <si>
    <t>17,2"10.06</t>
  </si>
  <si>
    <t>19,9"10.07</t>
  </si>
  <si>
    <t>14,5"10.08</t>
  </si>
  <si>
    <t>60</t>
  </si>
  <si>
    <t>61418113</t>
  </si>
  <si>
    <t>lišta podlahová dřevěná dub 7x43mm</t>
  </si>
  <si>
    <t>-46199717</t>
  </si>
  <si>
    <t>https://podminky.urs.cz/item/CS_URS_2021_02/61418113</t>
  </si>
  <si>
    <t>66,2*1,05 'Přepočtené koeficientem množství</t>
  </si>
  <si>
    <t>61</t>
  </si>
  <si>
    <t>775510953</t>
  </si>
  <si>
    <t>Doplnění podlah vlysových bez broušení a olištování tl. do 22 mm, plochy přes 1 do 2 m2</t>
  </si>
  <si>
    <t>1728040760</t>
  </si>
  <si>
    <t>https://podminky.urs.cz/item/CS_URS_2021_02/775510953</t>
  </si>
  <si>
    <t>62</t>
  </si>
  <si>
    <t>61192142</t>
  </si>
  <si>
    <t>vlysy parketové š 50mm do dl 300mm I třída buk</t>
  </si>
  <si>
    <t>-603221651</t>
  </si>
  <si>
    <t>https://podminky.urs.cz/item/CS_URS_2021_02/61192142</t>
  </si>
  <si>
    <t>(1,1*0,45)+(1*0,55)</t>
  </si>
  <si>
    <t>1,045*1,1 'Přepočtené koeficientem množství</t>
  </si>
  <si>
    <t>63</t>
  </si>
  <si>
    <t>775521800</t>
  </si>
  <si>
    <t>Demontáž parketových tabulí s lištami do suti lepených</t>
  </si>
  <si>
    <t>-1539200882</t>
  </si>
  <si>
    <t>https://podminky.urs.cz/item/CS_URS_2021_02/775521800</t>
  </si>
  <si>
    <t>1,1*0,45"mč 10.07</t>
  </si>
  <si>
    <t>1*0,55"mč 10.06</t>
  </si>
  <si>
    <t>64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</si>
  <si>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</si>
  <si>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</si>
  <si>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450976799</t>
  </si>
  <si>
    <t>https://podminky.urs.cz/item/CS_URS_2021_02/775591919</t>
  </si>
  <si>
    <t>14,44"10.05</t>
  </si>
  <si>
    <t>24,91"10.06</t>
  </si>
  <si>
    <t>26,33"10.07</t>
  </si>
  <si>
    <t>13,03"10.08</t>
  </si>
  <si>
    <t>65</t>
  </si>
  <si>
    <t>775591920</t>
  </si>
  <si>
    <t>Ostatní práce při opravách dřevěných podlah dokončovací vysátí</t>
  </si>
  <si>
    <t>-1625286650</t>
  </si>
  <si>
    <t>https://podminky.urs.cz/item/CS_URS_2021_02/775591920</t>
  </si>
  <si>
    <t>66</t>
  </si>
  <si>
    <t>775591931</t>
  </si>
  <si>
    <t>Ostatní práce při opravách dřevěných podlah dokončovací nátěr olejem a voskování</t>
  </si>
  <si>
    <t>1787194847</t>
  </si>
  <si>
    <t>https://podminky.urs.cz/item/CS_URS_2021_02/775591931</t>
  </si>
  <si>
    <t>67</t>
  </si>
  <si>
    <t>998775102</t>
  </si>
  <si>
    <t>Přesun hmot pro podlahy skládané stanovený z hmotnosti přesunovaného materiálu vodorovná dopravní vzdálenost do 50 m v objektech výšky přes 6 do 12 m</t>
  </si>
  <si>
    <t>-76380792</t>
  </si>
  <si>
    <t>https://podminky.urs.cz/item/CS_URS_2021_02/998775102</t>
  </si>
  <si>
    <t>776</t>
  </si>
  <si>
    <t>Podlahy povlakové</t>
  </si>
  <si>
    <t>68</t>
  </si>
  <si>
    <t>776121112</t>
  </si>
  <si>
    <t>Příprava podkladu penetrace vodou ředitelná podlah</t>
  </si>
  <si>
    <t>-845394895</t>
  </si>
  <si>
    <t>https://podminky.urs.cz/item/CS_URS_2021_02/776121112</t>
  </si>
  <si>
    <t>12,99"10.01</t>
  </si>
  <si>
    <t>69</t>
  </si>
  <si>
    <t>776141111</t>
  </si>
  <si>
    <t>Příprava podkladu vyrovnání samonivelační stěrkou podlah min.pevnosti 20 MPa, tloušťky do 3 mm</t>
  </si>
  <si>
    <t>-799106427</t>
  </si>
  <si>
    <t>https://podminky.urs.cz/item/CS_URS_2021_02/776141111</t>
  </si>
  <si>
    <t>70</t>
  </si>
  <si>
    <t>776201812</t>
  </si>
  <si>
    <t>Demontáž povlakových podlahovin lepených ručně s podložkou</t>
  </si>
  <si>
    <t>-734251679</t>
  </si>
  <si>
    <t>https://podminky.urs.cz/item/CS_URS_2021_02/776201812</t>
  </si>
  <si>
    <t>71</t>
  </si>
  <si>
    <t>776221111</t>
  </si>
  <si>
    <t>Montáž podlahovin z PVC lepením standardním lepidlem z pásů standardních</t>
  </si>
  <si>
    <t>-385760638</t>
  </si>
  <si>
    <t>https://podminky.urs.cz/item/CS_URS_2021_02/776221111</t>
  </si>
  <si>
    <t>72</t>
  </si>
  <si>
    <t>28412245</t>
  </si>
  <si>
    <t>krytina podlahová heterogenní š 1,5m tl 2mm</t>
  </si>
  <si>
    <t>-1200413149</t>
  </si>
  <si>
    <t>https://podminky.urs.cz/item/CS_URS_2021_02/28412245</t>
  </si>
  <si>
    <t>22,45*1,1 'Přepočtené koeficientem množství</t>
  </si>
  <si>
    <t>73</t>
  </si>
  <si>
    <t>776411111</t>
  </si>
  <si>
    <t>Montáž soklíků lepením obvodových, výšky do 80 mm</t>
  </si>
  <si>
    <t>788181808</t>
  </si>
  <si>
    <t>https://podminky.urs.cz/item/CS_URS_2021_02/776411111</t>
  </si>
  <si>
    <t>14,474-1,2-0,75-1,2-1,2-1-0,7"10.01</t>
  </si>
  <si>
    <t>12,375-1-0,7"10.04</t>
  </si>
  <si>
    <t>74</t>
  </si>
  <si>
    <t>28411008</t>
  </si>
  <si>
    <t>lišta soklová PVC 16x60mm</t>
  </si>
  <si>
    <t>-1852812750</t>
  </si>
  <si>
    <t>https://podminky.urs.cz/item/CS_URS_2021_02/28411008</t>
  </si>
  <si>
    <t>19,099*1,05 'Přepočtené koeficientem množství</t>
  </si>
  <si>
    <t>75</t>
  </si>
  <si>
    <t>776421312</t>
  </si>
  <si>
    <t>Montáž lišt přechodových šroubovaných</t>
  </si>
  <si>
    <t>-2092574745</t>
  </si>
  <si>
    <t>https://podminky.urs.cz/item/CS_URS_2021_02/776421312</t>
  </si>
  <si>
    <t>76</t>
  </si>
  <si>
    <t>55343120</t>
  </si>
  <si>
    <t>profil přechodový Al vrtaný 30mm stříbro</t>
  </si>
  <si>
    <t>1514079487</t>
  </si>
  <si>
    <t>https://podminky.urs.cz/item/CS_URS_2021_02/55343120</t>
  </si>
  <si>
    <t>77</t>
  </si>
  <si>
    <t>998776102</t>
  </si>
  <si>
    <t>Přesun hmot pro podlahy povlakové stanovený z hmotnosti přesunovaného materiálu vodorovná dopravní vzdálenost do 50 m v objektech výšky přes 6 do 12 m</t>
  </si>
  <si>
    <t>-521864100</t>
  </si>
  <si>
    <t>https://podminky.urs.cz/item/CS_URS_2021_02/998776102</t>
  </si>
  <si>
    <t>781</t>
  </si>
  <si>
    <t>Dokončovací práce - obklady</t>
  </si>
  <si>
    <t>78</t>
  </si>
  <si>
    <t>781111011</t>
  </si>
  <si>
    <t>Příprava podkladu před provedením obkladu oprášení (ometení) stěny</t>
  </si>
  <si>
    <t>1867843323</t>
  </si>
  <si>
    <t>https://podminky.urs.cz/item/CS_URS_2021_02/781111011</t>
  </si>
  <si>
    <t>9,9*2,1"10.09</t>
  </si>
  <si>
    <t>79</t>
  </si>
  <si>
    <t>781121011</t>
  </si>
  <si>
    <t>Příprava podkladu před provedením obkladu nátěr penetrační na stěnu</t>
  </si>
  <si>
    <t>1731062024</t>
  </si>
  <si>
    <t>https://podminky.urs.cz/item/CS_URS_2021_02/781121011</t>
  </si>
  <si>
    <t>80</t>
  </si>
  <si>
    <t>781471112</t>
  </si>
  <si>
    <t>Montáž obkladů vnitřních stěn z dlaždic keramických kladených do malty hladkých do 12 ks/m2</t>
  </si>
  <si>
    <t>-933981241</t>
  </si>
  <si>
    <t>https://podminky.urs.cz/item/CS_URS_2021_02/781471112</t>
  </si>
  <si>
    <t>81</t>
  </si>
  <si>
    <t>59761026</t>
  </si>
  <si>
    <t>obklad keramický hladký do 12ks/m2</t>
  </si>
  <si>
    <t>1750883377</t>
  </si>
  <si>
    <t>https://podminky.urs.cz/item/CS_URS_2021_02/59761026</t>
  </si>
  <si>
    <t>20,79*1,1 'Přepočtené koeficientem množství</t>
  </si>
  <si>
    <t>82</t>
  </si>
  <si>
    <t>781471810</t>
  </si>
  <si>
    <t>Demontáž obkladů z dlaždic keramických kladených do malty</t>
  </si>
  <si>
    <t>706094153</t>
  </si>
  <si>
    <t>https://podminky.urs.cz/item/CS_URS_2021_02/781471810</t>
  </si>
  <si>
    <t>2,85*1,35"10.03</t>
  </si>
  <si>
    <t>4,2*1,6"10.04</t>
  </si>
  <si>
    <t>9,15*1,8"10.09</t>
  </si>
  <si>
    <t>83</t>
  </si>
  <si>
    <t>998781102</t>
  </si>
  <si>
    <t>Přesun hmot pro obklady keramické stanovený z hmotnosti přesunovaného materiálu vodorovná dopravní vzdálenost do 50 m v objektech výšky přes 6 do 12 m</t>
  </si>
  <si>
    <t>67674635</t>
  </si>
  <si>
    <t>https://podminky.urs.cz/item/CS_URS_2021_02/998781102</t>
  </si>
  <si>
    <t>783</t>
  </si>
  <si>
    <t>Dokončovací práce - nátěry</t>
  </si>
  <si>
    <t>84</t>
  </si>
  <si>
    <t>783106807</t>
  </si>
  <si>
    <t>Odstranění nátěrů z truhlářských konstrukcí odstraňovačem nátěrů s obroušením</t>
  </si>
  <si>
    <t>-1648180566</t>
  </si>
  <si>
    <t>https://podminky.urs.cz/item/CS_URS_2021_02/783106807</t>
  </si>
  <si>
    <t>2*1,1*2,35"dveře</t>
  </si>
  <si>
    <t>(0,02*2,45*2)+(1,2*0,02*2)+(0,15*2,45*2)+(0,15*1,1*2)"ZÁRUBEŇ</t>
  </si>
  <si>
    <t>Mezisoučet T01</t>
  </si>
  <si>
    <t>(2*1,1*2,35)-(2*2*0,56)"dveře</t>
  </si>
  <si>
    <t>Mezisoučet T02</t>
  </si>
  <si>
    <t>2*(2*1,1*2,35)"dveře</t>
  </si>
  <si>
    <t>2*((0,02*2,45*2)+(1,2*0,02*2)+(0,15*2,45*2)+(0,15*1,1*2))"ZÁRUBEŇ</t>
  </si>
  <si>
    <t>Mezisoučet T03</t>
  </si>
  <si>
    <t>(2*0,8*1,97)"DVEŘE</t>
  </si>
  <si>
    <t>(0,02*2,1*2)+(0,9*0,02*2)+(0,15*2,1*2)+(0,15*0,9*2)"ZÁRUBEŇ</t>
  </si>
  <si>
    <t>Mezisoučet T04</t>
  </si>
  <si>
    <t>(2*0,7*2,15)"DVEŘE</t>
  </si>
  <si>
    <t>(0,02*2,15*2)+(0,7*0,02*2)+(0,15*2,15*2)+(0,15*0,7*2)"ZÁRUBEŇ</t>
  </si>
  <si>
    <t>Mezisoučet T05</t>
  </si>
  <si>
    <t>(2*0,75*2,15)"DVEŘE</t>
  </si>
  <si>
    <t>(0,02*2,15*2)+(0,75*0,02*2)+(0,15*2,15*2)+(0,15*0,75*2)"ZÁRUBEŇ</t>
  </si>
  <si>
    <t>Mezisoučet T06</t>
  </si>
  <si>
    <t>(0,02*2,15*2)+(1*0,02*2)+(0,15*2,15*2)+(0,15*1*2)"ZÁRUBEŇ</t>
  </si>
  <si>
    <t>Mezisoučet T07</t>
  </si>
  <si>
    <t>85</t>
  </si>
  <si>
    <t>783114101</t>
  </si>
  <si>
    <t>Základní nátěr truhlářských konstrukcí jednonásobný syntetický</t>
  </si>
  <si>
    <t>-883239490</t>
  </si>
  <si>
    <t>https://podminky.urs.cz/item/CS_URS_2021_02/783114101</t>
  </si>
  <si>
    <t>86</t>
  </si>
  <si>
    <t>783117101R</t>
  </si>
  <si>
    <t>Krycí nátěr truhlářských konstrukcí dvounásobný syntetický</t>
  </si>
  <si>
    <t>1620841217</t>
  </si>
  <si>
    <t>87</t>
  </si>
  <si>
    <t>783152114</t>
  </si>
  <si>
    <t>Tmelení truhlářských konstrukcí lokální, včetně přebroušení tmelených míst rozsahu přes 10 do 30% plochy, tmelem polyesterovým</t>
  </si>
  <si>
    <t>2103044335</t>
  </si>
  <si>
    <t>https://podminky.urs.cz/item/CS_URS_2021_02/783152114</t>
  </si>
  <si>
    <t>88</t>
  </si>
  <si>
    <t>783827125</t>
  </si>
  <si>
    <t>Krycí (ochranný ) nátěr omítek jednonásobný hladkých omítek hladkých, zrnitých tenkovrstvých nebo štukových stupně členitosti 1 a 2 silikonový</t>
  </si>
  <si>
    <t>-957850259</t>
  </si>
  <si>
    <t>https://podminky.urs.cz/item/CS_URS_2021_02/783827125</t>
  </si>
  <si>
    <t>784</t>
  </si>
  <si>
    <t>Dokončovací práce - malby a tapety</t>
  </si>
  <si>
    <t>89</t>
  </si>
  <si>
    <t>784111001</t>
  </si>
  <si>
    <t>Oprášení (ometení) podkladu v místnostech výšky do 3,80 m</t>
  </si>
  <si>
    <t>1067002257</t>
  </si>
  <si>
    <t>https://podminky.urs.cz/item/CS_URS_2021_02/784111001</t>
  </si>
  <si>
    <t>90</t>
  </si>
  <si>
    <t>784211101</t>
  </si>
  <si>
    <t>Malby z malířských směsí oděruvzdorných za mokra dvojnásobné, bílé za mokra oděruvzdorné výborně v místnostech výšky do 3,80 m</t>
  </si>
  <si>
    <t>-1309676411</t>
  </si>
  <si>
    <t>https://podminky.urs.cz/item/CS_URS_2021_02/784211101</t>
  </si>
  <si>
    <t>D.1.4a - vytápění</t>
  </si>
  <si>
    <t>Hynek Farka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</si>
  <si>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</si>
  <si>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</si>
  <si>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</si>
  <si>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</si>
  <si>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</si>
  <si>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</si>
  <si>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>731</t>
  </si>
  <si>
    <t>Ústřední vytápění - kotelny</t>
  </si>
  <si>
    <t>731259614</t>
  </si>
  <si>
    <t>Montáž kotlů ocelových elektrických závěsných přímotopných o výkonu do 18 kW</t>
  </si>
  <si>
    <t>-1183922547</t>
  </si>
  <si>
    <t>731-R01</t>
  </si>
  <si>
    <t>Přímotopný elektrokotel 9KE</t>
  </si>
  <si>
    <t>1208827428</t>
  </si>
  <si>
    <t>731-R02</t>
  </si>
  <si>
    <t>Hydraulická propojovací sada k elektrokotlům Ray KE a zásobníkům TV (trojcestný ventil a NTC čidlo)</t>
  </si>
  <si>
    <t>-1130622508</t>
  </si>
  <si>
    <t>731-R03</t>
  </si>
  <si>
    <t>Prostorový regulátor Thermolink P/2</t>
  </si>
  <si>
    <t>981505671</t>
  </si>
  <si>
    <t>731-R11</t>
  </si>
  <si>
    <t>Demineralizační filtr-pro plnění topných systémů 3/4", vč. náplně</t>
  </si>
  <si>
    <t>-257575062</t>
  </si>
  <si>
    <t>998731201</t>
  </si>
  <si>
    <t>Přesun hmot procentní pro kotelny v objektech v do 6 m</t>
  </si>
  <si>
    <t>%</t>
  </si>
  <si>
    <t>-1616433969</t>
  </si>
  <si>
    <t>HZS5002</t>
  </si>
  <si>
    <t>Hodinová zúčtovací sazba - oživení kotle</t>
  </si>
  <si>
    <t>hod</t>
  </si>
  <si>
    <t>1417420330</t>
  </si>
  <si>
    <t>HZS5003</t>
  </si>
  <si>
    <t>Hodinová zúčtovací sazba - zprovoznění regulace</t>
  </si>
  <si>
    <t>-967249886</t>
  </si>
  <si>
    <t>732</t>
  </si>
  <si>
    <t>Ústřední vytápění - strojovny</t>
  </si>
  <si>
    <t>732219103</t>
  </si>
  <si>
    <t>Montáž ohříváků vody zásobníkových ležatých kombinovaných do 200 litrů</t>
  </si>
  <si>
    <t>-713253181</t>
  </si>
  <si>
    <t>732-R21</t>
  </si>
  <si>
    <t>Zásobníkový ohřívač vody smaltovaný, v desigu kotle, objem 75 l</t>
  </si>
  <si>
    <t>-1451916450</t>
  </si>
  <si>
    <t>998732201</t>
  </si>
  <si>
    <t>Přesun hmot procentní pro strojovny v objektech v do 6 m</t>
  </si>
  <si>
    <t>1457690602</t>
  </si>
  <si>
    <t>733</t>
  </si>
  <si>
    <t>Ústřední vytápění - rozvodné potrubí</t>
  </si>
  <si>
    <t>733122222</t>
  </si>
  <si>
    <t>Potrubí uhlíkové oceli tenkostěnné vně pozink spojované lisováním D 15x1,2 mm</t>
  </si>
  <si>
    <t>-1891933813</t>
  </si>
  <si>
    <t>733122223</t>
  </si>
  <si>
    <t>Potrubí uhlíkové oceli tenkostěnné vně pozink spojované lisováním D 18x1,2 mm</t>
  </si>
  <si>
    <t>1645299465</t>
  </si>
  <si>
    <t>733122224</t>
  </si>
  <si>
    <t>Potrubí uhlíkové oceli tenkostěnné vně pozink spojované lisováním D 22x1,5 mm</t>
  </si>
  <si>
    <t>-186315378</t>
  </si>
  <si>
    <t>733190107</t>
  </si>
  <si>
    <t>Zkouška těsnosti potrubí ocelové závitové DN do 40</t>
  </si>
  <si>
    <t>1822283915</t>
  </si>
  <si>
    <t>733-R01</t>
  </si>
  <si>
    <t>Lisovací tvarovky z uhlíkové oceli, vně pozink</t>
  </si>
  <si>
    <t>1474470256</t>
  </si>
  <si>
    <t>998733201</t>
  </si>
  <si>
    <t>Přesun hmot procentní pro rozvody potrubí v objektech v do 6 m</t>
  </si>
  <si>
    <t>-1085782333</t>
  </si>
  <si>
    <t>734</t>
  </si>
  <si>
    <t>Ústřední vytápění - armatury</t>
  </si>
  <si>
    <t>734209113</t>
  </si>
  <si>
    <t>Montáž armatury závitové s dvěma závity G 1/2</t>
  </si>
  <si>
    <t>833107126</t>
  </si>
  <si>
    <t>734209114</t>
  </si>
  <si>
    <t>Montáž armatury závitové s dvěma závity G 3/4</t>
  </si>
  <si>
    <t>585246079</t>
  </si>
  <si>
    <t>734211119</t>
  </si>
  <si>
    <t>Ventil závitový odvzdušňovací G 3/8 PN 14 do 120°C automatický</t>
  </si>
  <si>
    <t>-1557595578</t>
  </si>
  <si>
    <t>734-R11</t>
  </si>
  <si>
    <t>Termostatický ventil Heimeier V-exakt DN15, přímý</t>
  </si>
  <si>
    <t>527269591</t>
  </si>
  <si>
    <t>734-R14</t>
  </si>
  <si>
    <t>Regulační šroubení Heimeier Regulux DN15, přímé</t>
  </si>
  <si>
    <t>1952395063</t>
  </si>
  <si>
    <t>734-R15</t>
  </si>
  <si>
    <t>Regulační šroubení Heimeier Regulux DN15, rohové</t>
  </si>
  <si>
    <t>-1734011237</t>
  </si>
  <si>
    <t>734-R16</t>
  </si>
  <si>
    <t>Termostatická hlavice Heimeier</t>
  </si>
  <si>
    <t>-1510839121</t>
  </si>
  <si>
    <t>734-R17</t>
  </si>
  <si>
    <t>Hlavice ručního ovládání</t>
  </si>
  <si>
    <t>503339861</t>
  </si>
  <si>
    <t>734-R41</t>
  </si>
  <si>
    <t>Odlučovač nečistot a kalů 3/4", s magnetem</t>
  </si>
  <si>
    <t>-1911792920</t>
  </si>
  <si>
    <t>734291123</t>
  </si>
  <si>
    <t>Kohout plnící a vypouštěcí G 1/2 PN 10 do 90°C závitový</t>
  </si>
  <si>
    <t>-1147248753</t>
  </si>
  <si>
    <t>734292714</t>
  </si>
  <si>
    <t>Kohout kulový přímý G 3/4 PN 42 do 185°C vnitřní závit</t>
  </si>
  <si>
    <t>1209586467</t>
  </si>
  <si>
    <t>IVR.3902010000</t>
  </si>
  <si>
    <t>Kulový uzávěr voda s filtrem - FILTR BALL - 3/4"FF; páka</t>
  </si>
  <si>
    <t>699456300</t>
  </si>
  <si>
    <t>998734201</t>
  </si>
  <si>
    <t>Přesun hmot procentní pro armatury v objektech v do 6 m</t>
  </si>
  <si>
    <t>316384723</t>
  </si>
  <si>
    <t>735</t>
  </si>
  <si>
    <t>Ústřední vytápění - otopná tělesa</t>
  </si>
  <si>
    <t>735000911</t>
  </si>
  <si>
    <t>Vyregulování ventilu nebo kohoutu dvojregulačního s ručním ovládáním</t>
  </si>
  <si>
    <t>917657390</t>
  </si>
  <si>
    <t>735000912</t>
  </si>
  <si>
    <t>Vyregulování ventilu nebo kohoutu dvojregulačního s termostatickým ovládáním</t>
  </si>
  <si>
    <t>540992442</t>
  </si>
  <si>
    <t>735151251</t>
  </si>
  <si>
    <t>Otopné těleso panelové jednodeskové 1 přídavná přestupní plocha výška/délka 500/400 mm výkon 343 W</t>
  </si>
  <si>
    <t>530215677</t>
  </si>
  <si>
    <t>735151291</t>
  </si>
  <si>
    <t>Otopné těleso panelové jednodeskové 1 přídavná přestupní plocha výška/délka 900/400 mm výkon 558 W</t>
  </si>
  <si>
    <t>79158326</t>
  </si>
  <si>
    <t>735151292</t>
  </si>
  <si>
    <t>Otopné těleso panelové jednodeskové 1 přídavná přestupní plocha výška/délka 900/500 mm výkon 697 W</t>
  </si>
  <si>
    <t>-1839673355</t>
  </si>
  <si>
    <t>735151457</t>
  </si>
  <si>
    <t>Otopné těleso panelové dvoudeskové 1 přídavná přestupní plocha výška/délka 500/1000 mm výkon 1117 W</t>
  </si>
  <si>
    <t>2138067667</t>
  </si>
  <si>
    <t>735151461</t>
  </si>
  <si>
    <t>Otopné těleso panelové dvoudeskové 1 přídavná přestupní plocha výška/délka 500/1600 mm výkon 1787 W</t>
  </si>
  <si>
    <t>-589460122</t>
  </si>
  <si>
    <t>735151556</t>
  </si>
  <si>
    <t>Otopné těleso panelové dvoudeskové 2 přídavné přestupní plochy výška/délka 500/900 mm výkon 1307 W</t>
  </si>
  <si>
    <t>959647984</t>
  </si>
  <si>
    <t>735159110</t>
  </si>
  <si>
    <t>Montáž otopných těles panelových jednořadých dl do 1500 mm</t>
  </si>
  <si>
    <t>947032738</t>
  </si>
  <si>
    <t>735159210</t>
  </si>
  <si>
    <t>Montáž otopných těles panelových dvouřadých dl do 1140 mm</t>
  </si>
  <si>
    <t>143976290</t>
  </si>
  <si>
    <t>735159230</t>
  </si>
  <si>
    <t>Montáž otopných těles panelových dvouřadých dl přes 1500 do 1980 mm</t>
  </si>
  <si>
    <t>-1453442986</t>
  </si>
  <si>
    <t>735164512</t>
  </si>
  <si>
    <t>Montáž otopného tělesa trubkového na stěnu v tělesa přes 1500 mm</t>
  </si>
  <si>
    <t>1608194410</t>
  </si>
  <si>
    <t>735-R01</t>
  </si>
  <si>
    <t>Otopné těleso trubkové KLM 1820.600</t>
  </si>
  <si>
    <t>-1237190898</t>
  </si>
  <si>
    <t>998735201</t>
  </si>
  <si>
    <t>Přesun hmot procentní pro otopná tělesa v objektech v do 6 m</t>
  </si>
  <si>
    <t>-1010517920</t>
  </si>
  <si>
    <t>HZS5004</t>
  </si>
  <si>
    <t>Hodinová zúčtovací sazba - topná zkouška</t>
  </si>
  <si>
    <t>-93427730</t>
  </si>
  <si>
    <t>767</t>
  </si>
  <si>
    <t>Konstrukce zámečnické</t>
  </si>
  <si>
    <t>553429852083-R01</t>
  </si>
  <si>
    <t>Doplnkove kce. slozene z ocel.mat.</t>
  </si>
  <si>
    <t>kg</t>
  </si>
  <si>
    <t>1316354373</t>
  </si>
  <si>
    <t>767995111</t>
  </si>
  <si>
    <t>Montáž atypických zámečnických konstrukcí hmotnosti do 5 kg</t>
  </si>
  <si>
    <t>-752160062</t>
  </si>
  <si>
    <t>998767201</t>
  </si>
  <si>
    <t>Přesun hmot procentní pro zámečnické konstrukce v objektech v do 6 m</t>
  </si>
  <si>
    <t>807533337</t>
  </si>
  <si>
    <t>783317101</t>
  </si>
  <si>
    <t>Krycí jednonásobný syntetický standardní nátěr zámečnických konstrukcí</t>
  </si>
  <si>
    <t>-79453331</t>
  </si>
  <si>
    <t>783614551</t>
  </si>
  <si>
    <t>Základní jednonásobný syntetický nátěr potrubí DN do 50 mm</t>
  </si>
  <si>
    <t>-429001388</t>
  </si>
  <si>
    <t>783617601</t>
  </si>
  <si>
    <t>Krycí jednonásobný syntetický nátěr potrubí DN do 50 mm</t>
  </si>
  <si>
    <t>1738715438</t>
  </si>
  <si>
    <t>D.1.4d - zdravotechnika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</si>
  <si>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</si>
  <si>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</si>
  <si>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</si>
  <si>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</si>
  <si>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>612135101</t>
  </si>
  <si>
    <t>Hrubá výplň rýh maltou jakékoli šířky rýhy ve stěnách</t>
  </si>
  <si>
    <t>https://podminky.urs.cz/item/CS_URS_2021_02/612135101</t>
  </si>
  <si>
    <t>30*0,20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</si>
  <si>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</si>
  <si>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</si>
  <si>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</si>
  <si>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</si>
  <si>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</si>
  <si>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</si>
  <si>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</si>
  <si>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</si>
  <si>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</si>
  <si>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</si>
  <si>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</si>
  <si>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</si>
  <si>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</si>
  <si>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</si>
  <si>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</si>
  <si>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</si>
  <si>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</si>
  <si>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</si>
  <si>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</si>
  <si>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</si>
  <si>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</si>
  <si>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</si>
  <si>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</si>
  <si>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</si>
  <si>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</si>
  <si>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</si>
  <si>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</si>
  <si>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</si>
  <si>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</si>
  <si>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</si>
  <si>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</si>
  <si>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</si>
  <si>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</si>
  <si>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</si>
  <si>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</si>
  <si>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</si>
  <si>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</si>
  <si>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</si>
  <si>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</si>
  <si>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</si>
  <si>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</si>
  <si>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</si>
  <si>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</si>
  <si>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</si>
  <si>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</si>
  <si>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</si>
  <si>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</si>
  <si>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</si>
  <si>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</si>
  <si>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</si>
  <si>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</si>
  <si>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</si>
  <si>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</si>
  <si>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</si>
  <si>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</si>
  <si>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</si>
  <si>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</si>
  <si>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722175003</t>
  </si>
  <si>
    <t>Potrubí z plastových trubek z polypropylenu PP-RCT svařovaných polyfúzně D 25 x 3,5</t>
  </si>
  <si>
    <t>https://podminky.urs.cz/item/CS_URS_2021_02/722175003</t>
  </si>
  <si>
    <t>24*1,15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</si>
  <si>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</si>
  <si>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</si>
  <si>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</si>
  <si>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10*1,15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</si>
  <si>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</si>
  <si>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</si>
  <si>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</si>
  <si>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16*1,15 "Přepočtené koeficientem množství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</si>
  <si>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</si>
  <si>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</si>
  <si>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</si>
  <si>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30*1,15 "Přepočtené koeficientem množství</t>
  </si>
  <si>
    <t>722190401</t>
  </si>
  <si>
    <t>Zřízení přípojek na potrubí vyvedení a upevnění výpustek do DN 25</t>
  </si>
  <si>
    <t>https://podminky.urs.cz/item/CS_URS_2021_02/722190401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</si>
  <si>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</si>
  <si>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</si>
  <si>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</si>
  <si>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</si>
  <si>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</si>
  <si>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</si>
  <si>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</si>
  <si>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</si>
  <si>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</si>
  <si>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</si>
  <si>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</si>
  <si>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</si>
  <si>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</si>
  <si>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</si>
  <si>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</si>
  <si>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</si>
  <si>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</si>
  <si>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</si>
  <si>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</si>
  <si>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</si>
  <si>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</si>
  <si>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</si>
  <si>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</si>
  <si>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Zkoušky, proplach a desinfekce vodovodního potrubí proplach a desinfekce vodovodního potrubí do DN 80</t>
  </si>
  <si>
    <t>https://podminky.urs.cz/item/CS_URS_2021_02/722290234</t>
  </si>
  <si>
    <t>55161310</t>
  </si>
  <si>
    <t>sifon umyvadlový s výpustí s mřížkou a zátkou DN 40</t>
  </si>
  <si>
    <t>https://podminky.urs.cz/item/CS_URS_2021_02/55161310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</si>
  <si>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</si>
  <si>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</si>
  <si>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</si>
  <si>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55161118</t>
  </si>
  <si>
    <t>uzávěrka zápachová dřezová nábytková s přípojkou pro myčku a pračku DN 50</t>
  </si>
  <si>
    <t>https://podminky.urs.cz/item/CS_URS_2021_02/55161118</t>
  </si>
  <si>
    <t>55111982</t>
  </si>
  <si>
    <t>ventil rohový pračkový 3/4"</t>
  </si>
  <si>
    <t>https://podminky.urs.cz/item/CS_URS_2021_02/55111982</t>
  </si>
  <si>
    <t>55161006</t>
  </si>
  <si>
    <t>souprava odpadní 6/4" pro koupací a sprchové vany</t>
  </si>
  <si>
    <t>sada</t>
  </si>
  <si>
    <t>https://podminky.urs.cz/item/CS_URS_2021_02/55161006</t>
  </si>
  <si>
    <t>55145003</t>
  </si>
  <si>
    <t>souprava sprchová komplet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</si>
  <si>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</si>
  <si>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</si>
  <si>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</si>
  <si>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https://podminky.urs.cz/item/CS_URS_2021_02/998722202</t>
  </si>
  <si>
    <t>723</t>
  </si>
  <si>
    <t>Zdravotechnika - vnitřní plynovod</t>
  </si>
  <si>
    <t>723150801</t>
  </si>
  <si>
    <t>Demontáž potrubí svařovaného z ocelových trubek hladkých do Ø 32</t>
  </si>
  <si>
    <t>https://podminky.urs.cz/item/CS_URS_2021_02/723150801</t>
  </si>
  <si>
    <t>723160804</t>
  </si>
  <si>
    <t>Demontáž přípojek k plynoměrům spojovaných na závit bez ochozu G 1</t>
  </si>
  <si>
    <t>https://podminky.urs.cz/item/CS_URS_2021_02/723160804</t>
  </si>
  <si>
    <t>723290823</t>
  </si>
  <si>
    <t>Vnitrostaveništní přemítění vybouraných (demontovaných) hmot vnitřní plynovod vodorovně do 100 m v objektech výšky přes 12 do 24 m</t>
  </si>
  <si>
    <t>https://podminky.urs.cz/item/CS_URS_2021_02/723290823</t>
  </si>
  <si>
    <t>724</t>
  </si>
  <si>
    <t>Zdravotechnika - strojní vybavení</t>
  </si>
  <si>
    <t>724590813</t>
  </si>
  <si>
    <t>Vnitrostaveništní přemístění vybouraných (demontovaných) hmot strojní vybavení vodorovně do 100 m v objektech výšky přes 12 do 24 m</t>
  </si>
  <si>
    <t>https://podminky.urs.cz/item/CS_URS_2021_02/724590813</t>
  </si>
  <si>
    <t>725110811</t>
  </si>
  <si>
    <t>Demontáž klozetů splachovacích s nádrží nebo tlakovým splachovačem</t>
  </si>
  <si>
    <t>92</t>
  </si>
  <si>
    <t>https://podminky.urs.cz/item/CS_URS_2021_02/725110811</t>
  </si>
  <si>
    <t>725112171</t>
  </si>
  <si>
    <t>Zařízení záchodů kombi klozety s hlubokým splachováním odpad vodorovný</t>
  </si>
  <si>
    <t>94</t>
  </si>
  <si>
    <t>https://podminky.urs.cz/item/CS_URS_2021_02/725112171</t>
  </si>
  <si>
    <t>725114912</t>
  </si>
  <si>
    <t>Opravy zařízení záchodů výměna ostatní práce zpětná montáž klozetové mísy s montáží sedátka a utěsněním přívodu vody</t>
  </si>
  <si>
    <t>96</t>
  </si>
  <si>
    <t>https://podminky.urs.cz/item/CS_URS_2021_02/725114912</t>
  </si>
  <si>
    <t>725210821</t>
  </si>
  <si>
    <t>Demontáž umyvadel bez výtokových armatur umyvadel</t>
  </si>
  <si>
    <t>98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</si>
  <si>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</si>
  <si>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</si>
  <si>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</si>
  <si>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100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</si>
  <si>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</si>
  <si>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</si>
  <si>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</si>
  <si>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102</t>
  </si>
  <si>
    <t>https://podminky.urs.cz/item/CS_URS_2021_02/725211701</t>
  </si>
  <si>
    <t>725220831</t>
  </si>
  <si>
    <t>Demontáž van litinových včetně obezdívky</t>
  </si>
  <si>
    <t>104</t>
  </si>
  <si>
    <t>https://podminky.urs.cz/item/CS_URS_2021_02/725220831</t>
  </si>
  <si>
    <t>725224137</t>
  </si>
  <si>
    <t>Vany bez výtokových armatur ocelové smaltované se zápachovou uzávěrkou dl. 1600 mm</t>
  </si>
  <si>
    <t>106</t>
  </si>
  <si>
    <t>https://podminky.urs.cz/item/CS_URS_2021_02/725224137</t>
  </si>
  <si>
    <t>725310823</t>
  </si>
  <si>
    <t>Demontáž dřezů jednodílných bez výtokových armatur vestavěných v kuchyňských sestavách</t>
  </si>
  <si>
    <t>108</t>
  </si>
  <si>
    <t>https://podminky.urs.cz/item/CS_URS_2021_02/725310823</t>
  </si>
  <si>
    <t>725532101-1</t>
  </si>
  <si>
    <t>Elektrické ohřívače zásobníkové tlakové akumulační s pojistným ventilem závěsné svislé objem nádrže (příkon) 10 l (2,0 kW) pod umyvadlo</t>
  </si>
  <si>
    <t>110</t>
  </si>
  <si>
    <t>725535212</t>
  </si>
  <si>
    <t>Elektrické ohřívače zásobníkové pojistné armatury pojistný ventil G 3/4"</t>
  </si>
  <si>
    <t>112</t>
  </si>
  <si>
    <t>https://podminky.urs.cz/item/CS_URS_2021_02/725535212</t>
  </si>
  <si>
    <t>725813111</t>
  </si>
  <si>
    <t>Ventily rohové bez připojovací trubičky nebo flexi hadičky G 1/2"</t>
  </si>
  <si>
    <t>114</t>
  </si>
  <si>
    <t>https://podminky.urs.cz/item/CS_URS_2021_02/725813111</t>
  </si>
  <si>
    <t>725821325</t>
  </si>
  <si>
    <t>Baterie dřezové stojánkové pákové s otáčivým ústím a délkou ramínka 220 mm</t>
  </si>
  <si>
    <t>116</t>
  </si>
  <si>
    <t>https://podminky.urs.cz/item/CS_URS_2021_02/725821325</t>
  </si>
  <si>
    <t>725822611</t>
  </si>
  <si>
    <t>Baterie umyvadlové stojánkové pákové bez výpusti</t>
  </si>
  <si>
    <t>118</t>
  </si>
  <si>
    <t>https://podminky.urs.cz/item/CS_URS_2021_02/725822611</t>
  </si>
  <si>
    <t>725831312</t>
  </si>
  <si>
    <t>Baterie vanové nástěnné pákové s příslušenstvím a pevným držákem</t>
  </si>
  <si>
    <t>120</t>
  </si>
  <si>
    <t>https://podminky.urs.cz/item/CS_URS_2021_02/725831312</t>
  </si>
  <si>
    <t>998725103</t>
  </si>
  <si>
    <t>Přesun hmot pro zařizovací předměty stanovený z hmotnosti přesunovaného materiálu vodorovná dopravní vzdálenost do 50 m v objektech výšky přes 12 do 24 m</t>
  </si>
  <si>
    <t>122</t>
  </si>
  <si>
    <t>https://podminky.urs.cz/item/CS_URS_2021_02/998725103</t>
  </si>
  <si>
    <t>D.1.4g - elektroinstalace</t>
  </si>
  <si>
    <t>Ing. Marek Punčochář</t>
  </si>
  <si>
    <t>D01 - MATERIÁL - ELEKTROINSTALACE</t>
  </si>
  <si>
    <t xml:space="preserve">    D1 - Instalační krabice (CPV 284 220 00-6)</t>
  </si>
  <si>
    <t xml:space="preserve">    D2 - Nosné prvky pro uložení vodičů (CPV 284 223 00-9)</t>
  </si>
  <si>
    <t xml:space="preserve">    D3 - SLABOPROUD - materiál</t>
  </si>
  <si>
    <t xml:space="preserve">    D4 - Svítidla (CPV 315 000 00-1)</t>
  </si>
  <si>
    <t xml:space="preserve">    D5 - Termostaty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</si>
  <si>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</si>
  <si>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</si>
  <si>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</si>
  <si>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</t>
  </si>
  <si>
    <t xml:space="preserve">    D9 - Hodinové zúčtovací sazby</t>
  </si>
  <si>
    <t>D10 - Montáže</t>
  </si>
  <si>
    <t>D11 - SLABOPROUD - montáž</t>
  </si>
  <si>
    <t>D12 - SLABOPROUD - stavební práce</t>
  </si>
  <si>
    <t>D13 - Stavební práce</t>
  </si>
  <si>
    <t>D03 - MATERIÁL - ROZVADĚČ RB</t>
  </si>
  <si>
    <t xml:space="preserve">    D14 - Přístrojová náplň</t>
  </si>
  <si>
    <t xml:space="preserve">      D15 - Rozvaděčové skříně, příslušenství</t>
  </si>
  <si>
    <t>D04 - MONTÁŽ - ROZVADĚČ (CPV 453 100 00-3)</t>
  </si>
  <si>
    <t xml:space="preserve">    D16 - Hodinové zúčtovací sazby</t>
  </si>
  <si>
    <t xml:space="preserve">    D17 - Montáž přístrojů</t>
  </si>
  <si>
    <t>D01</t>
  </si>
  <si>
    <t>MATERIÁL - ELEKTROINSTALACE</t>
  </si>
  <si>
    <t>D1</t>
  </si>
  <si>
    <t>Instalační krabice (CPV 284 220 00-6)</t>
  </si>
  <si>
    <t>Pol1</t>
  </si>
  <si>
    <t>instalační krabice, 460x380x120</t>
  </si>
  <si>
    <t>ks</t>
  </si>
  <si>
    <t>429773860</t>
  </si>
  <si>
    <t>Pol2</t>
  </si>
  <si>
    <t>KO KRABICE KU 68 - 1902</t>
  </si>
  <si>
    <t>KS</t>
  </si>
  <si>
    <t>-703707463</t>
  </si>
  <si>
    <t>D2</t>
  </si>
  <si>
    <t>Nosné prvky pro uložení vodičů (CPV 284 223 00-9)</t>
  </si>
  <si>
    <t>Pol3</t>
  </si>
  <si>
    <t>KO TRUBKA 2323 PVC</t>
  </si>
  <si>
    <t>2037708298</t>
  </si>
  <si>
    <t>D3</t>
  </si>
  <si>
    <t>SLABOPROUD - materiál</t>
  </si>
  <si>
    <t>Pol4</t>
  </si>
  <si>
    <t>Bytový zvonek</t>
  </si>
  <si>
    <t>-906504898</t>
  </si>
  <si>
    <t>Pol5</t>
  </si>
  <si>
    <t>Zásuvka pro STA pod omítku barva bílá</t>
  </si>
  <si>
    <t>-738429811</t>
  </si>
  <si>
    <t>Pol6</t>
  </si>
  <si>
    <t>Zvonkové tlačítko</t>
  </si>
  <si>
    <t>245806005</t>
  </si>
  <si>
    <t>D4</t>
  </si>
  <si>
    <t>Svítidla (CPV 315 000 00-1)</t>
  </si>
  <si>
    <t>Pol7</t>
  </si>
  <si>
    <t>Objímka + LED žárovka 14W</t>
  </si>
  <si>
    <t>-799856035</t>
  </si>
  <si>
    <t>Pol8</t>
  </si>
  <si>
    <t>Svítidlo - nad umyvadlo, LED 21, IP44</t>
  </si>
  <si>
    <t>-654564099</t>
  </si>
  <si>
    <t>Pol9</t>
  </si>
  <si>
    <t>Svítidlo, stropní, 27W, LED, IP54</t>
  </si>
  <si>
    <t>-1816565649</t>
  </si>
  <si>
    <t>D5</t>
  </si>
  <si>
    <t>Termostaty</t>
  </si>
  <si>
    <t>Pol10</t>
  </si>
  <si>
    <t>Prostorový programovatelný termostat</t>
  </si>
  <si>
    <t>-2068346281</t>
  </si>
  <si>
    <t>D6</t>
  </si>
  <si>
    <t>Vodiče (CPV 313 000 00-9)</t>
  </si>
  <si>
    <t>Pol11</t>
  </si>
  <si>
    <t>KABEL CYKY 3C x 1.5</t>
  </si>
  <si>
    <t>-1121070194</t>
  </si>
  <si>
    <t>Pol12</t>
  </si>
  <si>
    <t>KABEL CYKY 3C x 2.5</t>
  </si>
  <si>
    <t>-920957675</t>
  </si>
  <si>
    <t>Pol13</t>
  </si>
  <si>
    <t>KABEL CYKY 5C x 2.5</t>
  </si>
  <si>
    <t>-2027042322</t>
  </si>
  <si>
    <t>Pol14</t>
  </si>
  <si>
    <t>KABEL CYKY 5C x10</t>
  </si>
  <si>
    <t>-765059200</t>
  </si>
  <si>
    <t>Pol15</t>
  </si>
  <si>
    <t>VODIC HO7 V-U 2.5 ZL/Z (CY)</t>
  </si>
  <si>
    <t>126014203</t>
  </si>
  <si>
    <t>Pol16</t>
  </si>
  <si>
    <t>VODIC HO7 V-U 6 ZL/Z (CY)</t>
  </si>
  <si>
    <t>266627740</t>
  </si>
  <si>
    <t>D7</t>
  </si>
  <si>
    <t>Vypínače (CPV 312 120 00-5)</t>
  </si>
  <si>
    <t>Pol17</t>
  </si>
  <si>
    <t>Sporáková kombinace vestavná</t>
  </si>
  <si>
    <t>-1542991199</t>
  </si>
  <si>
    <t>Pol18</t>
  </si>
  <si>
    <t>Vypínač TANGO 01 (komplet) barva - bílá</t>
  </si>
  <si>
    <t>647955332</t>
  </si>
  <si>
    <t>Pol19</t>
  </si>
  <si>
    <t>Vypínač TANGO 06 (komplet) barva - bílá</t>
  </si>
  <si>
    <t>-1976637556</t>
  </si>
  <si>
    <t>Pol20</t>
  </si>
  <si>
    <t>Vypínač TANGO 07 (komplet) barva - bílá</t>
  </si>
  <si>
    <t>-977571299</t>
  </si>
  <si>
    <t>Pol21</t>
  </si>
  <si>
    <t>Vypínač, 3x16A, 400V, pod omítku</t>
  </si>
  <si>
    <t>627579065</t>
  </si>
  <si>
    <t>D8</t>
  </si>
  <si>
    <t>Zásuvky (CPV 312 241 00-3)</t>
  </si>
  <si>
    <t>Pol22</t>
  </si>
  <si>
    <t>Zásuvka dvojitá 230V/16A pod omítku barva bílá-pootočené dutinky</t>
  </si>
  <si>
    <t>1691611724</t>
  </si>
  <si>
    <t>Pol23</t>
  </si>
  <si>
    <t>Zásuvka jednoduchá 230V/16A pod omítku barva bílá- bezpečnostní clonky</t>
  </si>
  <si>
    <t>-669578682</t>
  </si>
  <si>
    <t>D02</t>
  </si>
  <si>
    <t>MONTÁŽ - ELEKTROINSTALACE</t>
  </si>
  <si>
    <t>D9</t>
  </si>
  <si>
    <t>Hodinové zúčtovací sazby</t>
  </si>
  <si>
    <t>Pol24</t>
  </si>
  <si>
    <t>Demontáž stávající instalace vč. likvidace matriálu</t>
  </si>
  <si>
    <t>-1294030788</t>
  </si>
  <si>
    <t>Pol25</t>
  </si>
  <si>
    <t>Koordinace s profesemi</t>
  </si>
  <si>
    <t>1933623696</t>
  </si>
  <si>
    <t>Pol26</t>
  </si>
  <si>
    <t>Monáž nástěnné rozvodnice</t>
  </si>
  <si>
    <t>-1063977186</t>
  </si>
  <si>
    <t>Pol27</t>
  </si>
  <si>
    <t>Nepředvídatelné náklady a práce spojené s rekonstrukcí</t>
  </si>
  <si>
    <t>-575066902</t>
  </si>
  <si>
    <t>Pol28</t>
  </si>
  <si>
    <t>Pomocné práce,kompletace</t>
  </si>
  <si>
    <t>-1393696161</t>
  </si>
  <si>
    <t>Pol29</t>
  </si>
  <si>
    <t>Pospojování vodovodních baterií,místní pospojování</t>
  </si>
  <si>
    <t>-2110351034</t>
  </si>
  <si>
    <t>Pol30</t>
  </si>
  <si>
    <t>Spolupráce s investorem</t>
  </si>
  <si>
    <t>-569005942</t>
  </si>
  <si>
    <t>Pol31</t>
  </si>
  <si>
    <t>Spolupráce s revizním technikem</t>
  </si>
  <si>
    <t>1202728531</t>
  </si>
  <si>
    <t>Pol32</t>
  </si>
  <si>
    <t>Úprava stávajícího rozvaděče</t>
  </si>
  <si>
    <t>1832342212</t>
  </si>
  <si>
    <t>Pol33</t>
  </si>
  <si>
    <t>Výchozí revize s vypracováním revizní zprávy</t>
  </si>
  <si>
    <t>-1135763286</t>
  </si>
  <si>
    <t>Pol34</t>
  </si>
  <si>
    <t>Zakreslení skutečného provedení</t>
  </si>
  <si>
    <t>-510406271</t>
  </si>
  <si>
    <t>D10</t>
  </si>
  <si>
    <t>Montáže</t>
  </si>
  <si>
    <t>210010313</t>
  </si>
  <si>
    <t>Montáž krabice KT 250 s víčkem bez zap</t>
  </si>
  <si>
    <t>-1481606865</t>
  </si>
  <si>
    <t>210203002</t>
  </si>
  <si>
    <t>Montáž svítidla</t>
  </si>
  <si>
    <t>1208537221</t>
  </si>
  <si>
    <t>210010331</t>
  </si>
  <si>
    <t>Montáž přístrojové krabice bez zapojení</t>
  </si>
  <si>
    <t>-594279981</t>
  </si>
  <si>
    <t>210010006</t>
  </si>
  <si>
    <t>Montáž trubky ohebná el.instalační (pod) typ 23 48mm</t>
  </si>
  <si>
    <t>-748640378</t>
  </si>
  <si>
    <t>210800117</t>
  </si>
  <si>
    <t>Položení kabelu pod omítku</t>
  </si>
  <si>
    <t>-2015536472</t>
  </si>
  <si>
    <t>210110082</t>
  </si>
  <si>
    <t>Zapojení sporákové přípojky typ 39563-23C zápust.vč.doutn.</t>
  </si>
  <si>
    <t>-160678526</t>
  </si>
  <si>
    <t>Pol35</t>
  </si>
  <si>
    <t>Zapojení termostatu</t>
  </si>
  <si>
    <t>-2120318827</t>
  </si>
  <si>
    <t>Pol36</t>
  </si>
  <si>
    <t>Zapojení vypínače zapuštěného</t>
  </si>
  <si>
    <t>-856245528</t>
  </si>
  <si>
    <t>210111012</t>
  </si>
  <si>
    <t>Zapojení zásuvky polozap./zapuštěné 10/16A 250V 2P+Z</t>
  </si>
  <si>
    <t>648342690</t>
  </si>
  <si>
    <t>D11</t>
  </si>
  <si>
    <t>SLABOPROUD - montáž</t>
  </si>
  <si>
    <t>210010311</t>
  </si>
  <si>
    <t>Montáž krabice přístrojové (KP 68) kruh. bez zapojení</t>
  </si>
  <si>
    <t>1774627820</t>
  </si>
  <si>
    <t>215142130</t>
  </si>
  <si>
    <t>Montáž zvonkového tlačítka</t>
  </si>
  <si>
    <t>166874897</t>
  </si>
  <si>
    <t>215142130.1</t>
  </si>
  <si>
    <t>Montáž zvonku</t>
  </si>
  <si>
    <t>1673527536</t>
  </si>
  <si>
    <t>210111003</t>
  </si>
  <si>
    <t>Zapojení SLP zásuvky</t>
  </si>
  <si>
    <t>-1439960488</t>
  </si>
  <si>
    <t>D12</t>
  </si>
  <si>
    <t>SLABOPROUD - stavební práce</t>
  </si>
  <si>
    <t>97303-1616</t>
  </si>
  <si>
    <t>Sekání zdi cihlové, kapsy-krab.&lt;100x100x50mm</t>
  </si>
  <si>
    <t>285577339</t>
  </si>
  <si>
    <t>D13</t>
  </si>
  <si>
    <t>Stavební práce</t>
  </si>
  <si>
    <t>-1453210252</t>
  </si>
  <si>
    <t>97303-1619</t>
  </si>
  <si>
    <t>Sekání zdi cihlové, kapsy-krab.&lt;150x150x100mm</t>
  </si>
  <si>
    <t>-1547979353</t>
  </si>
  <si>
    <t>97408-2113</t>
  </si>
  <si>
    <t>Vysekání rýhy do stěny, omítka váp.š.do 50mm</t>
  </si>
  <si>
    <t>-42131675</t>
  </si>
  <si>
    <t>97408-2212</t>
  </si>
  <si>
    <t>Vysekání rýhy do stěny, omítka-cem.š.do 30mm</t>
  </si>
  <si>
    <t>363678547</t>
  </si>
  <si>
    <t>D03</t>
  </si>
  <si>
    <t>MATERIÁL - ROZVADĚČ RB</t>
  </si>
  <si>
    <t>D14</t>
  </si>
  <si>
    <t>Přístrojová náplň</t>
  </si>
  <si>
    <t>F204 AC-40/0.03</t>
  </si>
  <si>
    <t>Chránič,cit na ~ proud,4pól,Idn=30mA,In=40A</t>
  </si>
  <si>
    <t>219138620</t>
  </si>
  <si>
    <t>Pol37</t>
  </si>
  <si>
    <t>Jistič 1 pól. 2A, char.C, 10 kA</t>
  </si>
  <si>
    <t>1231224726</t>
  </si>
  <si>
    <t>Pol38</t>
  </si>
  <si>
    <t>Jistič 1 pól. 16A, char.B, 10 kA</t>
  </si>
  <si>
    <t>-1358935232</t>
  </si>
  <si>
    <t>Pol39</t>
  </si>
  <si>
    <t>Jistič 3 pól. 16A, char.B, 10 kA</t>
  </si>
  <si>
    <t>1273737322</t>
  </si>
  <si>
    <t>Pol40</t>
  </si>
  <si>
    <t>Pr. chránič s nadpr.ochr. 2p., 10A/B, 0,03A</t>
  </si>
  <si>
    <t>1517993864</t>
  </si>
  <si>
    <t>Pol41</t>
  </si>
  <si>
    <t>ŘADOVÁ SVORKA RSA 2,5</t>
  </si>
  <si>
    <t>1272483136</t>
  </si>
  <si>
    <t>Pol42</t>
  </si>
  <si>
    <t>ŘADOVÁ SVORKA RSA 25</t>
  </si>
  <si>
    <t>-669967670</t>
  </si>
  <si>
    <t>OVR T12 25 255 TS</t>
  </si>
  <si>
    <t>Svodič přepětí B+C, Iimp=25kA, Un=255V, 1pól</t>
  </si>
  <si>
    <t>199072488</t>
  </si>
  <si>
    <t>Pol43</t>
  </si>
  <si>
    <t>Systémový pomocný materiál pro sestavení rozvaděče</t>
  </si>
  <si>
    <t>-1987875294</t>
  </si>
  <si>
    <t>OT 45 E3</t>
  </si>
  <si>
    <t>Vypínač otočný, řada OT..E, 40 A</t>
  </si>
  <si>
    <t>-372359781</t>
  </si>
  <si>
    <t>D15</t>
  </si>
  <si>
    <t>Rozvaděčové skříně, příslušenství</t>
  </si>
  <si>
    <t>Pol44</t>
  </si>
  <si>
    <t>Nástěnná rozvodnice pro 72 modulů 500x550x161mm, IP44/20</t>
  </si>
  <si>
    <t>-1045970627</t>
  </si>
  <si>
    <t>D04</t>
  </si>
  <si>
    <t>MONTÁŽ - ROZVADĚČ (CPV 453 100 00-3)</t>
  </si>
  <si>
    <t>D16</t>
  </si>
  <si>
    <t>Pol45</t>
  </si>
  <si>
    <t>Kompletace rozvaděče</t>
  </si>
  <si>
    <t>1756401305</t>
  </si>
  <si>
    <t>D17</t>
  </si>
  <si>
    <t>Montáž přístrojů</t>
  </si>
  <si>
    <t>Pol46</t>
  </si>
  <si>
    <t>Montáž jističe 1-pól.</t>
  </si>
  <si>
    <t>1891934968</t>
  </si>
  <si>
    <t>Pol47</t>
  </si>
  <si>
    <t>Montáž jističe 3-pól.</t>
  </si>
  <si>
    <t>403757379</t>
  </si>
  <si>
    <t>Pol48</t>
  </si>
  <si>
    <t>Montáž vypínače</t>
  </si>
  <si>
    <t>-2120381499</t>
  </si>
  <si>
    <t>Pol49</t>
  </si>
  <si>
    <t>Montáž chrániče</t>
  </si>
  <si>
    <t>-696905049</t>
  </si>
  <si>
    <t>Pol50</t>
  </si>
  <si>
    <t>Montáž přepěťové ochrany</t>
  </si>
  <si>
    <t>-977566028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</si>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</sst>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1" fillId="5" borderId="8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right" vertical="center"/>
    </xf>
    <xf numFmtId="0" fontId="21" fillId="5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3" borderId="15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 applyProtection="1">
      <alignment vertical="center"/>
    </xf>
    <xf numFmtId="0" fontId="36" fillId="3" borderId="15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2" fillId="3" borderId="20" xfId="0" applyFont="1" applyFill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52901131" TargetMode="External"/><Relationship Id="rId18" Type="http://schemas.openxmlformats.org/officeDocument/2006/relationships/hyperlink" Target="https://podminky.urs.cz/item/CS_URS_2021_02/968072455" TargetMode="External"/><Relationship Id="rId26" Type="http://schemas.openxmlformats.org/officeDocument/2006/relationships/hyperlink" Target="https://podminky.urs.cz/item/CS_URS_2021_02/62866282" TargetMode="External"/><Relationship Id="rId39" Type="http://schemas.openxmlformats.org/officeDocument/2006/relationships/hyperlink" Target="https://podminky.urs.cz/item/CS_URS_2021_02/54914610" TargetMode="External"/><Relationship Id="rId21" Type="http://schemas.openxmlformats.org/officeDocument/2006/relationships/hyperlink" Target="https://podminky.urs.cz/item/CS_URS_2021_02/997013501" TargetMode="External"/><Relationship Id="rId34" Type="http://schemas.openxmlformats.org/officeDocument/2006/relationships/hyperlink" Target="https://podminky.urs.cz/item/CS_URS_2021_02/61162021" TargetMode="External"/><Relationship Id="rId42" Type="http://schemas.openxmlformats.org/officeDocument/2006/relationships/hyperlink" Target="https://podminky.urs.cz/item/CS_URS_2021_02/766660733" TargetMode="External"/><Relationship Id="rId47" Type="http://schemas.openxmlformats.org/officeDocument/2006/relationships/hyperlink" Target="https://podminky.urs.cz/item/CS_URS_2021_02/766825821" TargetMode="External"/><Relationship Id="rId50" Type="http://schemas.openxmlformats.org/officeDocument/2006/relationships/hyperlink" Target="https://podminky.urs.cz/item/CS_URS_2021_02/771474113" TargetMode="External"/><Relationship Id="rId55" Type="http://schemas.openxmlformats.org/officeDocument/2006/relationships/hyperlink" Target="https://podminky.urs.cz/item/CS_URS_2021_02/998771102" TargetMode="External"/><Relationship Id="rId63" Type="http://schemas.openxmlformats.org/officeDocument/2006/relationships/hyperlink" Target="https://podminky.urs.cz/item/CS_URS_2021_02/775591931" TargetMode="External"/><Relationship Id="rId68" Type="http://schemas.openxmlformats.org/officeDocument/2006/relationships/hyperlink" Target="https://podminky.urs.cz/item/CS_URS_2021_02/776221111" TargetMode="External"/><Relationship Id="rId76" Type="http://schemas.openxmlformats.org/officeDocument/2006/relationships/hyperlink" Target="https://podminky.urs.cz/item/CS_URS_2021_02/781121011" TargetMode="External"/><Relationship Id="rId84" Type="http://schemas.openxmlformats.org/officeDocument/2006/relationships/hyperlink" Target="https://podminky.urs.cz/item/CS_URS_2021_02/783827125" TargetMode="External"/><Relationship Id="rId7" Type="http://schemas.openxmlformats.org/officeDocument/2006/relationships/hyperlink" Target="https://podminky.urs.cz/item/CS_URS_2021_02/631311115" TargetMode="External"/><Relationship Id="rId71" Type="http://schemas.openxmlformats.org/officeDocument/2006/relationships/hyperlink" Target="https://podminky.urs.cz/item/CS_URS_2021_02/28411008" TargetMode="External"/><Relationship Id="rId2" Type="http://schemas.openxmlformats.org/officeDocument/2006/relationships/hyperlink" Target="https://podminky.urs.cz/item/CS_URS_2021_02/340239212" TargetMode="External"/><Relationship Id="rId16" Type="http://schemas.openxmlformats.org/officeDocument/2006/relationships/hyperlink" Target="https://podminky.urs.cz/item/CS_URS_2021_02/965045113" TargetMode="External"/><Relationship Id="rId29" Type="http://schemas.openxmlformats.org/officeDocument/2006/relationships/hyperlink" Target="https://podminky.urs.cz/item/CS_URS_2021_02/751377812" TargetMode="External"/><Relationship Id="rId11" Type="http://schemas.openxmlformats.org/officeDocument/2006/relationships/hyperlink" Target="https://podminky.urs.cz/item/CS_URS_2021_02/55331485" TargetMode="External"/><Relationship Id="rId24" Type="http://schemas.openxmlformats.org/officeDocument/2006/relationships/hyperlink" Target="https://podminky.urs.cz/item/CS_URS_2021_02/998011002" TargetMode="External"/><Relationship Id="rId32" Type="http://schemas.openxmlformats.org/officeDocument/2006/relationships/hyperlink" Target="https://podminky.urs.cz/item/CS_URS_2021_02/61162012" TargetMode="External"/><Relationship Id="rId37" Type="http://schemas.openxmlformats.org/officeDocument/2006/relationships/hyperlink" Target="https://podminky.urs.cz/item/CS_URS_2021_02/54924007" TargetMode="External"/><Relationship Id="rId40" Type="http://schemas.openxmlformats.org/officeDocument/2006/relationships/hyperlink" Target="https://podminky.urs.cz/item/CS_URS_2021_02/766660731" TargetMode="External"/><Relationship Id="rId45" Type="http://schemas.openxmlformats.org/officeDocument/2006/relationships/hyperlink" Target="https://podminky.urs.cz/item/CS_URS_2021_02/766691932" TargetMode="External"/><Relationship Id="rId53" Type="http://schemas.openxmlformats.org/officeDocument/2006/relationships/hyperlink" Target="https://podminky.urs.cz/item/CS_URS_2021_02/771574153" TargetMode="External"/><Relationship Id="rId58" Type="http://schemas.openxmlformats.org/officeDocument/2006/relationships/hyperlink" Target="https://podminky.urs.cz/item/CS_URS_2021_02/775510953" TargetMode="External"/><Relationship Id="rId66" Type="http://schemas.openxmlformats.org/officeDocument/2006/relationships/hyperlink" Target="https://podminky.urs.cz/item/CS_URS_2021_02/776141111" TargetMode="External"/><Relationship Id="rId74" Type="http://schemas.openxmlformats.org/officeDocument/2006/relationships/hyperlink" Target="https://podminky.urs.cz/item/CS_URS_2021_02/998776102" TargetMode="External"/><Relationship Id="rId79" Type="http://schemas.openxmlformats.org/officeDocument/2006/relationships/hyperlink" Target="https://podminky.urs.cz/item/CS_URS_2021_02/781471810" TargetMode="External"/><Relationship Id="rId87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612325421" TargetMode="External"/><Relationship Id="rId61" Type="http://schemas.openxmlformats.org/officeDocument/2006/relationships/hyperlink" Target="https://podminky.urs.cz/item/CS_URS_2021_02/775591919" TargetMode="External"/><Relationship Id="rId82" Type="http://schemas.openxmlformats.org/officeDocument/2006/relationships/hyperlink" Target="https://podminky.urs.cz/item/CS_URS_2021_02/783114101" TargetMode="External"/><Relationship Id="rId19" Type="http://schemas.openxmlformats.org/officeDocument/2006/relationships/hyperlink" Target="https://podminky.urs.cz/item/CS_URS_2021_02/968082016" TargetMode="External"/><Relationship Id="rId4" Type="http://schemas.openxmlformats.org/officeDocument/2006/relationships/hyperlink" Target="https://podminky.urs.cz/item/CS_URS_2021_02/612325122" TargetMode="External"/><Relationship Id="rId9" Type="http://schemas.openxmlformats.org/officeDocument/2006/relationships/hyperlink" Target="https://podminky.urs.cz/item/CS_URS_2021_02/634111113" TargetMode="External"/><Relationship Id="rId14" Type="http://schemas.openxmlformats.org/officeDocument/2006/relationships/hyperlink" Target="https://podminky.urs.cz/item/CS_URS_2021_02/962031132" TargetMode="External"/><Relationship Id="rId22" Type="http://schemas.openxmlformats.org/officeDocument/2006/relationships/hyperlink" Target="https://podminky.urs.cz/item/CS_URS_2021_02/997013509" TargetMode="External"/><Relationship Id="rId27" Type="http://schemas.openxmlformats.org/officeDocument/2006/relationships/hyperlink" Target="https://podminky.urs.cz/item/CS_URS_2021_02/998711102" TargetMode="External"/><Relationship Id="rId30" Type="http://schemas.openxmlformats.org/officeDocument/2006/relationships/hyperlink" Target="https://podminky.urs.cz/item/CS_URS_2021_02/766411811" TargetMode="External"/><Relationship Id="rId35" Type="http://schemas.openxmlformats.org/officeDocument/2006/relationships/hyperlink" Target="https://podminky.urs.cz/item/CS_URS_2021_02/766660728" TargetMode="External"/><Relationship Id="rId43" Type="http://schemas.openxmlformats.org/officeDocument/2006/relationships/hyperlink" Target="https://podminky.urs.cz/item/CS_URS_2021_02/766660739" TargetMode="External"/><Relationship Id="rId48" Type="http://schemas.openxmlformats.org/officeDocument/2006/relationships/hyperlink" Target="https://podminky.urs.cz/item/CS_URS_2021_02/998766102" TargetMode="External"/><Relationship Id="rId56" Type="http://schemas.openxmlformats.org/officeDocument/2006/relationships/hyperlink" Target="https://podminky.urs.cz/item/CS_URS_2021_02/775413110" TargetMode="External"/><Relationship Id="rId64" Type="http://schemas.openxmlformats.org/officeDocument/2006/relationships/hyperlink" Target="https://podminky.urs.cz/item/CS_URS_2021_02/998775102" TargetMode="External"/><Relationship Id="rId69" Type="http://schemas.openxmlformats.org/officeDocument/2006/relationships/hyperlink" Target="https://podminky.urs.cz/item/CS_URS_2021_02/28412245" TargetMode="External"/><Relationship Id="rId77" Type="http://schemas.openxmlformats.org/officeDocument/2006/relationships/hyperlink" Target="https://podminky.urs.cz/item/CS_URS_2021_02/781471112" TargetMode="External"/><Relationship Id="rId8" Type="http://schemas.openxmlformats.org/officeDocument/2006/relationships/hyperlink" Target="https://podminky.urs.cz/item/CS_URS_2021_02/632441113" TargetMode="External"/><Relationship Id="rId51" Type="http://schemas.openxmlformats.org/officeDocument/2006/relationships/hyperlink" Target="https://podminky.urs.cz/item/CS_URS_2021_02/59761277" TargetMode="External"/><Relationship Id="rId72" Type="http://schemas.openxmlformats.org/officeDocument/2006/relationships/hyperlink" Target="https://podminky.urs.cz/item/CS_URS_2021_02/776421312" TargetMode="External"/><Relationship Id="rId80" Type="http://schemas.openxmlformats.org/officeDocument/2006/relationships/hyperlink" Target="https://podminky.urs.cz/item/CS_URS_2021_02/998781102" TargetMode="External"/><Relationship Id="rId85" Type="http://schemas.openxmlformats.org/officeDocument/2006/relationships/hyperlink" Target="https://podminky.urs.cz/item/CS_URS_2021_02/784111001" TargetMode="External"/><Relationship Id="rId3" Type="http://schemas.openxmlformats.org/officeDocument/2006/relationships/hyperlink" Target="https://podminky.urs.cz/item/CS_URS_2021_02/612321141" TargetMode="External"/><Relationship Id="rId12" Type="http://schemas.openxmlformats.org/officeDocument/2006/relationships/hyperlink" Target="https://podminky.urs.cz/item/CS_URS_2021_02/952901103" TargetMode="External"/><Relationship Id="rId17" Type="http://schemas.openxmlformats.org/officeDocument/2006/relationships/hyperlink" Target="https://podminky.urs.cz/item/CS_URS_2021_02/968062244" TargetMode="External"/><Relationship Id="rId25" Type="http://schemas.openxmlformats.org/officeDocument/2006/relationships/hyperlink" Target="https://podminky.urs.cz/item/CS_URS_2021_02/711131111" TargetMode="External"/><Relationship Id="rId33" Type="http://schemas.openxmlformats.org/officeDocument/2006/relationships/hyperlink" Target="https://podminky.urs.cz/item/CS_URS_2021_02/766660002" TargetMode="External"/><Relationship Id="rId38" Type="http://schemas.openxmlformats.org/officeDocument/2006/relationships/hyperlink" Target="https://podminky.urs.cz/item/CS_URS_2021_02/766660729" TargetMode="External"/><Relationship Id="rId46" Type="http://schemas.openxmlformats.org/officeDocument/2006/relationships/hyperlink" Target="https://podminky.urs.cz/item/CS_URS_2021_02/766812820" TargetMode="External"/><Relationship Id="rId59" Type="http://schemas.openxmlformats.org/officeDocument/2006/relationships/hyperlink" Target="https://podminky.urs.cz/item/CS_URS_2021_02/61192142" TargetMode="External"/><Relationship Id="rId67" Type="http://schemas.openxmlformats.org/officeDocument/2006/relationships/hyperlink" Target="https://podminky.urs.cz/item/CS_URS_2021_02/776201812" TargetMode="External"/><Relationship Id="rId20" Type="http://schemas.openxmlformats.org/officeDocument/2006/relationships/hyperlink" Target="https://podminky.urs.cz/item/CS_URS_2021_02/997013112" TargetMode="External"/><Relationship Id="rId41" Type="http://schemas.openxmlformats.org/officeDocument/2006/relationships/hyperlink" Target="https://podminky.urs.cz/item/CS_URS_2021_02/54924004" TargetMode="External"/><Relationship Id="rId54" Type="http://schemas.openxmlformats.org/officeDocument/2006/relationships/hyperlink" Target="https://podminky.urs.cz/item/CS_URS_2021_02/59761008" TargetMode="External"/><Relationship Id="rId62" Type="http://schemas.openxmlformats.org/officeDocument/2006/relationships/hyperlink" Target="https://podminky.urs.cz/item/CS_URS_2021_02/775591920" TargetMode="External"/><Relationship Id="rId70" Type="http://schemas.openxmlformats.org/officeDocument/2006/relationships/hyperlink" Target="https://podminky.urs.cz/item/CS_URS_2021_02/776411111" TargetMode="External"/><Relationship Id="rId75" Type="http://schemas.openxmlformats.org/officeDocument/2006/relationships/hyperlink" Target="https://podminky.urs.cz/item/CS_URS_2021_02/781111011" TargetMode="External"/><Relationship Id="rId83" Type="http://schemas.openxmlformats.org/officeDocument/2006/relationships/hyperlink" Target="https://podminky.urs.cz/item/CS_URS_2021_02/783152114" TargetMode="External"/><Relationship Id="rId1" Type="http://schemas.openxmlformats.org/officeDocument/2006/relationships/hyperlink" Target="https://podminky.urs.cz/item/CS_URS_2021_02/310237251" TargetMode="External"/><Relationship Id="rId6" Type="http://schemas.openxmlformats.org/officeDocument/2006/relationships/hyperlink" Target="https://podminky.urs.cz/item/CS_URS_2021_02/622321141" TargetMode="External"/><Relationship Id="rId15" Type="http://schemas.openxmlformats.org/officeDocument/2006/relationships/hyperlink" Target="https://podminky.urs.cz/item/CS_URS_2021_02/965043341" TargetMode="External"/><Relationship Id="rId23" Type="http://schemas.openxmlformats.org/officeDocument/2006/relationships/hyperlink" Target="https://podminky.urs.cz/item/CS_URS_2021_02/997013871" TargetMode="External"/><Relationship Id="rId28" Type="http://schemas.openxmlformats.org/officeDocument/2006/relationships/hyperlink" Target="https://podminky.urs.cz/item/CS_URS_2021_02/725610810" TargetMode="External"/><Relationship Id="rId36" Type="http://schemas.openxmlformats.org/officeDocument/2006/relationships/hyperlink" Target="https://podminky.urs.cz/item/CS_URS_2021_02/54924002" TargetMode="External"/><Relationship Id="rId49" Type="http://schemas.openxmlformats.org/officeDocument/2006/relationships/hyperlink" Target="https://podminky.urs.cz/item/CS_URS_2021_02/771151012" TargetMode="External"/><Relationship Id="rId57" Type="http://schemas.openxmlformats.org/officeDocument/2006/relationships/hyperlink" Target="https://podminky.urs.cz/item/CS_URS_2021_02/61418113" TargetMode="External"/><Relationship Id="rId10" Type="http://schemas.openxmlformats.org/officeDocument/2006/relationships/hyperlink" Target="https://podminky.urs.cz/item/CS_URS_2021_02/642943111" TargetMode="External"/><Relationship Id="rId31" Type="http://schemas.openxmlformats.org/officeDocument/2006/relationships/hyperlink" Target="https://podminky.urs.cz/item/CS_URS_2021_02/766660001" TargetMode="External"/><Relationship Id="rId44" Type="http://schemas.openxmlformats.org/officeDocument/2006/relationships/hyperlink" Target="https://podminky.urs.cz/item/CS_URS_2021_02/54915552" TargetMode="External"/><Relationship Id="rId52" Type="http://schemas.openxmlformats.org/officeDocument/2006/relationships/hyperlink" Target="https://podminky.urs.cz/item/CS_URS_2021_02/771571810" TargetMode="External"/><Relationship Id="rId60" Type="http://schemas.openxmlformats.org/officeDocument/2006/relationships/hyperlink" Target="https://podminky.urs.cz/item/CS_URS_2021_02/775521800" TargetMode="External"/><Relationship Id="rId65" Type="http://schemas.openxmlformats.org/officeDocument/2006/relationships/hyperlink" Target="https://podminky.urs.cz/item/CS_URS_2021_02/776121112" TargetMode="External"/><Relationship Id="rId73" Type="http://schemas.openxmlformats.org/officeDocument/2006/relationships/hyperlink" Target="https://podminky.urs.cz/item/CS_URS_2021_02/55343120" TargetMode="External"/><Relationship Id="rId78" Type="http://schemas.openxmlformats.org/officeDocument/2006/relationships/hyperlink" Target="https://podminky.urs.cz/item/CS_URS_2021_02/59761026" TargetMode="External"/><Relationship Id="rId81" Type="http://schemas.openxmlformats.org/officeDocument/2006/relationships/hyperlink" Target="https://podminky.urs.cz/item/CS_URS_2021_02/783106807" TargetMode="External"/><Relationship Id="rId86" Type="http://schemas.openxmlformats.org/officeDocument/2006/relationships/hyperlink" Target="https://podminky.urs.cz/item/CS_URS_2021_02/78421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722220111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55161310" TargetMode="External"/><Relationship Id="rId42" Type="http://schemas.openxmlformats.org/officeDocument/2006/relationships/hyperlink" Target="https://podminky.urs.cz/item/CS_URS_2021_02/723160804" TargetMode="External"/><Relationship Id="rId47" Type="http://schemas.openxmlformats.org/officeDocument/2006/relationships/hyperlink" Target="https://podminky.urs.cz/item/CS_URS_2021_02/725114912" TargetMode="External"/><Relationship Id="rId50" Type="http://schemas.openxmlformats.org/officeDocument/2006/relationships/hyperlink" Target="https://podminky.urs.cz/item/CS_URS_2021_02/725211701" TargetMode="External"/><Relationship Id="rId55" Type="http://schemas.openxmlformats.org/officeDocument/2006/relationships/hyperlink" Target="https://podminky.urs.cz/item/CS_URS_2021_02/725813111" TargetMode="External"/><Relationship Id="rId7" Type="http://schemas.openxmlformats.org/officeDocument/2006/relationships/hyperlink" Target="https://podminky.urs.cz/item/CS_URS_2021_02/721140802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34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5112171" TargetMode="External"/><Relationship Id="rId59" Type="http://schemas.openxmlformats.org/officeDocument/2006/relationships/hyperlink" Target="https://podminky.urs.cz/item/CS_URS_2021_02/998725103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31141" TargetMode="External"/><Relationship Id="rId41" Type="http://schemas.openxmlformats.org/officeDocument/2006/relationships/hyperlink" Target="https://podminky.urs.cz/item/CS_URS_2021_02/723150801" TargetMode="External"/><Relationship Id="rId54" Type="http://schemas.openxmlformats.org/officeDocument/2006/relationships/hyperlink" Target="https://podminky.urs.cz/item/CS_URS_2021_02/725535212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90226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5110811" TargetMode="External"/><Relationship Id="rId53" Type="http://schemas.openxmlformats.org/officeDocument/2006/relationships/hyperlink" Target="https://podminky.urs.cz/item/CS_URS_2021_02/725310823" TargetMode="External"/><Relationship Id="rId58" Type="http://schemas.openxmlformats.org/officeDocument/2006/relationships/hyperlink" Target="https://podminky.urs.cz/item/CS_URS_2021_02/725831312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86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211602" TargetMode="External"/><Relationship Id="rId57" Type="http://schemas.openxmlformats.org/officeDocument/2006/relationships/hyperlink" Target="https://podminky.urs.cz/item/CS_URS_2021_02/725822611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2123" TargetMode="External"/><Relationship Id="rId44" Type="http://schemas.openxmlformats.org/officeDocument/2006/relationships/hyperlink" Target="https://podminky.urs.cz/item/CS_URS_2021_02/724590813" TargetMode="External"/><Relationship Id="rId52" Type="http://schemas.openxmlformats.org/officeDocument/2006/relationships/hyperlink" Target="https://podminky.urs.cz/item/CS_URS_2021_02/725224137" TargetMode="External"/><Relationship Id="rId60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21" TargetMode="External"/><Relationship Id="rId30" Type="http://schemas.openxmlformats.org/officeDocument/2006/relationships/hyperlink" Target="https://podminky.urs.cz/item/CS_URS_2021_02/722231202" TargetMode="External"/><Relationship Id="rId35" Type="http://schemas.openxmlformats.org/officeDocument/2006/relationships/hyperlink" Target="https://podminky.urs.cz/item/CS_URS_2021_02/38821303" TargetMode="External"/><Relationship Id="rId43" Type="http://schemas.openxmlformats.org/officeDocument/2006/relationships/hyperlink" Target="https://podminky.urs.cz/item/CS_URS_2021_02/723290823" TargetMode="External"/><Relationship Id="rId48" Type="http://schemas.openxmlformats.org/officeDocument/2006/relationships/hyperlink" Target="https://podminky.urs.cz/item/CS_URS_2021_02/725210821" TargetMode="External"/><Relationship Id="rId56" Type="http://schemas.openxmlformats.org/officeDocument/2006/relationships/hyperlink" Target="https://podminky.urs.cz/item/CS_URS_2021_02/725821325" TargetMode="Externa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220831" TargetMode="External"/><Relationship Id="rId3" Type="http://schemas.openxmlformats.org/officeDocument/2006/relationships/hyperlink" Target="https://podminky.urs.cz/item/CS_URS_2021_02/97403116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J4" sqref="J4"/>
    </sheetView>
  </sheetViews>
  <sheetFormatPr defaultRowHeight="15" x14ac:dyDescent="0.2"/>
  <cols>
    <col min="1" max="1" width="8.33203125" style="101" customWidth="1"/>
    <col min="2" max="2" width="1.6640625" style="101" customWidth="1"/>
    <col min="3" max="3" width="4.1640625" style="101" customWidth="1"/>
    <col min="4" max="33" width="2.6640625" style="101" customWidth="1"/>
    <col min="34" max="34" width="3.33203125" style="101" customWidth="1"/>
    <col min="35" max="35" width="31.6640625" style="101" customWidth="1"/>
    <col min="36" max="37" width="2.5" style="101" customWidth="1"/>
    <col min="38" max="38" width="8.33203125" style="101" customWidth="1"/>
    <col min="39" max="39" width="3.33203125" style="101" customWidth="1"/>
    <col min="40" max="40" width="13.33203125" style="101" customWidth="1"/>
    <col min="41" max="41" width="7.5" style="101" customWidth="1"/>
    <col min="42" max="42" width="4.1640625" style="101" customWidth="1"/>
    <col min="43" max="43" width="15.6640625" style="101" customWidth="1"/>
    <col min="44" max="44" width="13.6640625" style="101" customWidth="1"/>
    <col min="45" max="47" width="25.83203125" style="101" hidden="1" customWidth="1"/>
    <col min="48" max="49" width="21.6640625" style="101" hidden="1" customWidth="1"/>
    <col min="50" max="51" width="25" style="101" hidden="1" customWidth="1"/>
    <col min="52" max="52" width="21.6640625" style="101" hidden="1" customWidth="1"/>
    <col min="53" max="53" width="19.1640625" style="101" hidden="1" customWidth="1"/>
    <col min="54" max="54" width="25" style="101" hidden="1" customWidth="1"/>
    <col min="55" max="55" width="21.6640625" style="101" hidden="1" customWidth="1"/>
    <col min="56" max="56" width="19.1640625" style="101" hidden="1" customWidth="1"/>
    <col min="57" max="57" width="66.5" style="101" customWidth="1"/>
    <col min="58" max="70" width="9.33203125" style="101"/>
    <col min="71" max="91" width="9.33203125" style="101" hidden="1"/>
    <col min="92" max="16384" width="9.33203125" style="101"/>
  </cols>
  <sheetData>
    <row r="1" spans="1:74" ht="11.25" x14ac:dyDescent="0.2">
      <c r="A1" s="100" t="s">
        <v>0</v>
      </c>
      <c r="AZ1" s="100" t="s">
        <v>1</v>
      </c>
      <c r="BA1" s="100" t="s">
        <v>2</v>
      </c>
      <c r="BB1" s="100" t="s">
        <v>3</v>
      </c>
      <c r="BT1" s="100" t="s">
        <v>4</v>
      </c>
      <c r="BU1" s="100" t="s">
        <v>4</v>
      </c>
      <c r="BV1" s="100" t="s">
        <v>5</v>
      </c>
    </row>
    <row r="2" spans="1:74" ht="36.950000000000003" customHeight="1" x14ac:dyDescent="0.2">
      <c r="AR2" s="102" t="s">
        <v>6</v>
      </c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S2" s="104" t="s">
        <v>7</v>
      </c>
      <c r="BT2" s="104" t="s">
        <v>8</v>
      </c>
    </row>
    <row r="3" spans="1:74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7"/>
      <c r="BS3" s="104" t="s">
        <v>7</v>
      </c>
      <c r="BT3" s="104" t="s">
        <v>9</v>
      </c>
    </row>
    <row r="4" spans="1:74" ht="24.95" customHeight="1" x14ac:dyDescent="0.2">
      <c r="B4" s="107"/>
      <c r="D4" s="108" t="s">
        <v>10</v>
      </c>
      <c r="AR4" s="107"/>
      <c r="AS4" s="109" t="s">
        <v>11</v>
      </c>
      <c r="BE4" s="110" t="s">
        <v>12</v>
      </c>
      <c r="BS4" s="104" t="s">
        <v>13</v>
      </c>
    </row>
    <row r="5" spans="1:74" ht="12" customHeight="1" x14ac:dyDescent="0.2">
      <c r="B5" s="107"/>
      <c r="D5" s="111" t="s">
        <v>14</v>
      </c>
      <c r="K5" s="112" t="s">
        <v>15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R5" s="107"/>
      <c r="BE5" s="113" t="s">
        <v>16</v>
      </c>
      <c r="BS5" s="104" t="s">
        <v>7</v>
      </c>
    </row>
    <row r="6" spans="1:74" ht="36.950000000000003" customHeight="1" x14ac:dyDescent="0.2">
      <c r="B6" s="107"/>
      <c r="D6" s="114" t="s">
        <v>17</v>
      </c>
      <c r="K6" s="115" t="s">
        <v>18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R6" s="107"/>
      <c r="BE6" s="116"/>
      <c r="BS6" s="104" t="s">
        <v>7</v>
      </c>
    </row>
    <row r="7" spans="1:74" ht="12" customHeight="1" x14ac:dyDescent="0.2">
      <c r="B7" s="107"/>
      <c r="D7" s="117" t="s">
        <v>19</v>
      </c>
      <c r="K7" s="118" t="s">
        <v>3</v>
      </c>
      <c r="AK7" s="117" t="s">
        <v>20</v>
      </c>
      <c r="AN7" s="118" t="s">
        <v>3</v>
      </c>
      <c r="AR7" s="107"/>
      <c r="BE7" s="116"/>
      <c r="BS7" s="104" t="s">
        <v>7</v>
      </c>
    </row>
    <row r="8" spans="1:74" ht="12" customHeight="1" x14ac:dyDescent="0.2">
      <c r="B8" s="107"/>
      <c r="D8" s="117" t="s">
        <v>21</v>
      </c>
      <c r="K8" s="118" t="s">
        <v>22</v>
      </c>
      <c r="AK8" s="117" t="s">
        <v>23</v>
      </c>
      <c r="AN8" s="3" t="s">
        <v>24</v>
      </c>
      <c r="AR8" s="107"/>
      <c r="BE8" s="116"/>
      <c r="BS8" s="104" t="s">
        <v>7</v>
      </c>
    </row>
    <row r="9" spans="1:74" ht="14.45" customHeight="1" x14ac:dyDescent="0.2">
      <c r="B9" s="107"/>
      <c r="AR9" s="107"/>
      <c r="BE9" s="116"/>
      <c r="BS9" s="104" t="s">
        <v>7</v>
      </c>
    </row>
    <row r="10" spans="1:74" ht="12" customHeight="1" x14ac:dyDescent="0.2">
      <c r="B10" s="107"/>
      <c r="D10" s="117" t="s">
        <v>25</v>
      </c>
      <c r="AK10" s="117" t="s">
        <v>26</v>
      </c>
      <c r="AN10" s="118" t="s">
        <v>27</v>
      </c>
      <c r="AR10" s="107"/>
      <c r="BE10" s="116"/>
      <c r="BS10" s="104" t="s">
        <v>7</v>
      </c>
    </row>
    <row r="11" spans="1:74" ht="18.399999999999999" customHeight="1" x14ac:dyDescent="0.2">
      <c r="B11" s="107"/>
      <c r="E11" s="118" t="s">
        <v>28</v>
      </c>
      <c r="AK11" s="117" t="s">
        <v>29</v>
      </c>
      <c r="AN11" s="118" t="s">
        <v>30</v>
      </c>
      <c r="AR11" s="107"/>
      <c r="BE11" s="116"/>
      <c r="BS11" s="104" t="s">
        <v>7</v>
      </c>
    </row>
    <row r="12" spans="1:74" ht="6.95" customHeight="1" x14ac:dyDescent="0.2">
      <c r="B12" s="107"/>
      <c r="AR12" s="107"/>
      <c r="BE12" s="116"/>
      <c r="BS12" s="104" t="s">
        <v>7</v>
      </c>
    </row>
    <row r="13" spans="1:74" ht="12" customHeight="1" x14ac:dyDescent="0.2">
      <c r="B13" s="107"/>
      <c r="D13" s="117" t="s">
        <v>31</v>
      </c>
      <c r="AK13" s="117" t="s">
        <v>26</v>
      </c>
      <c r="AN13" s="4" t="s">
        <v>32</v>
      </c>
      <c r="AR13" s="107"/>
      <c r="BE13" s="116"/>
      <c r="BS13" s="104" t="s">
        <v>7</v>
      </c>
    </row>
    <row r="14" spans="1:74" ht="12.75" x14ac:dyDescent="0.2">
      <c r="B14" s="107"/>
      <c r="E14" s="90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117" t="s">
        <v>29</v>
      </c>
      <c r="AN14" s="4" t="s">
        <v>32</v>
      </c>
      <c r="AR14" s="107"/>
      <c r="BE14" s="116"/>
      <c r="BS14" s="104" t="s">
        <v>7</v>
      </c>
    </row>
    <row r="15" spans="1:74" ht="6.95" customHeight="1" x14ac:dyDescent="0.2">
      <c r="B15" s="107"/>
      <c r="AR15" s="107"/>
      <c r="BE15" s="116"/>
      <c r="BS15" s="104" t="s">
        <v>4</v>
      </c>
    </row>
    <row r="16" spans="1:74" ht="12" customHeight="1" x14ac:dyDescent="0.2">
      <c r="B16" s="107"/>
      <c r="D16" s="117" t="s">
        <v>33</v>
      </c>
      <c r="AK16" s="117" t="s">
        <v>26</v>
      </c>
      <c r="AN16" s="118" t="s">
        <v>34</v>
      </c>
      <c r="AR16" s="107"/>
      <c r="BE16" s="116"/>
      <c r="BS16" s="104" t="s">
        <v>4</v>
      </c>
    </row>
    <row r="17" spans="1:71" ht="18.399999999999999" customHeight="1" x14ac:dyDescent="0.2">
      <c r="B17" s="107"/>
      <c r="E17" s="118" t="s">
        <v>35</v>
      </c>
      <c r="AK17" s="117" t="s">
        <v>29</v>
      </c>
      <c r="AN17" s="118" t="s">
        <v>36</v>
      </c>
      <c r="AR17" s="107"/>
      <c r="BE17" s="116"/>
      <c r="BS17" s="104" t="s">
        <v>37</v>
      </c>
    </row>
    <row r="18" spans="1:71" ht="6.95" customHeight="1" x14ac:dyDescent="0.2">
      <c r="B18" s="107"/>
      <c r="AR18" s="107"/>
      <c r="BE18" s="116"/>
      <c r="BS18" s="104" t="s">
        <v>7</v>
      </c>
    </row>
    <row r="19" spans="1:71" ht="12" customHeight="1" x14ac:dyDescent="0.2">
      <c r="B19" s="107"/>
      <c r="D19" s="117" t="s">
        <v>38</v>
      </c>
      <c r="AK19" s="117" t="s">
        <v>26</v>
      </c>
      <c r="AN19" s="118" t="s">
        <v>3</v>
      </c>
      <c r="AR19" s="107"/>
      <c r="BE19" s="116"/>
      <c r="BS19" s="104" t="s">
        <v>7</v>
      </c>
    </row>
    <row r="20" spans="1:71" ht="18.399999999999999" customHeight="1" x14ac:dyDescent="0.2">
      <c r="B20" s="107"/>
      <c r="E20" s="118" t="s">
        <v>39</v>
      </c>
      <c r="AK20" s="117" t="s">
        <v>29</v>
      </c>
      <c r="AN20" s="118" t="s">
        <v>3</v>
      </c>
      <c r="AR20" s="107"/>
      <c r="BE20" s="116"/>
      <c r="BS20" s="104" t="s">
        <v>4</v>
      </c>
    </row>
    <row r="21" spans="1:71" ht="6.95" customHeight="1" x14ac:dyDescent="0.2">
      <c r="B21" s="107"/>
      <c r="AR21" s="107"/>
      <c r="BE21" s="116"/>
    </row>
    <row r="22" spans="1:71" ht="12" customHeight="1" x14ac:dyDescent="0.2">
      <c r="B22" s="107"/>
      <c r="D22" s="117" t="s">
        <v>40</v>
      </c>
      <c r="AR22" s="107"/>
      <c r="BE22" s="116"/>
    </row>
    <row r="23" spans="1:71" ht="47.25" customHeight="1" x14ac:dyDescent="0.2">
      <c r="B23" s="107"/>
      <c r="E23" s="119" t="s">
        <v>41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R23" s="107"/>
      <c r="BE23" s="116"/>
    </row>
    <row r="24" spans="1:71" ht="6.95" customHeight="1" x14ac:dyDescent="0.2">
      <c r="B24" s="107"/>
      <c r="AR24" s="107"/>
      <c r="BE24" s="116"/>
    </row>
    <row r="25" spans="1:71" ht="6.95" customHeight="1" x14ac:dyDescent="0.2">
      <c r="B25" s="107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R25" s="107"/>
      <c r="BE25" s="116"/>
    </row>
    <row r="26" spans="1:71" s="127" customFormat="1" ht="25.9" customHeight="1" x14ac:dyDescent="0.2">
      <c r="A26" s="121"/>
      <c r="B26" s="122"/>
      <c r="C26" s="121"/>
      <c r="D26" s="123" t="s">
        <v>42</v>
      </c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5">
        <f>ROUND(AG54,2)</f>
        <v>0</v>
      </c>
      <c r="AL26" s="126"/>
      <c r="AM26" s="126"/>
      <c r="AN26" s="126"/>
      <c r="AO26" s="126"/>
      <c r="AP26" s="121"/>
      <c r="AQ26" s="121"/>
      <c r="AR26" s="122"/>
      <c r="BE26" s="116"/>
    </row>
    <row r="27" spans="1:71" s="127" customFormat="1" ht="6.95" customHeight="1" x14ac:dyDescent="0.2">
      <c r="A27" s="121"/>
      <c r="B27" s="122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2"/>
      <c r="BE27" s="116"/>
    </row>
    <row r="28" spans="1:71" s="127" customFormat="1" ht="12.75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128" t="s">
        <v>43</v>
      </c>
      <c r="M28" s="128"/>
      <c r="N28" s="128"/>
      <c r="O28" s="128"/>
      <c r="P28" s="128"/>
      <c r="Q28" s="121"/>
      <c r="R28" s="121"/>
      <c r="S28" s="121"/>
      <c r="T28" s="121"/>
      <c r="U28" s="121"/>
      <c r="V28" s="121"/>
      <c r="W28" s="128" t="s">
        <v>44</v>
      </c>
      <c r="X28" s="128"/>
      <c r="Y28" s="128"/>
      <c r="Z28" s="128"/>
      <c r="AA28" s="128"/>
      <c r="AB28" s="128"/>
      <c r="AC28" s="128"/>
      <c r="AD28" s="128"/>
      <c r="AE28" s="128"/>
      <c r="AF28" s="121"/>
      <c r="AG28" s="121"/>
      <c r="AH28" s="121"/>
      <c r="AI28" s="121"/>
      <c r="AJ28" s="121"/>
      <c r="AK28" s="128" t="s">
        <v>45</v>
      </c>
      <c r="AL28" s="128"/>
      <c r="AM28" s="128"/>
      <c r="AN28" s="128"/>
      <c r="AO28" s="128"/>
      <c r="AP28" s="121"/>
      <c r="AQ28" s="121"/>
      <c r="AR28" s="122"/>
      <c r="BE28" s="116"/>
    </row>
    <row r="29" spans="1:71" s="129" customFormat="1" ht="14.45" customHeight="1" x14ac:dyDescent="0.2">
      <c r="B29" s="130"/>
      <c r="D29" s="117" t="s">
        <v>46</v>
      </c>
      <c r="F29" s="117" t="s">
        <v>47</v>
      </c>
      <c r="L29" s="131">
        <v>0.21</v>
      </c>
      <c r="M29" s="132"/>
      <c r="N29" s="132"/>
      <c r="O29" s="132"/>
      <c r="P29" s="132"/>
      <c r="W29" s="133">
        <f>ROUND(AZ54, 2)</f>
        <v>0</v>
      </c>
      <c r="X29" s="132"/>
      <c r="Y29" s="132"/>
      <c r="Z29" s="132"/>
      <c r="AA29" s="132"/>
      <c r="AB29" s="132"/>
      <c r="AC29" s="132"/>
      <c r="AD29" s="132"/>
      <c r="AE29" s="132"/>
      <c r="AK29" s="133">
        <f>ROUND(AV54, 2)</f>
        <v>0</v>
      </c>
      <c r="AL29" s="132"/>
      <c r="AM29" s="132"/>
      <c r="AN29" s="132"/>
      <c r="AO29" s="132"/>
      <c r="AR29" s="130"/>
      <c r="BE29" s="134"/>
    </row>
    <row r="30" spans="1:71" s="129" customFormat="1" ht="14.45" customHeight="1" x14ac:dyDescent="0.2">
      <c r="B30" s="130"/>
      <c r="F30" s="117" t="s">
        <v>48</v>
      </c>
      <c r="L30" s="131">
        <v>0.15</v>
      </c>
      <c r="M30" s="132"/>
      <c r="N30" s="132"/>
      <c r="O30" s="132"/>
      <c r="P30" s="132"/>
      <c r="W30" s="133">
        <f>ROUND(BA54, 2)</f>
        <v>0</v>
      </c>
      <c r="X30" s="132"/>
      <c r="Y30" s="132"/>
      <c r="Z30" s="132"/>
      <c r="AA30" s="132"/>
      <c r="AB30" s="132"/>
      <c r="AC30" s="132"/>
      <c r="AD30" s="132"/>
      <c r="AE30" s="132"/>
      <c r="AK30" s="133">
        <f>ROUND(AW54, 2)</f>
        <v>0</v>
      </c>
      <c r="AL30" s="132"/>
      <c r="AM30" s="132"/>
      <c r="AN30" s="132"/>
      <c r="AO30" s="132"/>
      <c r="AR30" s="130"/>
      <c r="BE30" s="134"/>
    </row>
    <row r="31" spans="1:71" s="129" customFormat="1" ht="14.45" hidden="1" customHeight="1" x14ac:dyDescent="0.2">
      <c r="B31" s="130"/>
      <c r="F31" s="117" t="s">
        <v>49</v>
      </c>
      <c r="L31" s="131">
        <v>0.21</v>
      </c>
      <c r="M31" s="132"/>
      <c r="N31" s="132"/>
      <c r="O31" s="132"/>
      <c r="P31" s="132"/>
      <c r="W31" s="133">
        <f>ROUND(BB54, 2)</f>
        <v>0</v>
      </c>
      <c r="X31" s="132"/>
      <c r="Y31" s="132"/>
      <c r="Z31" s="132"/>
      <c r="AA31" s="132"/>
      <c r="AB31" s="132"/>
      <c r="AC31" s="132"/>
      <c r="AD31" s="132"/>
      <c r="AE31" s="132"/>
      <c r="AK31" s="133">
        <v>0</v>
      </c>
      <c r="AL31" s="132"/>
      <c r="AM31" s="132"/>
      <c r="AN31" s="132"/>
      <c r="AO31" s="132"/>
      <c r="AR31" s="130"/>
      <c r="BE31" s="134"/>
    </row>
    <row r="32" spans="1:71" s="129" customFormat="1" ht="14.45" hidden="1" customHeight="1" x14ac:dyDescent="0.2">
      <c r="B32" s="130"/>
      <c r="F32" s="117" t="s">
        <v>50</v>
      </c>
      <c r="L32" s="131">
        <v>0.15</v>
      </c>
      <c r="M32" s="132"/>
      <c r="N32" s="132"/>
      <c r="O32" s="132"/>
      <c r="P32" s="132"/>
      <c r="W32" s="133">
        <f>ROUND(BC54, 2)</f>
        <v>0</v>
      </c>
      <c r="X32" s="132"/>
      <c r="Y32" s="132"/>
      <c r="Z32" s="132"/>
      <c r="AA32" s="132"/>
      <c r="AB32" s="132"/>
      <c r="AC32" s="132"/>
      <c r="AD32" s="132"/>
      <c r="AE32" s="132"/>
      <c r="AK32" s="133">
        <v>0</v>
      </c>
      <c r="AL32" s="132"/>
      <c r="AM32" s="132"/>
      <c r="AN32" s="132"/>
      <c r="AO32" s="132"/>
      <c r="AR32" s="130"/>
      <c r="BE32" s="134"/>
    </row>
    <row r="33" spans="1:57" s="129" customFormat="1" ht="14.45" hidden="1" customHeight="1" x14ac:dyDescent="0.2">
      <c r="B33" s="130"/>
      <c r="F33" s="117" t="s">
        <v>51</v>
      </c>
      <c r="L33" s="131">
        <v>0</v>
      </c>
      <c r="M33" s="132"/>
      <c r="N33" s="132"/>
      <c r="O33" s="132"/>
      <c r="P33" s="132"/>
      <c r="W33" s="133">
        <f>ROUND(BD54, 2)</f>
        <v>0</v>
      </c>
      <c r="X33" s="132"/>
      <c r="Y33" s="132"/>
      <c r="Z33" s="132"/>
      <c r="AA33" s="132"/>
      <c r="AB33" s="132"/>
      <c r="AC33" s="132"/>
      <c r="AD33" s="132"/>
      <c r="AE33" s="132"/>
      <c r="AK33" s="133">
        <v>0</v>
      </c>
      <c r="AL33" s="132"/>
      <c r="AM33" s="132"/>
      <c r="AN33" s="132"/>
      <c r="AO33" s="132"/>
      <c r="AR33" s="130"/>
    </row>
    <row r="34" spans="1:57" s="127" customFormat="1" ht="6.95" customHeight="1" x14ac:dyDescent="0.2">
      <c r="A34" s="121"/>
      <c r="B34" s="122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2"/>
      <c r="BE34" s="121"/>
    </row>
    <row r="35" spans="1:57" s="127" customFormat="1" ht="25.9" customHeight="1" x14ac:dyDescent="0.2">
      <c r="A35" s="121"/>
      <c r="B35" s="122"/>
      <c r="C35" s="135"/>
      <c r="D35" s="136" t="s">
        <v>52</v>
      </c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8" t="s">
        <v>53</v>
      </c>
      <c r="U35" s="137"/>
      <c r="V35" s="137"/>
      <c r="W35" s="137"/>
      <c r="X35" s="139" t="s">
        <v>54</v>
      </c>
      <c r="Y35" s="140"/>
      <c r="Z35" s="140"/>
      <c r="AA35" s="140"/>
      <c r="AB35" s="140"/>
      <c r="AC35" s="137"/>
      <c r="AD35" s="137"/>
      <c r="AE35" s="137"/>
      <c r="AF35" s="137"/>
      <c r="AG35" s="137"/>
      <c r="AH35" s="137"/>
      <c r="AI35" s="137"/>
      <c r="AJ35" s="137"/>
      <c r="AK35" s="141">
        <f>SUM(AK26:AK33)</f>
        <v>0</v>
      </c>
      <c r="AL35" s="140"/>
      <c r="AM35" s="140"/>
      <c r="AN35" s="140"/>
      <c r="AO35" s="142"/>
      <c r="AP35" s="135"/>
      <c r="AQ35" s="135"/>
      <c r="AR35" s="122"/>
      <c r="BE35" s="121"/>
    </row>
    <row r="36" spans="1:57" s="127" customFormat="1" ht="6.95" customHeight="1" x14ac:dyDescent="0.2">
      <c r="A36" s="121"/>
      <c r="B36" s="122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2"/>
      <c r="BE36" s="121"/>
    </row>
    <row r="37" spans="1:57" s="127" customFormat="1" ht="6.95" customHeight="1" x14ac:dyDescent="0.2">
      <c r="A37" s="121"/>
      <c r="B37" s="143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22"/>
      <c r="BE37" s="121"/>
    </row>
    <row r="41" spans="1:57" s="127" customFormat="1" ht="6.95" customHeight="1" x14ac:dyDescent="0.2">
      <c r="A41" s="121"/>
      <c r="B41" s="145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22"/>
      <c r="BE41" s="121"/>
    </row>
    <row r="42" spans="1:57" s="127" customFormat="1" ht="24.95" customHeight="1" x14ac:dyDescent="0.2">
      <c r="A42" s="121"/>
      <c r="B42" s="122"/>
      <c r="C42" s="108" t="s">
        <v>55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2"/>
      <c r="BE42" s="121"/>
    </row>
    <row r="43" spans="1:57" s="127" customFormat="1" ht="6.95" customHeight="1" x14ac:dyDescent="0.2">
      <c r="A43" s="121"/>
      <c r="B43" s="122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2"/>
      <c r="BE43" s="121"/>
    </row>
    <row r="44" spans="1:57" s="147" customFormat="1" ht="12" customHeight="1" x14ac:dyDescent="0.2">
      <c r="B44" s="148"/>
      <c r="C44" s="117" t="s">
        <v>14</v>
      </c>
      <c r="L44" s="147" t="str">
        <f>K5</f>
        <v>20189311-B10</v>
      </c>
      <c r="AR44" s="148"/>
    </row>
    <row r="45" spans="1:57" s="149" customFormat="1" ht="36.950000000000003" customHeight="1" x14ac:dyDescent="0.2">
      <c r="B45" s="150"/>
      <c r="C45" s="151" t="s">
        <v>17</v>
      </c>
      <c r="L45" s="152" t="str">
        <f>K6</f>
        <v>Oprava bytu Hrnčířská 21, 602 00, BRNO - Byt č. 10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R45" s="150"/>
    </row>
    <row r="46" spans="1:57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2"/>
      <c r="BE46" s="121"/>
    </row>
    <row r="47" spans="1:57" s="127" customFormat="1" ht="12" customHeight="1" x14ac:dyDescent="0.2">
      <c r="A47" s="121"/>
      <c r="B47" s="122"/>
      <c r="C47" s="117" t="s">
        <v>21</v>
      </c>
      <c r="D47" s="121"/>
      <c r="E47" s="121"/>
      <c r="F47" s="121"/>
      <c r="G47" s="121"/>
      <c r="H47" s="121"/>
      <c r="I47" s="121"/>
      <c r="J47" s="121"/>
      <c r="K47" s="121"/>
      <c r="L47" s="154" t="str">
        <f>IF(K8="","",K8)</f>
        <v>Brno</v>
      </c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17" t="s">
        <v>23</v>
      </c>
      <c r="AJ47" s="121"/>
      <c r="AK47" s="121"/>
      <c r="AL47" s="121"/>
      <c r="AM47" s="155" t="str">
        <f>IF(AN8= "","",AN8)</f>
        <v>27. 7. 2021</v>
      </c>
      <c r="AN47" s="155"/>
      <c r="AO47" s="121"/>
      <c r="AP47" s="121"/>
      <c r="AQ47" s="121"/>
      <c r="AR47" s="122"/>
      <c r="BE47" s="121"/>
    </row>
    <row r="48" spans="1:57" s="127" customFormat="1" ht="6.95" customHeight="1" x14ac:dyDescent="0.2">
      <c r="A48" s="121"/>
      <c r="B48" s="122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2"/>
      <c r="BE48" s="121"/>
    </row>
    <row r="49" spans="1:91" s="127" customFormat="1" ht="15.2" customHeight="1" x14ac:dyDescent="0.2">
      <c r="A49" s="121"/>
      <c r="B49" s="122"/>
      <c r="C49" s="117" t="s">
        <v>25</v>
      </c>
      <c r="D49" s="121"/>
      <c r="E49" s="121"/>
      <c r="F49" s="121"/>
      <c r="G49" s="121"/>
      <c r="H49" s="121"/>
      <c r="I49" s="121"/>
      <c r="J49" s="121"/>
      <c r="K49" s="121"/>
      <c r="L49" s="147" t="str">
        <f>IF(E11= "","",E11)</f>
        <v>Úřad městské části Brno-střed</v>
      </c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17" t="s">
        <v>33</v>
      </c>
      <c r="AJ49" s="121"/>
      <c r="AK49" s="121"/>
      <c r="AL49" s="121"/>
      <c r="AM49" s="156" t="str">
        <f>IF(E17="","",E17)</f>
        <v>Intar a.s.</v>
      </c>
      <c r="AN49" s="157"/>
      <c r="AO49" s="157"/>
      <c r="AP49" s="157"/>
      <c r="AQ49" s="121"/>
      <c r="AR49" s="122"/>
      <c r="AS49" s="158" t="s">
        <v>56</v>
      </c>
      <c r="AT49" s="159"/>
      <c r="AU49" s="160"/>
      <c r="AV49" s="160"/>
      <c r="AW49" s="160"/>
      <c r="AX49" s="160"/>
      <c r="AY49" s="160"/>
      <c r="AZ49" s="160"/>
      <c r="BA49" s="160"/>
      <c r="BB49" s="160"/>
      <c r="BC49" s="160"/>
      <c r="BD49" s="161"/>
      <c r="BE49" s="121"/>
    </row>
    <row r="50" spans="1:91" s="127" customFormat="1" ht="15.2" customHeight="1" x14ac:dyDescent="0.2">
      <c r="A50" s="121"/>
      <c r="B50" s="122"/>
      <c r="C50" s="117" t="s">
        <v>31</v>
      </c>
      <c r="D50" s="121"/>
      <c r="E50" s="121"/>
      <c r="F50" s="121"/>
      <c r="G50" s="121"/>
      <c r="H50" s="121"/>
      <c r="I50" s="121"/>
      <c r="J50" s="121"/>
      <c r="K50" s="121"/>
      <c r="L50" s="147" t="str">
        <f>IF(E14= "Vyplň údaj","",E14)</f>
        <v/>
      </c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17" t="s">
        <v>38</v>
      </c>
      <c r="AJ50" s="121"/>
      <c r="AK50" s="121"/>
      <c r="AL50" s="121"/>
      <c r="AM50" s="156" t="str">
        <f>IF(E20="","",E20)</f>
        <v>Bc. Veronika Kalusová</v>
      </c>
      <c r="AN50" s="157"/>
      <c r="AO50" s="157"/>
      <c r="AP50" s="157"/>
      <c r="AQ50" s="121"/>
      <c r="AR50" s="122"/>
      <c r="AS50" s="162"/>
      <c r="AT50" s="163"/>
      <c r="AU50" s="164"/>
      <c r="AV50" s="164"/>
      <c r="AW50" s="164"/>
      <c r="AX50" s="164"/>
      <c r="AY50" s="164"/>
      <c r="AZ50" s="164"/>
      <c r="BA50" s="164"/>
      <c r="BB50" s="164"/>
      <c r="BC50" s="164"/>
      <c r="BD50" s="165"/>
      <c r="BE50" s="121"/>
    </row>
    <row r="51" spans="1:91" s="127" customFormat="1" ht="10.9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2"/>
      <c r="AS51" s="162"/>
      <c r="AT51" s="163"/>
      <c r="AU51" s="164"/>
      <c r="AV51" s="164"/>
      <c r="AW51" s="164"/>
      <c r="AX51" s="164"/>
      <c r="AY51" s="164"/>
      <c r="AZ51" s="164"/>
      <c r="BA51" s="164"/>
      <c r="BB51" s="164"/>
      <c r="BC51" s="164"/>
      <c r="BD51" s="165"/>
      <c r="BE51" s="121"/>
    </row>
    <row r="52" spans="1:91" s="127" customFormat="1" ht="29.25" customHeight="1" x14ac:dyDescent="0.2">
      <c r="A52" s="121"/>
      <c r="B52" s="122"/>
      <c r="C52" s="166" t="s">
        <v>57</v>
      </c>
      <c r="D52" s="167"/>
      <c r="E52" s="167"/>
      <c r="F52" s="167"/>
      <c r="G52" s="167"/>
      <c r="H52" s="168"/>
      <c r="I52" s="169" t="s">
        <v>58</v>
      </c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70" t="s">
        <v>59</v>
      </c>
      <c r="AH52" s="167"/>
      <c r="AI52" s="167"/>
      <c r="AJ52" s="167"/>
      <c r="AK52" s="167"/>
      <c r="AL52" s="167"/>
      <c r="AM52" s="167"/>
      <c r="AN52" s="169" t="s">
        <v>60</v>
      </c>
      <c r="AO52" s="167"/>
      <c r="AP52" s="167"/>
      <c r="AQ52" s="171" t="s">
        <v>61</v>
      </c>
      <c r="AR52" s="122"/>
      <c r="AS52" s="172" t="s">
        <v>62</v>
      </c>
      <c r="AT52" s="173" t="s">
        <v>63</v>
      </c>
      <c r="AU52" s="173" t="s">
        <v>64</v>
      </c>
      <c r="AV52" s="173" t="s">
        <v>65</v>
      </c>
      <c r="AW52" s="173" t="s">
        <v>66</v>
      </c>
      <c r="AX52" s="173" t="s">
        <v>67</v>
      </c>
      <c r="AY52" s="173" t="s">
        <v>68</v>
      </c>
      <c r="AZ52" s="173" t="s">
        <v>69</v>
      </c>
      <c r="BA52" s="173" t="s">
        <v>70</v>
      </c>
      <c r="BB52" s="173" t="s">
        <v>71</v>
      </c>
      <c r="BC52" s="173" t="s">
        <v>72</v>
      </c>
      <c r="BD52" s="174" t="s">
        <v>73</v>
      </c>
      <c r="BE52" s="121"/>
    </row>
    <row r="53" spans="1:91" s="127" customFormat="1" ht="10.9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2"/>
      <c r="AS53" s="175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7"/>
      <c r="BE53" s="121"/>
    </row>
    <row r="54" spans="1:91" s="178" customFormat="1" ht="32.450000000000003" customHeight="1" x14ac:dyDescent="0.2">
      <c r="B54" s="179"/>
      <c r="C54" s="180" t="s">
        <v>74</v>
      </c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2">
        <f>ROUND(SUM(AG55:AG58),2)</f>
        <v>0</v>
      </c>
      <c r="AH54" s="182"/>
      <c r="AI54" s="182"/>
      <c r="AJ54" s="182"/>
      <c r="AK54" s="182"/>
      <c r="AL54" s="182"/>
      <c r="AM54" s="182"/>
      <c r="AN54" s="183">
        <f>SUM(AG54,AT54)</f>
        <v>0</v>
      </c>
      <c r="AO54" s="183"/>
      <c r="AP54" s="183"/>
      <c r="AQ54" s="184" t="s">
        <v>3</v>
      </c>
      <c r="AR54" s="179"/>
      <c r="AS54" s="185">
        <f>ROUND(SUM(AS55:AS58),2)</f>
        <v>0</v>
      </c>
      <c r="AT54" s="186">
        <f>ROUND(SUM(AV54:AW54),2)</f>
        <v>0</v>
      </c>
      <c r="AU54" s="187">
        <f>ROUND(SUM(AU55:AU58),5)</f>
        <v>0</v>
      </c>
      <c r="AV54" s="186">
        <f>ROUND(AZ54*L29,2)</f>
        <v>0</v>
      </c>
      <c r="AW54" s="186">
        <f>ROUND(BA54*L30,2)</f>
        <v>0</v>
      </c>
      <c r="AX54" s="186">
        <f>ROUND(BB54*L29,2)</f>
        <v>0</v>
      </c>
      <c r="AY54" s="186">
        <f>ROUND(BC54*L30,2)</f>
        <v>0</v>
      </c>
      <c r="AZ54" s="186">
        <f>ROUND(SUM(AZ55:AZ58),2)</f>
        <v>0</v>
      </c>
      <c r="BA54" s="186">
        <f>ROUND(SUM(BA55:BA58),2)</f>
        <v>0</v>
      </c>
      <c r="BB54" s="186">
        <f>ROUND(SUM(BB55:BB58),2)</f>
        <v>0</v>
      </c>
      <c r="BC54" s="186">
        <f>ROUND(SUM(BC55:BC58),2)</f>
        <v>0</v>
      </c>
      <c r="BD54" s="188">
        <f>ROUND(SUM(BD55:BD58),2)</f>
        <v>0</v>
      </c>
      <c r="BS54" s="189" t="s">
        <v>75</v>
      </c>
      <c r="BT54" s="189" t="s">
        <v>76</v>
      </c>
      <c r="BU54" s="190" t="s">
        <v>77</v>
      </c>
      <c r="BV54" s="189" t="s">
        <v>78</v>
      </c>
      <c r="BW54" s="189" t="s">
        <v>5</v>
      </c>
      <c r="BX54" s="189" t="s">
        <v>79</v>
      </c>
      <c r="CL54" s="189" t="s">
        <v>3</v>
      </c>
    </row>
    <row r="55" spans="1:91" s="203" customFormat="1" ht="16.5" customHeight="1" x14ac:dyDescent="0.2">
      <c r="A55" s="191" t="s">
        <v>80</v>
      </c>
      <c r="B55" s="192"/>
      <c r="C55" s="193"/>
      <c r="D55" s="194" t="s">
        <v>81</v>
      </c>
      <c r="E55" s="194"/>
      <c r="F55" s="194"/>
      <c r="G55" s="194"/>
      <c r="H55" s="194"/>
      <c r="I55" s="195"/>
      <c r="J55" s="194" t="s">
        <v>82</v>
      </c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6">
        <f>'D.1.1 - stavební práce'!J30</f>
        <v>0</v>
      </c>
      <c r="AH55" s="197"/>
      <c r="AI55" s="197"/>
      <c r="AJ55" s="197"/>
      <c r="AK55" s="197"/>
      <c r="AL55" s="197"/>
      <c r="AM55" s="197"/>
      <c r="AN55" s="196">
        <f>SUM(AG55,AT55)</f>
        <v>0</v>
      </c>
      <c r="AO55" s="197"/>
      <c r="AP55" s="197"/>
      <c r="AQ55" s="198" t="s">
        <v>83</v>
      </c>
      <c r="AR55" s="192"/>
      <c r="AS55" s="199">
        <v>0</v>
      </c>
      <c r="AT55" s="200">
        <f>ROUND(SUM(AV55:AW55),2)</f>
        <v>0</v>
      </c>
      <c r="AU55" s="201">
        <f>'D.1.1 - stavební práce'!P96</f>
        <v>0</v>
      </c>
      <c r="AV55" s="200">
        <f>'D.1.1 - stavební práce'!J33</f>
        <v>0</v>
      </c>
      <c r="AW55" s="200">
        <f>'D.1.1 - stavební práce'!J34</f>
        <v>0</v>
      </c>
      <c r="AX55" s="200">
        <f>'D.1.1 - stavební práce'!J35</f>
        <v>0</v>
      </c>
      <c r="AY55" s="200">
        <f>'D.1.1 - stavební práce'!J36</f>
        <v>0</v>
      </c>
      <c r="AZ55" s="200">
        <f>'D.1.1 - stavební práce'!F33</f>
        <v>0</v>
      </c>
      <c r="BA55" s="200">
        <f>'D.1.1 - stavební práce'!F34</f>
        <v>0</v>
      </c>
      <c r="BB55" s="200">
        <f>'D.1.1 - stavební práce'!F35</f>
        <v>0</v>
      </c>
      <c r="BC55" s="200">
        <f>'D.1.1 - stavební práce'!F36</f>
        <v>0</v>
      </c>
      <c r="BD55" s="202">
        <f>'D.1.1 - stavební práce'!F37</f>
        <v>0</v>
      </c>
      <c r="BT55" s="204" t="s">
        <v>84</v>
      </c>
      <c r="BV55" s="204" t="s">
        <v>78</v>
      </c>
      <c r="BW55" s="204" t="s">
        <v>85</v>
      </c>
      <c r="BX55" s="204" t="s">
        <v>5</v>
      </c>
      <c r="CL55" s="204" t="s">
        <v>3</v>
      </c>
      <c r="CM55" s="204" t="s">
        <v>84</v>
      </c>
    </row>
    <row r="56" spans="1:91" s="203" customFormat="1" ht="16.5" customHeight="1" x14ac:dyDescent="0.2">
      <c r="A56" s="191" t="s">
        <v>80</v>
      </c>
      <c r="B56" s="192"/>
      <c r="C56" s="193"/>
      <c r="D56" s="194" t="s">
        <v>86</v>
      </c>
      <c r="E56" s="194"/>
      <c r="F56" s="194"/>
      <c r="G56" s="194"/>
      <c r="H56" s="194"/>
      <c r="I56" s="195"/>
      <c r="J56" s="194" t="s">
        <v>87</v>
      </c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6">
        <f>'D.1.4a - vytápění'!J30</f>
        <v>0</v>
      </c>
      <c r="AH56" s="197"/>
      <c r="AI56" s="197"/>
      <c r="AJ56" s="197"/>
      <c r="AK56" s="197"/>
      <c r="AL56" s="197"/>
      <c r="AM56" s="197"/>
      <c r="AN56" s="196">
        <f>SUM(AG56,AT56)</f>
        <v>0</v>
      </c>
      <c r="AO56" s="197"/>
      <c r="AP56" s="197"/>
      <c r="AQ56" s="198" t="s">
        <v>83</v>
      </c>
      <c r="AR56" s="192"/>
      <c r="AS56" s="199">
        <v>0</v>
      </c>
      <c r="AT56" s="200">
        <f>ROUND(SUM(AV56:AW56),2)</f>
        <v>0</v>
      </c>
      <c r="AU56" s="201">
        <f>'D.1.4a - vytápění'!P87</f>
        <v>0</v>
      </c>
      <c r="AV56" s="200">
        <f>'D.1.4a - vytápění'!J33</f>
        <v>0</v>
      </c>
      <c r="AW56" s="200">
        <f>'D.1.4a - vytápění'!J34</f>
        <v>0</v>
      </c>
      <c r="AX56" s="200">
        <f>'D.1.4a - vytápění'!J35</f>
        <v>0</v>
      </c>
      <c r="AY56" s="200">
        <f>'D.1.4a - vytápění'!J36</f>
        <v>0</v>
      </c>
      <c r="AZ56" s="200">
        <f>'D.1.4a - vytápění'!F33</f>
        <v>0</v>
      </c>
      <c r="BA56" s="200">
        <f>'D.1.4a - vytápění'!F34</f>
        <v>0</v>
      </c>
      <c r="BB56" s="200">
        <f>'D.1.4a - vytápění'!F35</f>
        <v>0</v>
      </c>
      <c r="BC56" s="200">
        <f>'D.1.4a - vytápění'!F36</f>
        <v>0</v>
      </c>
      <c r="BD56" s="202">
        <f>'D.1.4a - vytápění'!F37</f>
        <v>0</v>
      </c>
      <c r="BT56" s="204" t="s">
        <v>84</v>
      </c>
      <c r="BV56" s="204" t="s">
        <v>78</v>
      </c>
      <c r="BW56" s="204" t="s">
        <v>88</v>
      </c>
      <c r="BX56" s="204" t="s">
        <v>5</v>
      </c>
      <c r="CL56" s="204" t="s">
        <v>3</v>
      </c>
      <c r="CM56" s="204" t="s">
        <v>84</v>
      </c>
    </row>
    <row r="57" spans="1:91" s="203" customFormat="1" ht="16.5" customHeight="1" x14ac:dyDescent="0.2">
      <c r="A57" s="191" t="s">
        <v>80</v>
      </c>
      <c r="B57" s="192"/>
      <c r="C57" s="193"/>
      <c r="D57" s="194" t="s">
        <v>89</v>
      </c>
      <c r="E57" s="194"/>
      <c r="F57" s="194"/>
      <c r="G57" s="194"/>
      <c r="H57" s="194"/>
      <c r="I57" s="195"/>
      <c r="J57" s="194" t="s">
        <v>90</v>
      </c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6">
        <f>'D.1.4d - zdravotechnika'!J30</f>
        <v>0</v>
      </c>
      <c r="AH57" s="197"/>
      <c r="AI57" s="197"/>
      <c r="AJ57" s="197"/>
      <c r="AK57" s="197"/>
      <c r="AL57" s="197"/>
      <c r="AM57" s="197"/>
      <c r="AN57" s="196">
        <f>SUM(AG57,AT57)</f>
        <v>0</v>
      </c>
      <c r="AO57" s="197"/>
      <c r="AP57" s="197"/>
      <c r="AQ57" s="198" t="s">
        <v>83</v>
      </c>
      <c r="AR57" s="192"/>
      <c r="AS57" s="199">
        <v>0</v>
      </c>
      <c r="AT57" s="200">
        <f>ROUND(SUM(AV57:AW57),2)</f>
        <v>0</v>
      </c>
      <c r="AU57" s="201">
        <f>'D.1.4d - zdravotechnika'!P90</f>
        <v>0</v>
      </c>
      <c r="AV57" s="200">
        <f>'D.1.4d - zdravotechnika'!J33</f>
        <v>0</v>
      </c>
      <c r="AW57" s="200">
        <f>'D.1.4d - zdravotechnika'!J34</f>
        <v>0</v>
      </c>
      <c r="AX57" s="200">
        <f>'D.1.4d - zdravotechnika'!J35</f>
        <v>0</v>
      </c>
      <c r="AY57" s="200">
        <f>'D.1.4d - zdravotechnika'!J36</f>
        <v>0</v>
      </c>
      <c r="AZ57" s="200">
        <f>'D.1.4d - zdravotechnika'!F33</f>
        <v>0</v>
      </c>
      <c r="BA57" s="200">
        <f>'D.1.4d - zdravotechnika'!F34</f>
        <v>0</v>
      </c>
      <c r="BB57" s="200">
        <f>'D.1.4d - zdravotechnika'!F35</f>
        <v>0</v>
      </c>
      <c r="BC57" s="200">
        <f>'D.1.4d - zdravotechnika'!F36</f>
        <v>0</v>
      </c>
      <c r="BD57" s="202">
        <f>'D.1.4d - zdravotechnika'!F37</f>
        <v>0</v>
      </c>
      <c r="BT57" s="204" t="s">
        <v>84</v>
      </c>
      <c r="BV57" s="204" t="s">
        <v>78</v>
      </c>
      <c r="BW57" s="204" t="s">
        <v>91</v>
      </c>
      <c r="BX57" s="204" t="s">
        <v>5</v>
      </c>
      <c r="CL57" s="204" t="s">
        <v>3</v>
      </c>
      <c r="CM57" s="204" t="s">
        <v>84</v>
      </c>
    </row>
    <row r="58" spans="1:91" s="203" customFormat="1" ht="16.5" customHeight="1" x14ac:dyDescent="0.2">
      <c r="A58" s="191" t="s">
        <v>80</v>
      </c>
      <c r="B58" s="192"/>
      <c r="C58" s="193"/>
      <c r="D58" s="194" t="s">
        <v>92</v>
      </c>
      <c r="E58" s="194"/>
      <c r="F58" s="194"/>
      <c r="G58" s="194"/>
      <c r="H58" s="194"/>
      <c r="I58" s="195"/>
      <c r="J58" s="194" t="s">
        <v>93</v>
      </c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6">
        <f>'D.1.4g - elektroinstalace'!J30</f>
        <v>0</v>
      </c>
      <c r="AH58" s="197"/>
      <c r="AI58" s="197"/>
      <c r="AJ58" s="197"/>
      <c r="AK58" s="197"/>
      <c r="AL58" s="197"/>
      <c r="AM58" s="197"/>
      <c r="AN58" s="196">
        <f>SUM(AG58,AT58)</f>
        <v>0</v>
      </c>
      <c r="AO58" s="197"/>
      <c r="AP58" s="197"/>
      <c r="AQ58" s="198" t="s">
        <v>83</v>
      </c>
      <c r="AR58" s="192"/>
      <c r="AS58" s="205">
        <v>0</v>
      </c>
      <c r="AT58" s="206">
        <f>ROUND(SUM(AV58:AW58),2)</f>
        <v>0</v>
      </c>
      <c r="AU58" s="207">
        <f>'D.1.4g - elektroinstalace'!P100</f>
        <v>0</v>
      </c>
      <c r="AV58" s="206">
        <f>'D.1.4g - elektroinstalace'!J33</f>
        <v>0</v>
      </c>
      <c r="AW58" s="206">
        <f>'D.1.4g - elektroinstalace'!J34</f>
        <v>0</v>
      </c>
      <c r="AX58" s="206">
        <f>'D.1.4g - elektroinstalace'!J35</f>
        <v>0</v>
      </c>
      <c r="AY58" s="206">
        <f>'D.1.4g - elektroinstalace'!J36</f>
        <v>0</v>
      </c>
      <c r="AZ58" s="206">
        <f>'D.1.4g - elektroinstalace'!F33</f>
        <v>0</v>
      </c>
      <c r="BA58" s="206">
        <f>'D.1.4g - elektroinstalace'!F34</f>
        <v>0</v>
      </c>
      <c r="BB58" s="206">
        <f>'D.1.4g - elektroinstalace'!F35</f>
        <v>0</v>
      </c>
      <c r="BC58" s="206">
        <f>'D.1.4g - elektroinstalace'!F36</f>
        <v>0</v>
      </c>
      <c r="BD58" s="208">
        <f>'D.1.4g - elektroinstalace'!F37</f>
        <v>0</v>
      </c>
      <c r="BT58" s="204" t="s">
        <v>84</v>
      </c>
      <c r="BV58" s="204" t="s">
        <v>78</v>
      </c>
      <c r="BW58" s="204" t="s">
        <v>94</v>
      </c>
      <c r="BX58" s="204" t="s">
        <v>5</v>
      </c>
      <c r="CL58" s="204" t="s">
        <v>3</v>
      </c>
      <c r="CM58" s="204" t="s">
        <v>84</v>
      </c>
    </row>
    <row r="59" spans="1:91" s="127" customFormat="1" ht="30" customHeight="1" x14ac:dyDescent="0.2">
      <c r="A59" s="121"/>
      <c r="B59" s="122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2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</row>
    <row r="60" spans="1:91" s="127" customFormat="1" ht="6.95" customHeight="1" x14ac:dyDescent="0.2">
      <c r="A60" s="121"/>
      <c r="B60" s="143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22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</row>
  </sheetData>
  <sheetProtection password="8879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4"/>
  <sheetViews>
    <sheetView showGridLines="0" tabSelected="1" workbookViewId="0">
      <selection activeCell="I393" sqref="I393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85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Hrnčířská 21, 602 00, BRNO - Byt č. 10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97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98</v>
      </c>
      <c r="G12" s="121"/>
      <c r="H12" s="121"/>
      <c r="I12" s="117" t="s">
        <v>23</v>
      </c>
      <c r="J12" s="215" t="str">
        <f>'Rekapitulace stavby'!AN8</f>
        <v>27. 7. 2021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">
        <v>28</v>
      </c>
      <c r="F15" s="121"/>
      <c r="G15" s="121"/>
      <c r="H15" s="121"/>
      <c r="I15" s="117" t="s">
        <v>29</v>
      </c>
      <c r="J15" s="118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24"/>
      <c r="G18" s="324"/>
      <c r="H18" s="324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">
        <v>35</v>
      </c>
      <c r="F21" s="121"/>
      <c r="G21" s="121"/>
      <c r="H21" s="121"/>
      <c r="I21" s="117" t="s">
        <v>29</v>
      </c>
      <c r="J21" s="118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">
        <v>39</v>
      </c>
      <c r="F24" s="121"/>
      <c r="G24" s="121"/>
      <c r="H24" s="121"/>
      <c r="I24" s="117" t="s">
        <v>29</v>
      </c>
      <c r="J24" s="118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ROUND(J96,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ROUND((SUM(BE96:BE403)),  2)</f>
        <v>0</v>
      </c>
      <c r="G33" s="121"/>
      <c r="H33" s="121"/>
      <c r="I33" s="225">
        <v>0.21</v>
      </c>
      <c r="J33" s="224">
        <f>ROUND(((SUM(BE96:BE403))*I33),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ROUND((SUM(BF96:BF403)),  2)</f>
        <v>0</v>
      </c>
      <c r="G34" s="121"/>
      <c r="H34" s="121"/>
      <c r="I34" s="225">
        <v>0.15</v>
      </c>
      <c r="J34" s="224">
        <f>ROUND(((SUM(BF96:BF403))*I34),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ROUND((SUM(BG96:BG403)),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ROUND((SUM(BH96:BH403)),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ROUND((SUM(BI96:BI403)),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Hrnčířská 21, 602 00, BRNO - Byt č. 10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D.1.1 - stavební práce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 xml:space="preserve"> </v>
      </c>
      <c r="G52" s="121"/>
      <c r="H52" s="121"/>
      <c r="I52" s="117" t="s">
        <v>23</v>
      </c>
      <c r="J52" s="215" t="str">
        <f>IF(J12="","",J12)</f>
        <v>27. 7. 2021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25.7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Bc. Veronika Kalusová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100</v>
      </c>
      <c r="D57" s="226"/>
      <c r="E57" s="226"/>
      <c r="F57" s="226"/>
      <c r="G57" s="226"/>
      <c r="H57" s="226"/>
      <c r="I57" s="226"/>
      <c r="J57" s="234" t="s">
        <v>101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J96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102</v>
      </c>
    </row>
    <row r="60" spans="1:47" s="236" customFormat="1" ht="24.95" customHeight="1" x14ac:dyDescent="0.2">
      <c r="B60" s="237"/>
      <c r="D60" s="238" t="s">
        <v>103</v>
      </c>
      <c r="E60" s="239"/>
      <c r="F60" s="239"/>
      <c r="G60" s="239"/>
      <c r="H60" s="239"/>
      <c r="I60" s="239"/>
      <c r="J60" s="240">
        <f>J97</f>
        <v>0</v>
      </c>
      <c r="L60" s="237"/>
    </row>
    <row r="61" spans="1:47" s="241" customFormat="1" ht="19.899999999999999" customHeight="1" x14ac:dyDescent="0.2">
      <c r="B61" s="242"/>
      <c r="D61" s="243" t="s">
        <v>104</v>
      </c>
      <c r="E61" s="244"/>
      <c r="F61" s="244"/>
      <c r="G61" s="244"/>
      <c r="H61" s="244"/>
      <c r="I61" s="244"/>
      <c r="J61" s="245">
        <f>J98</f>
        <v>0</v>
      </c>
      <c r="L61" s="242"/>
    </row>
    <row r="62" spans="1:47" s="241" customFormat="1" ht="19.899999999999999" customHeight="1" x14ac:dyDescent="0.2">
      <c r="B62" s="242"/>
      <c r="D62" s="243" t="s">
        <v>105</v>
      </c>
      <c r="E62" s="244"/>
      <c r="F62" s="244"/>
      <c r="G62" s="244"/>
      <c r="H62" s="244"/>
      <c r="I62" s="244"/>
      <c r="J62" s="245">
        <f>J107</f>
        <v>0</v>
      </c>
      <c r="L62" s="242"/>
    </row>
    <row r="63" spans="1:47" s="241" customFormat="1" ht="19.899999999999999" customHeight="1" x14ac:dyDescent="0.2">
      <c r="B63" s="242"/>
      <c r="D63" s="243" t="s">
        <v>106</v>
      </c>
      <c r="E63" s="244"/>
      <c r="F63" s="244"/>
      <c r="G63" s="244"/>
      <c r="H63" s="244"/>
      <c r="I63" s="244"/>
      <c r="J63" s="245">
        <f>J148</f>
        <v>0</v>
      </c>
      <c r="L63" s="242"/>
    </row>
    <row r="64" spans="1:47" s="241" customFormat="1" ht="19.899999999999999" customHeight="1" x14ac:dyDescent="0.2">
      <c r="B64" s="242"/>
      <c r="D64" s="243" t="s">
        <v>107</v>
      </c>
      <c r="E64" s="244"/>
      <c r="F64" s="244"/>
      <c r="G64" s="244"/>
      <c r="H64" s="244"/>
      <c r="I64" s="244"/>
      <c r="J64" s="245">
        <f>J182</f>
        <v>0</v>
      </c>
      <c r="L64" s="242"/>
    </row>
    <row r="65" spans="1:31" s="241" customFormat="1" ht="19.899999999999999" customHeight="1" x14ac:dyDescent="0.2">
      <c r="B65" s="242"/>
      <c r="D65" s="243" t="s">
        <v>108</v>
      </c>
      <c r="E65" s="244"/>
      <c r="F65" s="244"/>
      <c r="G65" s="244"/>
      <c r="H65" s="244"/>
      <c r="I65" s="244"/>
      <c r="J65" s="245">
        <f>J192</f>
        <v>0</v>
      </c>
      <c r="L65" s="242"/>
    </row>
    <row r="66" spans="1:31" s="236" customFormat="1" ht="24.95" customHeight="1" x14ac:dyDescent="0.2">
      <c r="B66" s="237"/>
      <c r="D66" s="238" t="s">
        <v>109</v>
      </c>
      <c r="E66" s="239"/>
      <c r="F66" s="239"/>
      <c r="G66" s="239"/>
      <c r="H66" s="239"/>
      <c r="I66" s="239"/>
      <c r="J66" s="240">
        <f>J195</f>
        <v>0</v>
      </c>
      <c r="L66" s="237"/>
    </row>
    <row r="67" spans="1:31" s="241" customFormat="1" ht="19.899999999999999" customHeight="1" x14ac:dyDescent="0.2">
      <c r="B67" s="242"/>
      <c r="D67" s="243" t="s">
        <v>110</v>
      </c>
      <c r="E67" s="244"/>
      <c r="F67" s="244"/>
      <c r="G67" s="244"/>
      <c r="H67" s="244"/>
      <c r="I67" s="244"/>
      <c r="J67" s="245">
        <f>J196</f>
        <v>0</v>
      </c>
      <c r="L67" s="242"/>
    </row>
    <row r="68" spans="1:31" s="241" customFormat="1" ht="19.899999999999999" customHeight="1" x14ac:dyDescent="0.2">
      <c r="B68" s="242"/>
      <c r="D68" s="243" t="s">
        <v>111</v>
      </c>
      <c r="E68" s="244"/>
      <c r="F68" s="244"/>
      <c r="G68" s="244"/>
      <c r="H68" s="244"/>
      <c r="I68" s="244"/>
      <c r="J68" s="245">
        <f>J204</f>
        <v>0</v>
      </c>
      <c r="L68" s="242"/>
    </row>
    <row r="69" spans="1:31" s="241" customFormat="1" ht="19.899999999999999" customHeight="1" x14ac:dyDescent="0.2">
      <c r="B69" s="242"/>
      <c r="D69" s="243" t="s">
        <v>112</v>
      </c>
      <c r="E69" s="244"/>
      <c r="F69" s="244"/>
      <c r="G69" s="244"/>
      <c r="H69" s="244"/>
      <c r="I69" s="244"/>
      <c r="J69" s="245">
        <f>J207</f>
        <v>0</v>
      </c>
      <c r="L69" s="242"/>
    </row>
    <row r="70" spans="1:31" s="241" customFormat="1" ht="19.899999999999999" customHeight="1" x14ac:dyDescent="0.2">
      <c r="B70" s="242"/>
      <c r="D70" s="243" t="s">
        <v>113</v>
      </c>
      <c r="E70" s="244"/>
      <c r="F70" s="244"/>
      <c r="G70" s="244"/>
      <c r="H70" s="244"/>
      <c r="I70" s="244"/>
      <c r="J70" s="245">
        <f>J210</f>
        <v>0</v>
      </c>
      <c r="L70" s="242"/>
    </row>
    <row r="71" spans="1:31" s="241" customFormat="1" ht="19.899999999999999" customHeight="1" x14ac:dyDescent="0.2">
      <c r="B71" s="242"/>
      <c r="D71" s="243" t="s">
        <v>114</v>
      </c>
      <c r="E71" s="244"/>
      <c r="F71" s="244"/>
      <c r="G71" s="244"/>
      <c r="H71" s="244"/>
      <c r="I71" s="244"/>
      <c r="J71" s="245">
        <f>J256</f>
        <v>0</v>
      </c>
      <c r="L71" s="242"/>
    </row>
    <row r="72" spans="1:31" s="241" customFormat="1" ht="19.899999999999999" customHeight="1" x14ac:dyDescent="0.2">
      <c r="B72" s="242"/>
      <c r="D72" s="243" t="s">
        <v>115</v>
      </c>
      <c r="E72" s="244"/>
      <c r="F72" s="244"/>
      <c r="G72" s="244"/>
      <c r="H72" s="244"/>
      <c r="I72" s="244"/>
      <c r="J72" s="245">
        <f>J280</f>
        <v>0</v>
      </c>
      <c r="L72" s="242"/>
    </row>
    <row r="73" spans="1:31" s="241" customFormat="1" ht="19.899999999999999" customHeight="1" x14ac:dyDescent="0.2">
      <c r="B73" s="242"/>
      <c r="D73" s="243" t="s">
        <v>116</v>
      </c>
      <c r="E73" s="244"/>
      <c r="F73" s="244"/>
      <c r="G73" s="244"/>
      <c r="H73" s="244"/>
      <c r="I73" s="244"/>
      <c r="J73" s="245">
        <f>J316</f>
        <v>0</v>
      </c>
      <c r="L73" s="242"/>
    </row>
    <row r="74" spans="1:31" s="241" customFormat="1" ht="19.899999999999999" customHeight="1" x14ac:dyDescent="0.2">
      <c r="B74" s="242"/>
      <c r="D74" s="243" t="s">
        <v>117</v>
      </c>
      <c r="E74" s="244"/>
      <c r="F74" s="244"/>
      <c r="G74" s="244"/>
      <c r="H74" s="244"/>
      <c r="I74" s="244"/>
      <c r="J74" s="245">
        <f>J348</f>
        <v>0</v>
      </c>
      <c r="L74" s="242"/>
    </row>
    <row r="75" spans="1:31" s="241" customFormat="1" ht="19.899999999999999" customHeight="1" x14ac:dyDescent="0.2">
      <c r="B75" s="242"/>
      <c r="D75" s="243" t="s">
        <v>118</v>
      </c>
      <c r="E75" s="244"/>
      <c r="F75" s="244"/>
      <c r="G75" s="244"/>
      <c r="H75" s="244"/>
      <c r="I75" s="244"/>
      <c r="J75" s="245">
        <f>J367</f>
        <v>0</v>
      </c>
      <c r="L75" s="242"/>
    </row>
    <row r="76" spans="1:31" s="241" customFormat="1" ht="19.899999999999999" customHeight="1" x14ac:dyDescent="0.2">
      <c r="B76" s="242"/>
      <c r="D76" s="243" t="s">
        <v>119</v>
      </c>
      <c r="E76" s="244"/>
      <c r="F76" s="244"/>
      <c r="G76" s="244"/>
      <c r="H76" s="244"/>
      <c r="I76" s="244"/>
      <c r="J76" s="245">
        <f>J399</f>
        <v>0</v>
      </c>
      <c r="L76" s="242"/>
    </row>
    <row r="77" spans="1:31" s="127" customFormat="1" ht="21.75" customHeight="1" x14ac:dyDescent="0.2">
      <c r="A77" s="121"/>
      <c r="B77" s="122"/>
      <c r="C77" s="121"/>
      <c r="D77" s="121"/>
      <c r="E77" s="121"/>
      <c r="F77" s="121"/>
      <c r="G77" s="121"/>
      <c r="H77" s="121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6.95" customHeight="1" x14ac:dyDescent="0.2">
      <c r="A78" s="121"/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82" spans="1:63" s="127" customFormat="1" ht="6.95" customHeight="1" x14ac:dyDescent="0.2">
      <c r="A82" s="121"/>
      <c r="B82" s="145"/>
      <c r="C82" s="146"/>
      <c r="D82" s="146"/>
      <c r="E82" s="146"/>
      <c r="F82" s="146"/>
      <c r="G82" s="146"/>
      <c r="H82" s="146"/>
      <c r="I82" s="146"/>
      <c r="J82" s="146"/>
      <c r="K82" s="146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3" s="127" customFormat="1" ht="24.95" customHeight="1" x14ac:dyDescent="0.2">
      <c r="A83" s="121"/>
      <c r="B83" s="122"/>
      <c r="C83" s="108" t="s">
        <v>120</v>
      </c>
      <c r="D83" s="121"/>
      <c r="E83" s="121"/>
      <c r="F83" s="121"/>
      <c r="G83" s="121"/>
      <c r="H83" s="121"/>
      <c r="I83" s="121"/>
      <c r="J83" s="121"/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3" s="127" customFormat="1" ht="6.95" customHeight="1" x14ac:dyDescent="0.2">
      <c r="A84" s="121"/>
      <c r="B84" s="122"/>
      <c r="C84" s="121"/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3" s="127" customFormat="1" ht="12" customHeight="1" x14ac:dyDescent="0.2">
      <c r="A85" s="121"/>
      <c r="B85" s="122"/>
      <c r="C85" s="117" t="s">
        <v>17</v>
      </c>
      <c r="D85" s="121"/>
      <c r="E85" s="121"/>
      <c r="F85" s="121"/>
      <c r="G85" s="121"/>
      <c r="H85" s="121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3" s="127" customFormat="1" ht="16.5" customHeight="1" x14ac:dyDescent="0.2">
      <c r="A86" s="121"/>
      <c r="B86" s="122"/>
      <c r="C86" s="121"/>
      <c r="D86" s="121"/>
      <c r="E86" s="211" t="str">
        <f>E7</f>
        <v>Oprava bytu Hrnčířská 21, 602 00, BRNO - Byt č. 10</v>
      </c>
      <c r="F86" s="212"/>
      <c r="G86" s="212"/>
      <c r="H86" s="212"/>
      <c r="I86" s="121"/>
      <c r="J86" s="121"/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3" s="127" customFormat="1" ht="12" customHeight="1" x14ac:dyDescent="0.2">
      <c r="A87" s="121"/>
      <c r="B87" s="122"/>
      <c r="C87" s="117" t="s">
        <v>96</v>
      </c>
      <c r="D87" s="121"/>
      <c r="E87" s="121"/>
      <c r="F87" s="121"/>
      <c r="G87" s="121"/>
      <c r="H87" s="121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3" s="127" customFormat="1" ht="16.5" customHeight="1" x14ac:dyDescent="0.2">
      <c r="A88" s="121"/>
      <c r="B88" s="122"/>
      <c r="C88" s="121"/>
      <c r="D88" s="121"/>
      <c r="E88" s="152" t="str">
        <f>E9</f>
        <v>D.1.1 - stavební práce</v>
      </c>
      <c r="F88" s="214"/>
      <c r="G88" s="214"/>
      <c r="H88" s="214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3" s="127" customFormat="1" ht="6.95" customHeight="1" x14ac:dyDescent="0.2">
      <c r="A89" s="121"/>
      <c r="B89" s="122"/>
      <c r="C89" s="121"/>
      <c r="D89" s="121"/>
      <c r="E89" s="121"/>
      <c r="F89" s="121"/>
      <c r="G89" s="121"/>
      <c r="H89" s="121"/>
      <c r="I89" s="121"/>
      <c r="J89" s="121"/>
      <c r="K89" s="121"/>
      <c r="L89" s="21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63" s="127" customFormat="1" ht="12" customHeight="1" x14ac:dyDescent="0.2">
      <c r="A90" s="121"/>
      <c r="B90" s="122"/>
      <c r="C90" s="117" t="s">
        <v>21</v>
      </c>
      <c r="D90" s="121"/>
      <c r="E90" s="121"/>
      <c r="F90" s="118" t="str">
        <f>F12</f>
        <v xml:space="preserve"> </v>
      </c>
      <c r="G90" s="121"/>
      <c r="H90" s="121"/>
      <c r="I90" s="117" t="s">
        <v>23</v>
      </c>
      <c r="J90" s="215" t="str">
        <f>IF(J12="","",J12)</f>
        <v>27. 7. 2021</v>
      </c>
      <c r="K90" s="121"/>
      <c r="L90" s="21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63" s="127" customFormat="1" ht="6.95" customHeight="1" x14ac:dyDescent="0.2">
      <c r="A91" s="121"/>
      <c r="B91" s="122"/>
      <c r="C91" s="121"/>
      <c r="D91" s="121"/>
      <c r="E91" s="121"/>
      <c r="F91" s="121"/>
      <c r="G91" s="121"/>
      <c r="H91" s="121"/>
      <c r="I91" s="121"/>
      <c r="J91" s="121"/>
      <c r="K91" s="121"/>
      <c r="L91" s="21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63" s="127" customFormat="1" ht="15.2" customHeight="1" x14ac:dyDescent="0.2">
      <c r="A92" s="121"/>
      <c r="B92" s="122"/>
      <c r="C92" s="117" t="s">
        <v>25</v>
      </c>
      <c r="D92" s="121"/>
      <c r="E92" s="121"/>
      <c r="F92" s="118" t="str">
        <f>E15</f>
        <v>Úřad městské části Brno-střed</v>
      </c>
      <c r="G92" s="121"/>
      <c r="H92" s="121"/>
      <c r="I92" s="117" t="s">
        <v>33</v>
      </c>
      <c r="J92" s="232" t="str">
        <f>E21</f>
        <v>Intar a.s.</v>
      </c>
      <c r="K92" s="121"/>
      <c r="L92" s="213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63" s="127" customFormat="1" ht="25.7" customHeight="1" x14ac:dyDescent="0.2">
      <c r="A93" s="121"/>
      <c r="B93" s="122"/>
      <c r="C93" s="117" t="s">
        <v>31</v>
      </c>
      <c r="D93" s="121"/>
      <c r="E93" s="121"/>
      <c r="F93" s="118" t="str">
        <f>IF(E18="","",E18)</f>
        <v>Vyplň údaj</v>
      </c>
      <c r="G93" s="121"/>
      <c r="H93" s="121"/>
      <c r="I93" s="117" t="s">
        <v>38</v>
      </c>
      <c r="J93" s="232" t="str">
        <f>E24</f>
        <v>Bc. Veronika Kalusová</v>
      </c>
      <c r="K93" s="121"/>
      <c r="L93" s="213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63" s="127" customFormat="1" ht="10.35" customHeight="1" x14ac:dyDescent="0.2">
      <c r="A94" s="121"/>
      <c r="B94" s="122"/>
      <c r="C94" s="121"/>
      <c r="D94" s="121"/>
      <c r="E94" s="121"/>
      <c r="F94" s="121"/>
      <c r="G94" s="121"/>
      <c r="H94" s="121"/>
      <c r="I94" s="121"/>
      <c r="J94" s="121"/>
      <c r="K94" s="121"/>
      <c r="L94" s="213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</row>
    <row r="95" spans="1:63" s="252" customFormat="1" ht="29.25" customHeight="1" x14ac:dyDescent="0.2">
      <c r="A95" s="246"/>
      <c r="B95" s="247"/>
      <c r="C95" s="248" t="s">
        <v>121</v>
      </c>
      <c r="D95" s="249" t="s">
        <v>61</v>
      </c>
      <c r="E95" s="249" t="s">
        <v>57</v>
      </c>
      <c r="F95" s="249" t="s">
        <v>58</v>
      </c>
      <c r="G95" s="249" t="s">
        <v>122</v>
      </c>
      <c r="H95" s="249" t="s">
        <v>123</v>
      </c>
      <c r="I95" s="249" t="s">
        <v>124</v>
      </c>
      <c r="J95" s="249" t="s">
        <v>101</v>
      </c>
      <c r="K95" s="250" t="s">
        <v>125</v>
      </c>
      <c r="L95" s="251"/>
      <c r="M95" s="172" t="s">
        <v>3</v>
      </c>
      <c r="N95" s="173" t="s">
        <v>46</v>
      </c>
      <c r="O95" s="173" t="s">
        <v>126</v>
      </c>
      <c r="P95" s="173" t="s">
        <v>127</v>
      </c>
      <c r="Q95" s="173" t="s">
        <v>128</v>
      </c>
      <c r="R95" s="173" t="s">
        <v>129</v>
      </c>
      <c r="S95" s="173" t="s">
        <v>130</v>
      </c>
      <c r="T95" s="174" t="s">
        <v>131</v>
      </c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</row>
    <row r="96" spans="1:63" s="127" customFormat="1" ht="22.9" customHeight="1" x14ac:dyDescent="0.25">
      <c r="A96" s="121"/>
      <c r="B96" s="122"/>
      <c r="C96" s="180" t="s">
        <v>132</v>
      </c>
      <c r="D96" s="121"/>
      <c r="E96" s="121"/>
      <c r="F96" s="121"/>
      <c r="G96" s="121"/>
      <c r="H96" s="121"/>
      <c r="I96" s="121"/>
      <c r="J96" s="253">
        <f>BK96</f>
        <v>0</v>
      </c>
      <c r="K96" s="121"/>
      <c r="L96" s="122"/>
      <c r="M96" s="175"/>
      <c r="N96" s="160"/>
      <c r="O96" s="176"/>
      <c r="P96" s="254">
        <f>P97+P195</f>
        <v>0</v>
      </c>
      <c r="Q96" s="176"/>
      <c r="R96" s="254">
        <f>R97+R195</f>
        <v>7.4350617499999991</v>
      </c>
      <c r="S96" s="176"/>
      <c r="T96" s="255">
        <f>T97+T195</f>
        <v>9.6363206000000012</v>
      </c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T96" s="104" t="s">
        <v>75</v>
      </c>
      <c r="AU96" s="104" t="s">
        <v>102</v>
      </c>
      <c r="BK96" s="256">
        <f>BK97+BK195</f>
        <v>0</v>
      </c>
    </row>
    <row r="97" spans="1:65" s="257" customFormat="1" ht="25.9" customHeight="1" x14ac:dyDescent="0.2">
      <c r="B97" s="258"/>
      <c r="D97" s="259" t="s">
        <v>75</v>
      </c>
      <c r="E97" s="260" t="s">
        <v>133</v>
      </c>
      <c r="F97" s="260" t="s">
        <v>134</v>
      </c>
      <c r="J97" s="261">
        <f>BK97</f>
        <v>0</v>
      </c>
      <c r="L97" s="258"/>
      <c r="M97" s="262"/>
      <c r="N97" s="263"/>
      <c r="O97" s="263"/>
      <c r="P97" s="264">
        <f>P98+P107+P148+P182+P192</f>
        <v>0</v>
      </c>
      <c r="Q97" s="263"/>
      <c r="R97" s="264">
        <f>R98+R107+R148+R182+R192</f>
        <v>5.7532903699999993</v>
      </c>
      <c r="S97" s="263"/>
      <c r="T97" s="265">
        <f>T98+T107+T148+T182+T192</f>
        <v>4.017385</v>
      </c>
      <c r="AR97" s="259" t="s">
        <v>84</v>
      </c>
      <c r="AT97" s="266" t="s">
        <v>75</v>
      </c>
      <c r="AU97" s="266" t="s">
        <v>76</v>
      </c>
      <c r="AY97" s="259" t="s">
        <v>135</v>
      </c>
      <c r="BK97" s="267">
        <f>BK98+BK107+BK148+BK182+BK192</f>
        <v>0</v>
      </c>
    </row>
    <row r="98" spans="1:65" s="257" customFormat="1" ht="22.9" customHeight="1" x14ac:dyDescent="0.2">
      <c r="B98" s="258"/>
      <c r="D98" s="259" t="s">
        <v>75</v>
      </c>
      <c r="E98" s="268" t="s">
        <v>136</v>
      </c>
      <c r="F98" s="268" t="s">
        <v>137</v>
      </c>
      <c r="J98" s="269">
        <f>BK98</f>
        <v>0</v>
      </c>
      <c r="L98" s="258"/>
      <c r="M98" s="262"/>
      <c r="N98" s="263"/>
      <c r="O98" s="263"/>
      <c r="P98" s="264">
        <f>SUM(P99:P106)</f>
        <v>0</v>
      </c>
      <c r="Q98" s="263"/>
      <c r="R98" s="264">
        <f>SUM(R99:R106)</f>
        <v>1.4841663999999999</v>
      </c>
      <c r="S98" s="263"/>
      <c r="T98" s="265">
        <f>SUM(T99:T106)</f>
        <v>0</v>
      </c>
      <c r="AR98" s="259" t="s">
        <v>84</v>
      </c>
      <c r="AT98" s="266" t="s">
        <v>75</v>
      </c>
      <c r="AU98" s="266" t="s">
        <v>84</v>
      </c>
      <c r="AY98" s="259" t="s">
        <v>135</v>
      </c>
      <c r="BK98" s="267">
        <f>SUM(BK99:BK106)</f>
        <v>0</v>
      </c>
    </row>
    <row r="99" spans="1:65" s="127" customFormat="1" ht="24.2" customHeight="1" x14ac:dyDescent="0.2">
      <c r="A99" s="121"/>
      <c r="B99" s="122"/>
      <c r="C99" s="270" t="s">
        <v>84</v>
      </c>
      <c r="D99" s="270" t="s">
        <v>138</v>
      </c>
      <c r="E99" s="271" t="s">
        <v>139</v>
      </c>
      <c r="F99" s="272" t="s">
        <v>140</v>
      </c>
      <c r="G99" s="273" t="s">
        <v>141</v>
      </c>
      <c r="H99" s="274">
        <v>1</v>
      </c>
      <c r="I99" s="6"/>
      <c r="J99" s="275">
        <f>ROUND(I99*H99,2)</f>
        <v>0</v>
      </c>
      <c r="K99" s="272" t="s">
        <v>142</v>
      </c>
      <c r="L99" s="122"/>
      <c r="M99" s="276" t="s">
        <v>3</v>
      </c>
      <c r="N99" s="277" t="s">
        <v>48</v>
      </c>
      <c r="O99" s="164"/>
      <c r="P99" s="278">
        <f>O99*H99</f>
        <v>0</v>
      </c>
      <c r="Q99" s="278">
        <v>0.18142</v>
      </c>
      <c r="R99" s="278">
        <f>Q99*H99</f>
        <v>0.18142</v>
      </c>
      <c r="S99" s="278">
        <v>0</v>
      </c>
      <c r="T99" s="279">
        <f>S99*H99</f>
        <v>0</v>
      </c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R99" s="280" t="s">
        <v>143</v>
      </c>
      <c r="AT99" s="280" t="s">
        <v>138</v>
      </c>
      <c r="AU99" s="280" t="s">
        <v>144</v>
      </c>
      <c r="AY99" s="104" t="s">
        <v>135</v>
      </c>
      <c r="BE99" s="281">
        <f>IF(N99="základní",J99,0)</f>
        <v>0</v>
      </c>
      <c r="BF99" s="281">
        <f>IF(N99="snížená",J99,0)</f>
        <v>0</v>
      </c>
      <c r="BG99" s="281">
        <f>IF(N99="zákl. přenesená",J99,0)</f>
        <v>0</v>
      </c>
      <c r="BH99" s="281">
        <f>IF(N99="sníž. přenesená",J99,0)</f>
        <v>0</v>
      </c>
      <c r="BI99" s="281">
        <f>IF(N99="nulová",J99,0)</f>
        <v>0</v>
      </c>
      <c r="BJ99" s="104" t="s">
        <v>144</v>
      </c>
      <c r="BK99" s="281">
        <f>ROUND(I99*H99,2)</f>
        <v>0</v>
      </c>
      <c r="BL99" s="104" t="s">
        <v>143</v>
      </c>
      <c r="BM99" s="280" t="s">
        <v>145</v>
      </c>
    </row>
    <row r="100" spans="1:65" s="127" customFormat="1" ht="11.25" x14ac:dyDescent="0.2">
      <c r="A100" s="121"/>
      <c r="B100" s="122"/>
      <c r="C100" s="121"/>
      <c r="D100" s="282" t="s">
        <v>146</v>
      </c>
      <c r="E100" s="121"/>
      <c r="F100" s="283" t="s">
        <v>147</v>
      </c>
      <c r="G100" s="121"/>
      <c r="H100" s="121"/>
      <c r="I100" s="121"/>
      <c r="J100" s="121"/>
      <c r="K100" s="121"/>
      <c r="L100" s="122"/>
      <c r="M100" s="284"/>
      <c r="N100" s="285"/>
      <c r="O100" s="164"/>
      <c r="P100" s="164"/>
      <c r="Q100" s="164"/>
      <c r="R100" s="164"/>
      <c r="S100" s="164"/>
      <c r="T100" s="165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T100" s="104" t="s">
        <v>146</v>
      </c>
      <c r="AU100" s="104" t="s">
        <v>144</v>
      </c>
    </row>
    <row r="101" spans="1:65" s="127" customFormat="1" ht="24.2" customHeight="1" x14ac:dyDescent="0.2">
      <c r="A101" s="121"/>
      <c r="B101" s="122"/>
      <c r="C101" s="270" t="s">
        <v>144</v>
      </c>
      <c r="D101" s="270" t="s">
        <v>138</v>
      </c>
      <c r="E101" s="271" t="s">
        <v>148</v>
      </c>
      <c r="F101" s="272" t="s">
        <v>149</v>
      </c>
      <c r="G101" s="273" t="s">
        <v>150</v>
      </c>
      <c r="H101" s="274">
        <v>5.1360000000000001</v>
      </c>
      <c r="I101" s="6"/>
      <c r="J101" s="275">
        <f>ROUND(I101*H101,2)</f>
        <v>0</v>
      </c>
      <c r="K101" s="272" t="s">
        <v>142</v>
      </c>
      <c r="L101" s="122"/>
      <c r="M101" s="276" t="s">
        <v>3</v>
      </c>
      <c r="N101" s="277" t="s">
        <v>48</v>
      </c>
      <c r="O101" s="164"/>
      <c r="P101" s="278">
        <f>O101*H101</f>
        <v>0</v>
      </c>
      <c r="Q101" s="278">
        <v>0.25364999999999999</v>
      </c>
      <c r="R101" s="278">
        <f>Q101*H101</f>
        <v>1.3027464</v>
      </c>
      <c r="S101" s="278">
        <v>0</v>
      </c>
      <c r="T101" s="279">
        <f>S101*H101</f>
        <v>0</v>
      </c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R101" s="280" t="s">
        <v>143</v>
      </c>
      <c r="AT101" s="280" t="s">
        <v>138</v>
      </c>
      <c r="AU101" s="280" t="s">
        <v>144</v>
      </c>
      <c r="AY101" s="104" t="s">
        <v>135</v>
      </c>
      <c r="BE101" s="281">
        <f>IF(N101="základní",J101,0)</f>
        <v>0</v>
      </c>
      <c r="BF101" s="281">
        <f>IF(N101="snížená",J101,0)</f>
        <v>0</v>
      </c>
      <c r="BG101" s="281">
        <f>IF(N101="zákl. přenesená",J101,0)</f>
        <v>0</v>
      </c>
      <c r="BH101" s="281">
        <f>IF(N101="sníž. přenesená",J101,0)</f>
        <v>0</v>
      </c>
      <c r="BI101" s="281">
        <f>IF(N101="nulová",J101,0)</f>
        <v>0</v>
      </c>
      <c r="BJ101" s="104" t="s">
        <v>144</v>
      </c>
      <c r="BK101" s="281">
        <f>ROUND(I101*H101,2)</f>
        <v>0</v>
      </c>
      <c r="BL101" s="104" t="s">
        <v>143</v>
      </c>
      <c r="BM101" s="280" t="s">
        <v>151</v>
      </c>
    </row>
    <row r="102" spans="1:65" s="127" customFormat="1" ht="11.25" x14ac:dyDescent="0.2">
      <c r="A102" s="121"/>
      <c r="B102" s="122"/>
      <c r="C102" s="121"/>
      <c r="D102" s="282" t="s">
        <v>146</v>
      </c>
      <c r="E102" s="121"/>
      <c r="F102" s="283" t="s">
        <v>152</v>
      </c>
      <c r="G102" s="121"/>
      <c r="H102" s="121"/>
      <c r="I102" s="121"/>
      <c r="J102" s="121"/>
      <c r="K102" s="121"/>
      <c r="L102" s="122"/>
      <c r="M102" s="284"/>
      <c r="N102" s="285"/>
      <c r="O102" s="164"/>
      <c r="P102" s="164"/>
      <c r="Q102" s="164"/>
      <c r="R102" s="164"/>
      <c r="S102" s="164"/>
      <c r="T102" s="165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T102" s="104" t="s">
        <v>146</v>
      </c>
      <c r="AU102" s="104" t="s">
        <v>144</v>
      </c>
    </row>
    <row r="103" spans="1:65" s="286" customFormat="1" ht="11.25" x14ac:dyDescent="0.2">
      <c r="B103" s="287"/>
      <c r="D103" s="288" t="s">
        <v>153</v>
      </c>
      <c r="E103" s="289" t="s">
        <v>3</v>
      </c>
      <c r="F103" s="290" t="s">
        <v>154</v>
      </c>
      <c r="H103" s="291">
        <v>2.0299999999999998</v>
      </c>
      <c r="L103" s="287"/>
      <c r="M103" s="292"/>
      <c r="N103" s="293"/>
      <c r="O103" s="293"/>
      <c r="P103" s="293"/>
      <c r="Q103" s="293"/>
      <c r="R103" s="293"/>
      <c r="S103" s="293"/>
      <c r="T103" s="294"/>
      <c r="AT103" s="289" t="s">
        <v>153</v>
      </c>
      <c r="AU103" s="289" t="s">
        <v>144</v>
      </c>
      <c r="AV103" s="286" t="s">
        <v>144</v>
      </c>
      <c r="AW103" s="286" t="s">
        <v>37</v>
      </c>
      <c r="AX103" s="286" t="s">
        <v>76</v>
      </c>
      <c r="AY103" s="289" t="s">
        <v>135</v>
      </c>
    </row>
    <row r="104" spans="1:65" s="286" customFormat="1" ht="11.25" x14ac:dyDescent="0.2">
      <c r="B104" s="287"/>
      <c r="D104" s="288" t="s">
        <v>153</v>
      </c>
      <c r="E104" s="289" t="s">
        <v>3</v>
      </c>
      <c r="F104" s="290" t="s">
        <v>155</v>
      </c>
      <c r="H104" s="291">
        <v>6.8000000000000005E-2</v>
      </c>
      <c r="L104" s="287"/>
      <c r="M104" s="292"/>
      <c r="N104" s="293"/>
      <c r="O104" s="293"/>
      <c r="P104" s="293"/>
      <c r="Q104" s="293"/>
      <c r="R104" s="293"/>
      <c r="S104" s="293"/>
      <c r="T104" s="294"/>
      <c r="AT104" s="289" t="s">
        <v>153</v>
      </c>
      <c r="AU104" s="289" t="s">
        <v>144</v>
      </c>
      <c r="AV104" s="286" t="s">
        <v>144</v>
      </c>
      <c r="AW104" s="286" t="s">
        <v>37</v>
      </c>
      <c r="AX104" s="286" t="s">
        <v>76</v>
      </c>
      <c r="AY104" s="289" t="s">
        <v>135</v>
      </c>
    </row>
    <row r="105" spans="1:65" s="286" customFormat="1" ht="11.25" x14ac:dyDescent="0.2">
      <c r="B105" s="287"/>
      <c r="D105" s="288" t="s">
        <v>153</v>
      </c>
      <c r="E105" s="289" t="s">
        <v>3</v>
      </c>
      <c r="F105" s="290" t="s">
        <v>156</v>
      </c>
      <c r="H105" s="291">
        <v>3.0379999999999998</v>
      </c>
      <c r="L105" s="287"/>
      <c r="M105" s="292"/>
      <c r="N105" s="293"/>
      <c r="O105" s="293"/>
      <c r="P105" s="293"/>
      <c r="Q105" s="293"/>
      <c r="R105" s="293"/>
      <c r="S105" s="293"/>
      <c r="T105" s="294"/>
      <c r="AT105" s="289" t="s">
        <v>153</v>
      </c>
      <c r="AU105" s="289" t="s">
        <v>144</v>
      </c>
      <c r="AV105" s="286" t="s">
        <v>144</v>
      </c>
      <c r="AW105" s="286" t="s">
        <v>37</v>
      </c>
      <c r="AX105" s="286" t="s">
        <v>76</v>
      </c>
      <c r="AY105" s="289" t="s">
        <v>135</v>
      </c>
    </row>
    <row r="106" spans="1:65" s="295" customFormat="1" ht="11.25" x14ac:dyDescent="0.2">
      <c r="B106" s="296"/>
      <c r="D106" s="288" t="s">
        <v>153</v>
      </c>
      <c r="E106" s="297" t="s">
        <v>3</v>
      </c>
      <c r="F106" s="298" t="s">
        <v>157</v>
      </c>
      <c r="H106" s="299">
        <v>5.1359999999999992</v>
      </c>
      <c r="L106" s="296"/>
      <c r="M106" s="300"/>
      <c r="N106" s="301"/>
      <c r="O106" s="301"/>
      <c r="P106" s="301"/>
      <c r="Q106" s="301"/>
      <c r="R106" s="301"/>
      <c r="S106" s="301"/>
      <c r="T106" s="302"/>
      <c r="AT106" s="297" t="s">
        <v>153</v>
      </c>
      <c r="AU106" s="297" t="s">
        <v>144</v>
      </c>
      <c r="AV106" s="295" t="s">
        <v>143</v>
      </c>
      <c r="AW106" s="295" t="s">
        <v>37</v>
      </c>
      <c r="AX106" s="295" t="s">
        <v>84</v>
      </c>
      <c r="AY106" s="297" t="s">
        <v>135</v>
      </c>
    </row>
    <row r="107" spans="1:65" s="257" customFormat="1" ht="22.9" customHeight="1" x14ac:dyDescent="0.2">
      <c r="B107" s="258"/>
      <c r="D107" s="259" t="s">
        <v>75</v>
      </c>
      <c r="E107" s="268" t="s">
        <v>158</v>
      </c>
      <c r="F107" s="268" t="s">
        <v>159</v>
      </c>
      <c r="J107" s="269">
        <f>BK107</f>
        <v>0</v>
      </c>
      <c r="L107" s="258"/>
      <c r="M107" s="262"/>
      <c r="N107" s="263"/>
      <c r="O107" s="263"/>
      <c r="P107" s="264">
        <f>SUM(P108:P147)</f>
        <v>0</v>
      </c>
      <c r="Q107" s="263"/>
      <c r="R107" s="264">
        <f>SUM(R108:R147)</f>
        <v>4.2689012199999992</v>
      </c>
      <c r="S107" s="263"/>
      <c r="T107" s="265">
        <f>SUM(T108:T147)</f>
        <v>0</v>
      </c>
      <c r="AR107" s="259" t="s">
        <v>84</v>
      </c>
      <c r="AT107" s="266" t="s">
        <v>75</v>
      </c>
      <c r="AU107" s="266" t="s">
        <v>84</v>
      </c>
      <c r="AY107" s="259" t="s">
        <v>135</v>
      </c>
      <c r="BK107" s="267">
        <f>SUM(BK108:BK147)</f>
        <v>0</v>
      </c>
    </row>
    <row r="108" spans="1:65" s="127" customFormat="1" ht="24.2" customHeight="1" x14ac:dyDescent="0.2">
      <c r="A108" s="121"/>
      <c r="B108" s="122"/>
      <c r="C108" s="270" t="s">
        <v>136</v>
      </c>
      <c r="D108" s="270" t="s">
        <v>138</v>
      </c>
      <c r="E108" s="271" t="s">
        <v>160</v>
      </c>
      <c r="F108" s="272" t="s">
        <v>161</v>
      </c>
      <c r="G108" s="273" t="s">
        <v>150</v>
      </c>
      <c r="H108" s="274">
        <v>5.1360000000000001</v>
      </c>
      <c r="I108" s="6"/>
      <c r="J108" s="275">
        <f>ROUND(I108*H108,2)</f>
        <v>0</v>
      </c>
      <c r="K108" s="272" t="s">
        <v>142</v>
      </c>
      <c r="L108" s="122"/>
      <c r="M108" s="276" t="s">
        <v>3</v>
      </c>
      <c r="N108" s="277" t="s">
        <v>48</v>
      </c>
      <c r="O108" s="164"/>
      <c r="P108" s="278">
        <f>O108*H108</f>
        <v>0</v>
      </c>
      <c r="Q108" s="278">
        <v>1.8380000000000001E-2</v>
      </c>
      <c r="R108" s="278">
        <f>Q108*H108</f>
        <v>9.439968E-2</v>
      </c>
      <c r="S108" s="278">
        <v>0</v>
      </c>
      <c r="T108" s="279">
        <f>S108*H108</f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0" t="s">
        <v>143</v>
      </c>
      <c r="AT108" s="280" t="s">
        <v>138</v>
      </c>
      <c r="AU108" s="280" t="s">
        <v>144</v>
      </c>
      <c r="AY108" s="104" t="s">
        <v>135</v>
      </c>
      <c r="BE108" s="281">
        <f>IF(N108="základní",J108,0)</f>
        <v>0</v>
      </c>
      <c r="BF108" s="281">
        <f>IF(N108="snížená",J108,0)</f>
        <v>0</v>
      </c>
      <c r="BG108" s="281">
        <f>IF(N108="zákl. přenesená",J108,0)</f>
        <v>0</v>
      </c>
      <c r="BH108" s="281">
        <f>IF(N108="sníž. přenesená",J108,0)</f>
        <v>0</v>
      </c>
      <c r="BI108" s="281">
        <f>IF(N108="nulová",J108,0)</f>
        <v>0</v>
      </c>
      <c r="BJ108" s="104" t="s">
        <v>144</v>
      </c>
      <c r="BK108" s="281">
        <f>ROUND(I108*H108,2)</f>
        <v>0</v>
      </c>
      <c r="BL108" s="104" t="s">
        <v>143</v>
      </c>
      <c r="BM108" s="280" t="s">
        <v>162</v>
      </c>
    </row>
    <row r="109" spans="1:65" s="127" customFormat="1" ht="11.25" x14ac:dyDescent="0.2">
      <c r="A109" s="121"/>
      <c r="B109" s="122"/>
      <c r="C109" s="121"/>
      <c r="D109" s="282" t="s">
        <v>146</v>
      </c>
      <c r="E109" s="121"/>
      <c r="F109" s="283" t="s">
        <v>163</v>
      </c>
      <c r="G109" s="121"/>
      <c r="H109" s="121"/>
      <c r="I109" s="121"/>
      <c r="J109" s="121"/>
      <c r="K109" s="121"/>
      <c r="L109" s="122"/>
      <c r="M109" s="284"/>
      <c r="N109" s="285"/>
      <c r="O109" s="164"/>
      <c r="P109" s="164"/>
      <c r="Q109" s="164"/>
      <c r="R109" s="164"/>
      <c r="S109" s="164"/>
      <c r="T109" s="165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T109" s="104" t="s">
        <v>146</v>
      </c>
      <c r="AU109" s="104" t="s">
        <v>144</v>
      </c>
    </row>
    <row r="110" spans="1:65" s="286" customFormat="1" ht="11.25" x14ac:dyDescent="0.2">
      <c r="B110" s="287"/>
      <c r="D110" s="288" t="s">
        <v>153</v>
      </c>
      <c r="E110" s="289" t="s">
        <v>3</v>
      </c>
      <c r="F110" s="290" t="s">
        <v>154</v>
      </c>
      <c r="H110" s="291">
        <v>2.0299999999999998</v>
      </c>
      <c r="L110" s="287"/>
      <c r="M110" s="292"/>
      <c r="N110" s="293"/>
      <c r="O110" s="293"/>
      <c r="P110" s="293"/>
      <c r="Q110" s="293"/>
      <c r="R110" s="293"/>
      <c r="S110" s="293"/>
      <c r="T110" s="294"/>
      <c r="AT110" s="289" t="s">
        <v>153</v>
      </c>
      <c r="AU110" s="289" t="s">
        <v>144</v>
      </c>
      <c r="AV110" s="286" t="s">
        <v>144</v>
      </c>
      <c r="AW110" s="286" t="s">
        <v>37</v>
      </c>
      <c r="AX110" s="286" t="s">
        <v>76</v>
      </c>
      <c r="AY110" s="289" t="s">
        <v>135</v>
      </c>
    </row>
    <row r="111" spans="1:65" s="286" customFormat="1" ht="11.25" x14ac:dyDescent="0.2">
      <c r="B111" s="287"/>
      <c r="D111" s="288" t="s">
        <v>153</v>
      </c>
      <c r="E111" s="289" t="s">
        <v>3</v>
      </c>
      <c r="F111" s="290" t="s">
        <v>155</v>
      </c>
      <c r="H111" s="291">
        <v>6.8000000000000005E-2</v>
      </c>
      <c r="L111" s="287"/>
      <c r="M111" s="292"/>
      <c r="N111" s="293"/>
      <c r="O111" s="293"/>
      <c r="P111" s="293"/>
      <c r="Q111" s="293"/>
      <c r="R111" s="293"/>
      <c r="S111" s="293"/>
      <c r="T111" s="294"/>
      <c r="AT111" s="289" t="s">
        <v>153</v>
      </c>
      <c r="AU111" s="289" t="s">
        <v>144</v>
      </c>
      <c r="AV111" s="286" t="s">
        <v>144</v>
      </c>
      <c r="AW111" s="286" t="s">
        <v>37</v>
      </c>
      <c r="AX111" s="286" t="s">
        <v>76</v>
      </c>
      <c r="AY111" s="289" t="s">
        <v>135</v>
      </c>
    </row>
    <row r="112" spans="1:65" s="286" customFormat="1" ht="11.25" x14ac:dyDescent="0.2">
      <c r="B112" s="287"/>
      <c r="D112" s="288" t="s">
        <v>153</v>
      </c>
      <c r="E112" s="289" t="s">
        <v>3</v>
      </c>
      <c r="F112" s="290" t="s">
        <v>156</v>
      </c>
      <c r="H112" s="291">
        <v>3.0379999999999998</v>
      </c>
      <c r="L112" s="287"/>
      <c r="M112" s="292"/>
      <c r="N112" s="293"/>
      <c r="O112" s="293"/>
      <c r="P112" s="293"/>
      <c r="Q112" s="293"/>
      <c r="R112" s="293"/>
      <c r="S112" s="293"/>
      <c r="T112" s="294"/>
      <c r="AT112" s="289" t="s">
        <v>153</v>
      </c>
      <c r="AU112" s="289" t="s">
        <v>144</v>
      </c>
      <c r="AV112" s="286" t="s">
        <v>144</v>
      </c>
      <c r="AW112" s="286" t="s">
        <v>37</v>
      </c>
      <c r="AX112" s="286" t="s">
        <v>76</v>
      </c>
      <c r="AY112" s="289" t="s">
        <v>135</v>
      </c>
    </row>
    <row r="113" spans="1:65" s="295" customFormat="1" ht="11.25" x14ac:dyDescent="0.2">
      <c r="B113" s="296"/>
      <c r="D113" s="288" t="s">
        <v>153</v>
      </c>
      <c r="E113" s="297" t="s">
        <v>3</v>
      </c>
      <c r="F113" s="298" t="s">
        <v>157</v>
      </c>
      <c r="H113" s="299">
        <v>5.1359999999999992</v>
      </c>
      <c r="L113" s="296"/>
      <c r="M113" s="300"/>
      <c r="N113" s="301"/>
      <c r="O113" s="301"/>
      <c r="P113" s="301"/>
      <c r="Q113" s="301"/>
      <c r="R113" s="301"/>
      <c r="S113" s="301"/>
      <c r="T113" s="302"/>
      <c r="AT113" s="297" t="s">
        <v>153</v>
      </c>
      <c r="AU113" s="297" t="s">
        <v>144</v>
      </c>
      <c r="AV113" s="295" t="s">
        <v>143</v>
      </c>
      <c r="AW113" s="295" t="s">
        <v>37</v>
      </c>
      <c r="AX113" s="295" t="s">
        <v>84</v>
      </c>
      <c r="AY113" s="297" t="s">
        <v>135</v>
      </c>
    </row>
    <row r="114" spans="1:65" s="127" customFormat="1" ht="16.5" customHeight="1" x14ac:dyDescent="0.2">
      <c r="A114" s="121"/>
      <c r="B114" s="122"/>
      <c r="C114" s="270" t="s">
        <v>143</v>
      </c>
      <c r="D114" s="270" t="s">
        <v>138</v>
      </c>
      <c r="E114" s="271" t="s">
        <v>164</v>
      </c>
      <c r="F114" s="272" t="s">
        <v>165</v>
      </c>
      <c r="G114" s="273" t="s">
        <v>150</v>
      </c>
      <c r="H114" s="274">
        <v>15</v>
      </c>
      <c r="I114" s="6"/>
      <c r="J114" s="275">
        <f>ROUND(I114*H114,2)</f>
        <v>0</v>
      </c>
      <c r="K114" s="272" t="s">
        <v>142</v>
      </c>
      <c r="L114" s="122"/>
      <c r="M114" s="276" t="s">
        <v>3</v>
      </c>
      <c r="N114" s="277" t="s">
        <v>48</v>
      </c>
      <c r="O114" s="164"/>
      <c r="P114" s="278">
        <f>O114*H114</f>
        <v>0</v>
      </c>
      <c r="Q114" s="278">
        <v>4.1529999999999997E-2</v>
      </c>
      <c r="R114" s="278">
        <f>Q114*H114</f>
        <v>0.62295</v>
      </c>
      <c r="S114" s="278">
        <v>0</v>
      </c>
      <c r="T114" s="279">
        <f>S114*H114</f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0" t="s">
        <v>143</v>
      </c>
      <c r="AT114" s="280" t="s">
        <v>138</v>
      </c>
      <c r="AU114" s="280" t="s">
        <v>144</v>
      </c>
      <c r="AY114" s="104" t="s">
        <v>135</v>
      </c>
      <c r="BE114" s="281">
        <f>IF(N114="základní",J114,0)</f>
        <v>0</v>
      </c>
      <c r="BF114" s="281">
        <f>IF(N114="snížená",J114,0)</f>
        <v>0</v>
      </c>
      <c r="BG114" s="281">
        <f>IF(N114="zákl. přenesená",J114,0)</f>
        <v>0</v>
      </c>
      <c r="BH114" s="281">
        <f>IF(N114="sníž. přenesená",J114,0)</f>
        <v>0</v>
      </c>
      <c r="BI114" s="281">
        <f>IF(N114="nulová",J114,0)</f>
        <v>0</v>
      </c>
      <c r="BJ114" s="104" t="s">
        <v>144</v>
      </c>
      <c r="BK114" s="281">
        <f>ROUND(I114*H114,2)</f>
        <v>0</v>
      </c>
      <c r="BL114" s="104" t="s">
        <v>143</v>
      </c>
      <c r="BM114" s="280" t="s">
        <v>166</v>
      </c>
    </row>
    <row r="115" spans="1:65" s="127" customFormat="1" ht="11.25" x14ac:dyDescent="0.2">
      <c r="A115" s="121"/>
      <c r="B115" s="122"/>
      <c r="C115" s="121"/>
      <c r="D115" s="282" t="s">
        <v>146</v>
      </c>
      <c r="E115" s="121"/>
      <c r="F115" s="283" t="s">
        <v>167</v>
      </c>
      <c r="G115" s="121"/>
      <c r="H115" s="121"/>
      <c r="I115" s="121"/>
      <c r="J115" s="121"/>
      <c r="K115" s="121"/>
      <c r="L115" s="122"/>
      <c r="M115" s="284"/>
      <c r="N115" s="285"/>
      <c r="O115" s="164"/>
      <c r="P115" s="164"/>
      <c r="Q115" s="164"/>
      <c r="R115" s="164"/>
      <c r="S115" s="164"/>
      <c r="T115" s="165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T115" s="104" t="s">
        <v>146</v>
      </c>
      <c r="AU115" s="104" t="s">
        <v>144</v>
      </c>
    </row>
    <row r="116" spans="1:65" s="127" customFormat="1" ht="24.2" customHeight="1" x14ac:dyDescent="0.2">
      <c r="A116" s="121"/>
      <c r="B116" s="122"/>
      <c r="C116" s="270" t="s">
        <v>168</v>
      </c>
      <c r="D116" s="270" t="s">
        <v>138</v>
      </c>
      <c r="E116" s="271" t="s">
        <v>169</v>
      </c>
      <c r="F116" s="272" t="s">
        <v>170</v>
      </c>
      <c r="G116" s="273" t="s">
        <v>150</v>
      </c>
      <c r="H116" s="274">
        <v>319.41699999999997</v>
      </c>
      <c r="I116" s="6"/>
      <c r="J116" s="275">
        <f>ROUND(I116*H116,2)</f>
        <v>0</v>
      </c>
      <c r="K116" s="272" t="s">
        <v>142</v>
      </c>
      <c r="L116" s="122"/>
      <c r="M116" s="276" t="s">
        <v>3</v>
      </c>
      <c r="N116" s="277" t="s">
        <v>48</v>
      </c>
      <c r="O116" s="164"/>
      <c r="P116" s="278">
        <f>O116*H116</f>
        <v>0</v>
      </c>
      <c r="Q116" s="278">
        <v>5.7000000000000002E-3</v>
      </c>
      <c r="R116" s="278">
        <f>Q116*H116</f>
        <v>1.8206768999999998</v>
      </c>
      <c r="S116" s="278">
        <v>0</v>
      </c>
      <c r="T116" s="279">
        <f>S116*H116</f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0" t="s">
        <v>143</v>
      </c>
      <c r="AT116" s="280" t="s">
        <v>138</v>
      </c>
      <c r="AU116" s="280" t="s">
        <v>144</v>
      </c>
      <c r="AY116" s="104" t="s">
        <v>135</v>
      </c>
      <c r="BE116" s="281">
        <f>IF(N116="základní",J116,0)</f>
        <v>0</v>
      </c>
      <c r="BF116" s="281">
        <f>IF(N116="snížená",J116,0)</f>
        <v>0</v>
      </c>
      <c r="BG116" s="281">
        <f>IF(N116="zákl. přenesená",J116,0)</f>
        <v>0</v>
      </c>
      <c r="BH116" s="281">
        <f>IF(N116="sníž. přenesená",J116,0)</f>
        <v>0</v>
      </c>
      <c r="BI116" s="281">
        <f>IF(N116="nulová",J116,0)</f>
        <v>0</v>
      </c>
      <c r="BJ116" s="104" t="s">
        <v>144</v>
      </c>
      <c r="BK116" s="281">
        <f>ROUND(I116*H116,2)</f>
        <v>0</v>
      </c>
      <c r="BL116" s="104" t="s">
        <v>143</v>
      </c>
      <c r="BM116" s="280" t="s">
        <v>171</v>
      </c>
    </row>
    <row r="117" spans="1:65" s="127" customFormat="1" ht="11.25" x14ac:dyDescent="0.2">
      <c r="A117" s="121"/>
      <c r="B117" s="122"/>
      <c r="C117" s="121"/>
      <c r="D117" s="282" t="s">
        <v>146</v>
      </c>
      <c r="E117" s="121"/>
      <c r="F117" s="283" t="s">
        <v>172</v>
      </c>
      <c r="G117" s="121"/>
      <c r="H117" s="121"/>
      <c r="I117" s="121"/>
      <c r="J117" s="121"/>
      <c r="K117" s="121"/>
      <c r="L117" s="122"/>
      <c r="M117" s="284"/>
      <c r="N117" s="285"/>
      <c r="O117" s="164"/>
      <c r="P117" s="164"/>
      <c r="Q117" s="164"/>
      <c r="R117" s="164"/>
      <c r="S117" s="164"/>
      <c r="T117" s="165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T117" s="104" t="s">
        <v>146</v>
      </c>
      <c r="AU117" s="104" t="s">
        <v>144</v>
      </c>
    </row>
    <row r="118" spans="1:65" s="286" customFormat="1" ht="11.25" x14ac:dyDescent="0.2">
      <c r="B118" s="287"/>
      <c r="D118" s="288" t="s">
        <v>153</v>
      </c>
      <c r="E118" s="289" t="s">
        <v>3</v>
      </c>
      <c r="F118" s="290" t="s">
        <v>173</v>
      </c>
      <c r="H118" s="291">
        <v>34.435000000000002</v>
      </c>
      <c r="L118" s="287"/>
      <c r="M118" s="292"/>
      <c r="N118" s="293"/>
      <c r="O118" s="293"/>
      <c r="P118" s="293"/>
      <c r="Q118" s="293"/>
      <c r="R118" s="293"/>
      <c r="S118" s="293"/>
      <c r="T118" s="294"/>
      <c r="AT118" s="289" t="s">
        <v>153</v>
      </c>
      <c r="AU118" s="289" t="s">
        <v>144</v>
      </c>
      <c r="AV118" s="286" t="s">
        <v>144</v>
      </c>
      <c r="AW118" s="286" t="s">
        <v>37</v>
      </c>
      <c r="AX118" s="286" t="s">
        <v>76</v>
      </c>
      <c r="AY118" s="289" t="s">
        <v>135</v>
      </c>
    </row>
    <row r="119" spans="1:65" s="286" customFormat="1" ht="11.25" x14ac:dyDescent="0.2">
      <c r="B119" s="287"/>
      <c r="D119" s="288" t="s">
        <v>153</v>
      </c>
      <c r="E119" s="289" t="s">
        <v>3</v>
      </c>
      <c r="F119" s="290" t="s">
        <v>174</v>
      </c>
      <c r="H119" s="291">
        <v>15.882999999999999</v>
      </c>
      <c r="L119" s="287"/>
      <c r="M119" s="292"/>
      <c r="N119" s="293"/>
      <c r="O119" s="293"/>
      <c r="P119" s="293"/>
      <c r="Q119" s="293"/>
      <c r="R119" s="293"/>
      <c r="S119" s="293"/>
      <c r="T119" s="294"/>
      <c r="AT119" s="289" t="s">
        <v>153</v>
      </c>
      <c r="AU119" s="289" t="s">
        <v>144</v>
      </c>
      <c r="AV119" s="286" t="s">
        <v>144</v>
      </c>
      <c r="AW119" s="286" t="s">
        <v>37</v>
      </c>
      <c r="AX119" s="286" t="s">
        <v>76</v>
      </c>
      <c r="AY119" s="289" t="s">
        <v>135</v>
      </c>
    </row>
    <row r="120" spans="1:65" s="286" customFormat="1" ht="11.25" x14ac:dyDescent="0.2">
      <c r="B120" s="287"/>
      <c r="D120" s="288" t="s">
        <v>153</v>
      </c>
      <c r="E120" s="289" t="s">
        <v>3</v>
      </c>
      <c r="F120" s="290" t="s">
        <v>175</v>
      </c>
      <c r="H120" s="291">
        <v>37.886000000000003</v>
      </c>
      <c r="L120" s="287"/>
      <c r="M120" s="292"/>
      <c r="N120" s="293"/>
      <c r="O120" s="293"/>
      <c r="P120" s="293"/>
      <c r="Q120" s="293"/>
      <c r="R120" s="293"/>
      <c r="S120" s="293"/>
      <c r="T120" s="294"/>
      <c r="AT120" s="289" t="s">
        <v>153</v>
      </c>
      <c r="AU120" s="289" t="s">
        <v>144</v>
      </c>
      <c r="AV120" s="286" t="s">
        <v>144</v>
      </c>
      <c r="AW120" s="286" t="s">
        <v>37</v>
      </c>
      <c r="AX120" s="286" t="s">
        <v>76</v>
      </c>
      <c r="AY120" s="289" t="s">
        <v>135</v>
      </c>
    </row>
    <row r="121" spans="1:65" s="286" customFormat="1" ht="11.25" x14ac:dyDescent="0.2">
      <c r="B121" s="287"/>
      <c r="D121" s="288" t="s">
        <v>153</v>
      </c>
      <c r="E121" s="289" t="s">
        <v>3</v>
      </c>
      <c r="F121" s="290" t="s">
        <v>176</v>
      </c>
      <c r="H121" s="291">
        <v>50.709000000000003</v>
      </c>
      <c r="L121" s="287"/>
      <c r="M121" s="292"/>
      <c r="N121" s="293"/>
      <c r="O121" s="293"/>
      <c r="P121" s="293"/>
      <c r="Q121" s="293"/>
      <c r="R121" s="293"/>
      <c r="S121" s="293"/>
      <c r="T121" s="294"/>
      <c r="AT121" s="289" t="s">
        <v>153</v>
      </c>
      <c r="AU121" s="289" t="s">
        <v>144</v>
      </c>
      <c r="AV121" s="286" t="s">
        <v>144</v>
      </c>
      <c r="AW121" s="286" t="s">
        <v>37</v>
      </c>
      <c r="AX121" s="286" t="s">
        <v>76</v>
      </c>
      <c r="AY121" s="289" t="s">
        <v>135</v>
      </c>
    </row>
    <row r="122" spans="1:65" s="286" customFormat="1" ht="11.25" x14ac:dyDescent="0.2">
      <c r="B122" s="287"/>
      <c r="D122" s="288" t="s">
        <v>153</v>
      </c>
      <c r="E122" s="289" t="s">
        <v>3</v>
      </c>
      <c r="F122" s="290" t="s">
        <v>177</v>
      </c>
      <c r="H122" s="291">
        <v>58.484999999999999</v>
      </c>
      <c r="L122" s="287"/>
      <c r="M122" s="292"/>
      <c r="N122" s="293"/>
      <c r="O122" s="293"/>
      <c r="P122" s="293"/>
      <c r="Q122" s="293"/>
      <c r="R122" s="293"/>
      <c r="S122" s="293"/>
      <c r="T122" s="294"/>
      <c r="AT122" s="289" t="s">
        <v>153</v>
      </c>
      <c r="AU122" s="289" t="s">
        <v>144</v>
      </c>
      <c r="AV122" s="286" t="s">
        <v>144</v>
      </c>
      <c r="AW122" s="286" t="s">
        <v>37</v>
      </c>
      <c r="AX122" s="286" t="s">
        <v>76</v>
      </c>
      <c r="AY122" s="289" t="s">
        <v>135</v>
      </c>
    </row>
    <row r="123" spans="1:65" s="286" customFormat="1" ht="11.25" x14ac:dyDescent="0.2">
      <c r="B123" s="287"/>
      <c r="D123" s="288" t="s">
        <v>153</v>
      </c>
      <c r="E123" s="289" t="s">
        <v>3</v>
      </c>
      <c r="F123" s="290" t="s">
        <v>178</v>
      </c>
      <c r="H123" s="291">
        <v>61</v>
      </c>
      <c r="L123" s="287"/>
      <c r="M123" s="292"/>
      <c r="N123" s="293"/>
      <c r="O123" s="293"/>
      <c r="P123" s="293"/>
      <c r="Q123" s="293"/>
      <c r="R123" s="293"/>
      <c r="S123" s="293"/>
      <c r="T123" s="294"/>
      <c r="AT123" s="289" t="s">
        <v>153</v>
      </c>
      <c r="AU123" s="289" t="s">
        <v>144</v>
      </c>
      <c r="AV123" s="286" t="s">
        <v>144</v>
      </c>
      <c r="AW123" s="286" t="s">
        <v>37</v>
      </c>
      <c r="AX123" s="286" t="s">
        <v>76</v>
      </c>
      <c r="AY123" s="289" t="s">
        <v>135</v>
      </c>
    </row>
    <row r="124" spans="1:65" s="286" customFormat="1" ht="11.25" x14ac:dyDescent="0.2">
      <c r="B124" s="287"/>
      <c r="D124" s="288" t="s">
        <v>153</v>
      </c>
      <c r="E124" s="289" t="s">
        <v>3</v>
      </c>
      <c r="F124" s="290" t="s">
        <v>179</v>
      </c>
      <c r="H124" s="291">
        <v>49.26</v>
      </c>
      <c r="L124" s="287"/>
      <c r="M124" s="292"/>
      <c r="N124" s="293"/>
      <c r="O124" s="293"/>
      <c r="P124" s="293"/>
      <c r="Q124" s="293"/>
      <c r="R124" s="293"/>
      <c r="S124" s="293"/>
      <c r="T124" s="294"/>
      <c r="AT124" s="289" t="s">
        <v>153</v>
      </c>
      <c r="AU124" s="289" t="s">
        <v>144</v>
      </c>
      <c r="AV124" s="286" t="s">
        <v>144</v>
      </c>
      <c r="AW124" s="286" t="s">
        <v>37</v>
      </c>
      <c r="AX124" s="286" t="s">
        <v>76</v>
      </c>
      <c r="AY124" s="289" t="s">
        <v>135</v>
      </c>
    </row>
    <row r="125" spans="1:65" s="286" customFormat="1" ht="11.25" x14ac:dyDescent="0.2">
      <c r="B125" s="287"/>
      <c r="D125" s="288" t="s">
        <v>153</v>
      </c>
      <c r="E125" s="289" t="s">
        <v>3</v>
      </c>
      <c r="F125" s="290" t="s">
        <v>180</v>
      </c>
      <c r="H125" s="291">
        <v>11.759</v>
      </c>
      <c r="L125" s="287"/>
      <c r="M125" s="292"/>
      <c r="N125" s="293"/>
      <c r="O125" s="293"/>
      <c r="P125" s="293"/>
      <c r="Q125" s="293"/>
      <c r="R125" s="293"/>
      <c r="S125" s="293"/>
      <c r="T125" s="294"/>
      <c r="AT125" s="289" t="s">
        <v>153</v>
      </c>
      <c r="AU125" s="289" t="s">
        <v>144</v>
      </c>
      <c r="AV125" s="286" t="s">
        <v>144</v>
      </c>
      <c r="AW125" s="286" t="s">
        <v>37</v>
      </c>
      <c r="AX125" s="286" t="s">
        <v>76</v>
      </c>
      <c r="AY125" s="289" t="s">
        <v>135</v>
      </c>
    </row>
    <row r="126" spans="1:65" s="295" customFormat="1" ht="11.25" x14ac:dyDescent="0.2">
      <c r="B126" s="296"/>
      <c r="D126" s="288" t="s">
        <v>153</v>
      </c>
      <c r="E126" s="297" t="s">
        <v>3</v>
      </c>
      <c r="F126" s="298" t="s">
        <v>157</v>
      </c>
      <c r="H126" s="299">
        <v>319.41700000000003</v>
      </c>
      <c r="L126" s="296"/>
      <c r="M126" s="300"/>
      <c r="N126" s="301"/>
      <c r="O126" s="301"/>
      <c r="P126" s="301"/>
      <c r="Q126" s="301"/>
      <c r="R126" s="301"/>
      <c r="S126" s="301"/>
      <c r="T126" s="302"/>
      <c r="AT126" s="297" t="s">
        <v>153</v>
      </c>
      <c r="AU126" s="297" t="s">
        <v>144</v>
      </c>
      <c r="AV126" s="295" t="s">
        <v>143</v>
      </c>
      <c r="AW126" s="295" t="s">
        <v>37</v>
      </c>
      <c r="AX126" s="295" t="s">
        <v>84</v>
      </c>
      <c r="AY126" s="297" t="s">
        <v>135</v>
      </c>
    </row>
    <row r="127" spans="1:65" s="127" customFormat="1" ht="24.2" customHeight="1" x14ac:dyDescent="0.2">
      <c r="A127" s="121"/>
      <c r="B127" s="122"/>
      <c r="C127" s="270" t="s">
        <v>158</v>
      </c>
      <c r="D127" s="270" t="s">
        <v>138</v>
      </c>
      <c r="E127" s="271" t="s">
        <v>181</v>
      </c>
      <c r="F127" s="272" t="s">
        <v>182</v>
      </c>
      <c r="G127" s="273" t="s">
        <v>150</v>
      </c>
      <c r="H127" s="274">
        <v>2.25</v>
      </c>
      <c r="I127" s="6"/>
      <c r="J127" s="275">
        <f>ROUND(I127*H127,2)</f>
        <v>0</v>
      </c>
      <c r="K127" s="272" t="s">
        <v>142</v>
      </c>
      <c r="L127" s="122"/>
      <c r="M127" s="276" t="s">
        <v>3</v>
      </c>
      <c r="N127" s="277" t="s">
        <v>48</v>
      </c>
      <c r="O127" s="164"/>
      <c r="P127" s="278">
        <f>O127*H127</f>
        <v>0</v>
      </c>
      <c r="Q127" s="278">
        <v>2.6360000000000001E-2</v>
      </c>
      <c r="R127" s="278">
        <f>Q127*H127</f>
        <v>5.9310000000000002E-2</v>
      </c>
      <c r="S127" s="278">
        <v>0</v>
      </c>
      <c r="T127" s="279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143</v>
      </c>
      <c r="AT127" s="280" t="s">
        <v>138</v>
      </c>
      <c r="AU127" s="280" t="s">
        <v>144</v>
      </c>
      <c r="AY127" s="104" t="s">
        <v>135</v>
      </c>
      <c r="BE127" s="281">
        <f>IF(N127="základní",J127,0)</f>
        <v>0</v>
      </c>
      <c r="BF127" s="281">
        <f>IF(N127="snížená",J127,0)</f>
        <v>0</v>
      </c>
      <c r="BG127" s="281">
        <f>IF(N127="zákl. přenesená",J127,0)</f>
        <v>0</v>
      </c>
      <c r="BH127" s="281">
        <f>IF(N127="sníž. přenesená",J127,0)</f>
        <v>0</v>
      </c>
      <c r="BI127" s="281">
        <f>IF(N127="nulová",J127,0)</f>
        <v>0</v>
      </c>
      <c r="BJ127" s="104" t="s">
        <v>144</v>
      </c>
      <c r="BK127" s="281">
        <f>ROUND(I127*H127,2)</f>
        <v>0</v>
      </c>
      <c r="BL127" s="104" t="s">
        <v>143</v>
      </c>
      <c r="BM127" s="280" t="s">
        <v>183</v>
      </c>
    </row>
    <row r="128" spans="1:65" s="127" customFormat="1" ht="11.25" x14ac:dyDescent="0.2">
      <c r="A128" s="121"/>
      <c r="B128" s="122"/>
      <c r="C128" s="121"/>
      <c r="D128" s="282" t="s">
        <v>146</v>
      </c>
      <c r="E128" s="121"/>
      <c r="F128" s="283" t="s">
        <v>184</v>
      </c>
      <c r="G128" s="121"/>
      <c r="H128" s="121"/>
      <c r="I128" s="121"/>
      <c r="J128" s="121"/>
      <c r="K128" s="121"/>
      <c r="L128" s="122"/>
      <c r="M128" s="284"/>
      <c r="N128" s="285"/>
      <c r="O128" s="164"/>
      <c r="P128" s="164"/>
      <c r="Q128" s="164"/>
      <c r="R128" s="164"/>
      <c r="S128" s="164"/>
      <c r="T128" s="165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T128" s="104" t="s">
        <v>146</v>
      </c>
      <c r="AU128" s="104" t="s">
        <v>144</v>
      </c>
    </row>
    <row r="129" spans="1:65" s="286" customFormat="1" ht="11.25" x14ac:dyDescent="0.2">
      <c r="B129" s="287"/>
      <c r="D129" s="288" t="s">
        <v>153</v>
      </c>
      <c r="E129" s="289" t="s">
        <v>3</v>
      </c>
      <c r="F129" s="290" t="s">
        <v>185</v>
      </c>
      <c r="H129" s="291">
        <v>0.22</v>
      </c>
      <c r="L129" s="287"/>
      <c r="M129" s="292"/>
      <c r="N129" s="293"/>
      <c r="O129" s="293"/>
      <c r="P129" s="293"/>
      <c r="Q129" s="293"/>
      <c r="R129" s="293"/>
      <c r="S129" s="293"/>
      <c r="T129" s="294"/>
      <c r="AT129" s="289" t="s">
        <v>153</v>
      </c>
      <c r="AU129" s="289" t="s">
        <v>144</v>
      </c>
      <c r="AV129" s="286" t="s">
        <v>144</v>
      </c>
      <c r="AW129" s="286" t="s">
        <v>37</v>
      </c>
      <c r="AX129" s="286" t="s">
        <v>76</v>
      </c>
      <c r="AY129" s="289" t="s">
        <v>135</v>
      </c>
    </row>
    <row r="130" spans="1:65" s="286" customFormat="1" ht="11.25" x14ac:dyDescent="0.2">
      <c r="B130" s="287"/>
      <c r="D130" s="288" t="s">
        <v>153</v>
      </c>
      <c r="E130" s="289" t="s">
        <v>3</v>
      </c>
      <c r="F130" s="290" t="s">
        <v>186</v>
      </c>
      <c r="H130" s="291">
        <v>2.0299999999999998</v>
      </c>
      <c r="L130" s="287"/>
      <c r="M130" s="292"/>
      <c r="N130" s="293"/>
      <c r="O130" s="293"/>
      <c r="P130" s="293"/>
      <c r="Q130" s="293"/>
      <c r="R130" s="293"/>
      <c r="S130" s="293"/>
      <c r="T130" s="294"/>
      <c r="AT130" s="289" t="s">
        <v>153</v>
      </c>
      <c r="AU130" s="289" t="s">
        <v>144</v>
      </c>
      <c r="AV130" s="286" t="s">
        <v>144</v>
      </c>
      <c r="AW130" s="286" t="s">
        <v>37</v>
      </c>
      <c r="AX130" s="286" t="s">
        <v>76</v>
      </c>
      <c r="AY130" s="289" t="s">
        <v>135</v>
      </c>
    </row>
    <row r="131" spans="1:65" s="295" customFormat="1" ht="11.25" x14ac:dyDescent="0.2">
      <c r="B131" s="296"/>
      <c r="D131" s="288" t="s">
        <v>153</v>
      </c>
      <c r="E131" s="297" t="s">
        <v>3</v>
      </c>
      <c r="F131" s="298" t="s">
        <v>157</v>
      </c>
      <c r="H131" s="299">
        <v>2.25</v>
      </c>
      <c r="L131" s="296"/>
      <c r="M131" s="300"/>
      <c r="N131" s="301"/>
      <c r="O131" s="301"/>
      <c r="P131" s="301"/>
      <c r="Q131" s="301"/>
      <c r="R131" s="301"/>
      <c r="S131" s="301"/>
      <c r="T131" s="302"/>
      <c r="AT131" s="297" t="s">
        <v>153</v>
      </c>
      <c r="AU131" s="297" t="s">
        <v>144</v>
      </c>
      <c r="AV131" s="295" t="s">
        <v>143</v>
      </c>
      <c r="AW131" s="295" t="s">
        <v>37</v>
      </c>
      <c r="AX131" s="295" t="s">
        <v>84</v>
      </c>
      <c r="AY131" s="297" t="s">
        <v>135</v>
      </c>
    </row>
    <row r="132" spans="1:65" s="127" customFormat="1" ht="21.75" customHeight="1" x14ac:dyDescent="0.2">
      <c r="A132" s="121"/>
      <c r="B132" s="122"/>
      <c r="C132" s="270" t="s">
        <v>187</v>
      </c>
      <c r="D132" s="270" t="s">
        <v>138</v>
      </c>
      <c r="E132" s="271" t="s">
        <v>188</v>
      </c>
      <c r="F132" s="272" t="s">
        <v>189</v>
      </c>
      <c r="G132" s="273" t="s">
        <v>190</v>
      </c>
      <c r="H132" s="274">
        <v>0.42599999999999999</v>
      </c>
      <c r="I132" s="6"/>
      <c r="J132" s="275">
        <f>ROUND(I132*H132,2)</f>
        <v>0</v>
      </c>
      <c r="K132" s="272" t="s">
        <v>142</v>
      </c>
      <c r="L132" s="122"/>
      <c r="M132" s="276" t="s">
        <v>3</v>
      </c>
      <c r="N132" s="277" t="s">
        <v>48</v>
      </c>
      <c r="O132" s="164"/>
      <c r="P132" s="278">
        <f>O132*H132</f>
        <v>0</v>
      </c>
      <c r="Q132" s="278">
        <v>2.45329</v>
      </c>
      <c r="R132" s="278">
        <f>Q132*H132</f>
        <v>1.0451015399999999</v>
      </c>
      <c r="S132" s="278">
        <v>0</v>
      </c>
      <c r="T132" s="279">
        <f>S132*H132</f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143</v>
      </c>
      <c r="AT132" s="280" t="s">
        <v>138</v>
      </c>
      <c r="AU132" s="280" t="s">
        <v>144</v>
      </c>
      <c r="AY132" s="104" t="s">
        <v>135</v>
      </c>
      <c r="BE132" s="281">
        <f>IF(N132="základní",J132,0)</f>
        <v>0</v>
      </c>
      <c r="BF132" s="281">
        <f>IF(N132="snížená",J132,0)</f>
        <v>0</v>
      </c>
      <c r="BG132" s="281">
        <f>IF(N132="zákl. přenesená",J132,0)</f>
        <v>0</v>
      </c>
      <c r="BH132" s="281">
        <f>IF(N132="sníž. přenesená",J132,0)</f>
        <v>0</v>
      </c>
      <c r="BI132" s="281">
        <f>IF(N132="nulová",J132,0)</f>
        <v>0</v>
      </c>
      <c r="BJ132" s="104" t="s">
        <v>144</v>
      </c>
      <c r="BK132" s="281">
        <f>ROUND(I132*H132,2)</f>
        <v>0</v>
      </c>
      <c r="BL132" s="104" t="s">
        <v>143</v>
      </c>
      <c r="BM132" s="280" t="s">
        <v>191</v>
      </c>
    </row>
    <row r="133" spans="1:65" s="127" customFormat="1" ht="11.25" x14ac:dyDescent="0.2">
      <c r="A133" s="121"/>
      <c r="B133" s="122"/>
      <c r="C133" s="121"/>
      <c r="D133" s="282" t="s">
        <v>146</v>
      </c>
      <c r="E133" s="121"/>
      <c r="F133" s="283" t="s">
        <v>192</v>
      </c>
      <c r="G133" s="121"/>
      <c r="H133" s="121"/>
      <c r="I133" s="121"/>
      <c r="J133" s="121"/>
      <c r="K133" s="121"/>
      <c r="L133" s="122"/>
      <c r="M133" s="284"/>
      <c r="N133" s="285"/>
      <c r="O133" s="164"/>
      <c r="P133" s="164"/>
      <c r="Q133" s="164"/>
      <c r="R133" s="164"/>
      <c r="S133" s="164"/>
      <c r="T133" s="165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T133" s="104" t="s">
        <v>146</v>
      </c>
      <c r="AU133" s="104" t="s">
        <v>144</v>
      </c>
    </row>
    <row r="134" spans="1:65" s="286" customFormat="1" ht="11.25" x14ac:dyDescent="0.2">
      <c r="B134" s="287"/>
      <c r="D134" s="288" t="s">
        <v>153</v>
      </c>
      <c r="E134" s="289" t="s">
        <v>3</v>
      </c>
      <c r="F134" s="290" t="s">
        <v>193</v>
      </c>
      <c r="H134" s="291">
        <v>0.42599999999999999</v>
      </c>
      <c r="L134" s="287"/>
      <c r="M134" s="292"/>
      <c r="N134" s="293"/>
      <c r="O134" s="293"/>
      <c r="P134" s="293"/>
      <c r="Q134" s="293"/>
      <c r="R134" s="293"/>
      <c r="S134" s="293"/>
      <c r="T134" s="294"/>
      <c r="AT134" s="289" t="s">
        <v>153</v>
      </c>
      <c r="AU134" s="289" t="s">
        <v>144</v>
      </c>
      <c r="AV134" s="286" t="s">
        <v>144</v>
      </c>
      <c r="AW134" s="286" t="s">
        <v>37</v>
      </c>
      <c r="AX134" s="286" t="s">
        <v>84</v>
      </c>
      <c r="AY134" s="289" t="s">
        <v>135</v>
      </c>
    </row>
    <row r="135" spans="1:65" s="127" customFormat="1" ht="16.5" customHeight="1" x14ac:dyDescent="0.2">
      <c r="A135" s="121"/>
      <c r="B135" s="122"/>
      <c r="C135" s="270" t="s">
        <v>194</v>
      </c>
      <c r="D135" s="270" t="s">
        <v>138</v>
      </c>
      <c r="E135" s="271" t="s">
        <v>195</v>
      </c>
      <c r="F135" s="272" t="s">
        <v>196</v>
      </c>
      <c r="G135" s="273" t="s">
        <v>150</v>
      </c>
      <c r="H135" s="274">
        <v>9.4600000000000009</v>
      </c>
      <c r="I135" s="6"/>
      <c r="J135" s="275">
        <f>ROUND(I135*H135,2)</f>
        <v>0</v>
      </c>
      <c r="K135" s="272" t="s">
        <v>3</v>
      </c>
      <c r="L135" s="122"/>
      <c r="M135" s="276" t="s">
        <v>3</v>
      </c>
      <c r="N135" s="277" t="s">
        <v>48</v>
      </c>
      <c r="O135" s="164"/>
      <c r="P135" s="278">
        <f>O135*H135</f>
        <v>0</v>
      </c>
      <c r="Q135" s="278">
        <v>8.5999999999999998E-4</v>
      </c>
      <c r="R135" s="278">
        <f>Q135*H135</f>
        <v>8.1355999999999998E-3</v>
      </c>
      <c r="S135" s="278">
        <v>0</v>
      </c>
      <c r="T135" s="279">
        <f>S135*H135</f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0" t="s">
        <v>143</v>
      </c>
      <c r="AT135" s="280" t="s">
        <v>138</v>
      </c>
      <c r="AU135" s="280" t="s">
        <v>144</v>
      </c>
      <c r="AY135" s="104" t="s">
        <v>135</v>
      </c>
      <c r="BE135" s="281">
        <f>IF(N135="základní",J135,0)</f>
        <v>0</v>
      </c>
      <c r="BF135" s="281">
        <f>IF(N135="snížená",J135,0)</f>
        <v>0</v>
      </c>
      <c r="BG135" s="281">
        <f>IF(N135="zákl. přenesená",J135,0)</f>
        <v>0</v>
      </c>
      <c r="BH135" s="281">
        <f>IF(N135="sníž. přenesená",J135,0)</f>
        <v>0</v>
      </c>
      <c r="BI135" s="281">
        <f>IF(N135="nulová",J135,0)</f>
        <v>0</v>
      </c>
      <c r="BJ135" s="104" t="s">
        <v>144</v>
      </c>
      <c r="BK135" s="281">
        <f>ROUND(I135*H135,2)</f>
        <v>0</v>
      </c>
      <c r="BL135" s="104" t="s">
        <v>143</v>
      </c>
      <c r="BM135" s="280" t="s">
        <v>197</v>
      </c>
    </row>
    <row r="136" spans="1:65" s="286" customFormat="1" ht="11.25" x14ac:dyDescent="0.2">
      <c r="B136" s="287"/>
      <c r="D136" s="288" t="s">
        <v>153</v>
      </c>
      <c r="E136" s="289" t="s">
        <v>3</v>
      </c>
      <c r="F136" s="290" t="s">
        <v>198</v>
      </c>
      <c r="H136" s="291">
        <v>9.4600000000000009</v>
      </c>
      <c r="L136" s="287"/>
      <c r="M136" s="292"/>
      <c r="N136" s="293"/>
      <c r="O136" s="293"/>
      <c r="P136" s="293"/>
      <c r="Q136" s="293"/>
      <c r="R136" s="293"/>
      <c r="S136" s="293"/>
      <c r="T136" s="294"/>
      <c r="AT136" s="289" t="s">
        <v>153</v>
      </c>
      <c r="AU136" s="289" t="s">
        <v>144</v>
      </c>
      <c r="AV136" s="286" t="s">
        <v>144</v>
      </c>
      <c r="AW136" s="286" t="s">
        <v>37</v>
      </c>
      <c r="AX136" s="286" t="s">
        <v>84</v>
      </c>
      <c r="AY136" s="289" t="s">
        <v>135</v>
      </c>
    </row>
    <row r="137" spans="1:65" s="127" customFormat="1" ht="16.5" customHeight="1" x14ac:dyDescent="0.2">
      <c r="A137" s="121"/>
      <c r="B137" s="122"/>
      <c r="C137" s="270" t="s">
        <v>199</v>
      </c>
      <c r="D137" s="270" t="s">
        <v>138</v>
      </c>
      <c r="E137" s="271" t="s">
        <v>200</v>
      </c>
      <c r="F137" s="272" t="s">
        <v>201</v>
      </c>
      <c r="G137" s="273" t="s">
        <v>150</v>
      </c>
      <c r="H137" s="274">
        <v>7.65</v>
      </c>
      <c r="I137" s="6"/>
      <c r="J137" s="275">
        <f>ROUND(I137*H137,2)</f>
        <v>0</v>
      </c>
      <c r="K137" s="272" t="s">
        <v>142</v>
      </c>
      <c r="L137" s="122"/>
      <c r="M137" s="276" t="s">
        <v>3</v>
      </c>
      <c r="N137" s="277" t="s">
        <v>48</v>
      </c>
      <c r="O137" s="164"/>
      <c r="P137" s="278">
        <f>O137*H137</f>
        <v>0</v>
      </c>
      <c r="Q137" s="278">
        <v>7.5600000000000001E-2</v>
      </c>
      <c r="R137" s="278">
        <f>Q137*H137</f>
        <v>0.57834000000000008</v>
      </c>
      <c r="S137" s="278">
        <v>0</v>
      </c>
      <c r="T137" s="279">
        <f>S137*H137</f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0" t="s">
        <v>143</v>
      </c>
      <c r="AT137" s="280" t="s">
        <v>138</v>
      </c>
      <c r="AU137" s="280" t="s">
        <v>144</v>
      </c>
      <c r="AY137" s="104" t="s">
        <v>135</v>
      </c>
      <c r="BE137" s="281">
        <f>IF(N137="základní",J137,0)</f>
        <v>0</v>
      </c>
      <c r="BF137" s="281">
        <f>IF(N137="snížená",J137,0)</f>
        <v>0</v>
      </c>
      <c r="BG137" s="281">
        <f>IF(N137="zákl. přenesená",J137,0)</f>
        <v>0</v>
      </c>
      <c r="BH137" s="281">
        <f>IF(N137="sníž. přenesená",J137,0)</f>
        <v>0</v>
      </c>
      <c r="BI137" s="281">
        <f>IF(N137="nulová",J137,0)</f>
        <v>0</v>
      </c>
      <c r="BJ137" s="104" t="s">
        <v>144</v>
      </c>
      <c r="BK137" s="281">
        <f>ROUND(I137*H137,2)</f>
        <v>0</v>
      </c>
      <c r="BL137" s="104" t="s">
        <v>143</v>
      </c>
      <c r="BM137" s="280" t="s">
        <v>202</v>
      </c>
    </row>
    <row r="138" spans="1:65" s="127" customFormat="1" ht="11.25" x14ac:dyDescent="0.2">
      <c r="A138" s="121"/>
      <c r="B138" s="122"/>
      <c r="C138" s="121"/>
      <c r="D138" s="282" t="s">
        <v>146</v>
      </c>
      <c r="E138" s="121"/>
      <c r="F138" s="283" t="s">
        <v>203</v>
      </c>
      <c r="G138" s="121"/>
      <c r="H138" s="121"/>
      <c r="I138" s="121"/>
      <c r="J138" s="121"/>
      <c r="K138" s="121"/>
      <c r="L138" s="122"/>
      <c r="M138" s="284"/>
      <c r="N138" s="285"/>
      <c r="O138" s="164"/>
      <c r="P138" s="164"/>
      <c r="Q138" s="164"/>
      <c r="R138" s="164"/>
      <c r="S138" s="164"/>
      <c r="T138" s="165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T138" s="104" t="s">
        <v>146</v>
      </c>
      <c r="AU138" s="104" t="s">
        <v>144</v>
      </c>
    </row>
    <row r="139" spans="1:65" s="286" customFormat="1" ht="11.25" x14ac:dyDescent="0.2">
      <c r="B139" s="287"/>
      <c r="D139" s="288" t="s">
        <v>153</v>
      </c>
      <c r="E139" s="289" t="s">
        <v>3</v>
      </c>
      <c r="F139" s="290" t="s">
        <v>204</v>
      </c>
      <c r="H139" s="291">
        <v>1.84</v>
      </c>
      <c r="L139" s="287"/>
      <c r="M139" s="292"/>
      <c r="N139" s="293"/>
      <c r="O139" s="293"/>
      <c r="P139" s="293"/>
      <c r="Q139" s="293"/>
      <c r="R139" s="293"/>
      <c r="S139" s="293"/>
      <c r="T139" s="294"/>
      <c r="AT139" s="289" t="s">
        <v>153</v>
      </c>
      <c r="AU139" s="289" t="s">
        <v>144</v>
      </c>
      <c r="AV139" s="286" t="s">
        <v>144</v>
      </c>
      <c r="AW139" s="286" t="s">
        <v>37</v>
      </c>
      <c r="AX139" s="286" t="s">
        <v>76</v>
      </c>
      <c r="AY139" s="289" t="s">
        <v>135</v>
      </c>
    </row>
    <row r="140" spans="1:65" s="286" customFormat="1" ht="11.25" x14ac:dyDescent="0.2">
      <c r="B140" s="287"/>
      <c r="D140" s="288" t="s">
        <v>153</v>
      </c>
      <c r="E140" s="289" t="s">
        <v>3</v>
      </c>
      <c r="F140" s="290" t="s">
        <v>205</v>
      </c>
      <c r="H140" s="291">
        <v>5.81</v>
      </c>
      <c r="L140" s="287"/>
      <c r="M140" s="292"/>
      <c r="N140" s="293"/>
      <c r="O140" s="293"/>
      <c r="P140" s="293"/>
      <c r="Q140" s="293"/>
      <c r="R140" s="293"/>
      <c r="S140" s="293"/>
      <c r="T140" s="294"/>
      <c r="AT140" s="289" t="s">
        <v>153</v>
      </c>
      <c r="AU140" s="289" t="s">
        <v>144</v>
      </c>
      <c r="AV140" s="286" t="s">
        <v>144</v>
      </c>
      <c r="AW140" s="286" t="s">
        <v>37</v>
      </c>
      <c r="AX140" s="286" t="s">
        <v>76</v>
      </c>
      <c r="AY140" s="289" t="s">
        <v>135</v>
      </c>
    </row>
    <row r="141" spans="1:65" s="295" customFormat="1" ht="11.25" x14ac:dyDescent="0.2">
      <c r="B141" s="296"/>
      <c r="D141" s="288" t="s">
        <v>153</v>
      </c>
      <c r="E141" s="297" t="s">
        <v>3</v>
      </c>
      <c r="F141" s="298" t="s">
        <v>157</v>
      </c>
      <c r="H141" s="299">
        <v>7.65</v>
      </c>
      <c r="L141" s="296"/>
      <c r="M141" s="300"/>
      <c r="N141" s="301"/>
      <c r="O141" s="301"/>
      <c r="P141" s="301"/>
      <c r="Q141" s="301"/>
      <c r="R141" s="301"/>
      <c r="S141" s="301"/>
      <c r="T141" s="302"/>
      <c r="AT141" s="297" t="s">
        <v>153</v>
      </c>
      <c r="AU141" s="297" t="s">
        <v>144</v>
      </c>
      <c r="AV141" s="295" t="s">
        <v>143</v>
      </c>
      <c r="AW141" s="295" t="s">
        <v>37</v>
      </c>
      <c r="AX141" s="295" t="s">
        <v>84</v>
      </c>
      <c r="AY141" s="297" t="s">
        <v>135</v>
      </c>
    </row>
    <row r="142" spans="1:65" s="127" customFormat="1" ht="24.2" customHeight="1" x14ac:dyDescent="0.2">
      <c r="A142" s="121"/>
      <c r="B142" s="122"/>
      <c r="C142" s="270" t="s">
        <v>206</v>
      </c>
      <c r="D142" s="270" t="s">
        <v>138</v>
      </c>
      <c r="E142" s="271" t="s">
        <v>207</v>
      </c>
      <c r="F142" s="272" t="s">
        <v>208</v>
      </c>
      <c r="G142" s="273" t="s">
        <v>209</v>
      </c>
      <c r="H142" s="274">
        <v>12.375</v>
      </c>
      <c r="I142" s="6"/>
      <c r="J142" s="275">
        <f>ROUND(I142*H142,2)</f>
        <v>0</v>
      </c>
      <c r="K142" s="272" t="s">
        <v>142</v>
      </c>
      <c r="L142" s="122"/>
      <c r="M142" s="276" t="s">
        <v>3</v>
      </c>
      <c r="N142" s="277" t="s">
        <v>48</v>
      </c>
      <c r="O142" s="164"/>
      <c r="P142" s="278">
        <f>O142*H142</f>
        <v>0</v>
      </c>
      <c r="Q142" s="278">
        <v>2.0000000000000002E-5</v>
      </c>
      <c r="R142" s="278">
        <f>Q142*H142</f>
        <v>2.475E-4</v>
      </c>
      <c r="S142" s="278">
        <v>0</v>
      </c>
      <c r="T142" s="279">
        <f>S142*H142</f>
        <v>0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R142" s="280" t="s">
        <v>143</v>
      </c>
      <c r="AT142" s="280" t="s">
        <v>138</v>
      </c>
      <c r="AU142" s="280" t="s">
        <v>144</v>
      </c>
      <c r="AY142" s="104" t="s">
        <v>135</v>
      </c>
      <c r="BE142" s="281">
        <f>IF(N142="základní",J142,0)</f>
        <v>0</v>
      </c>
      <c r="BF142" s="281">
        <f>IF(N142="snížená",J142,0)</f>
        <v>0</v>
      </c>
      <c r="BG142" s="281">
        <f>IF(N142="zákl. přenesená",J142,0)</f>
        <v>0</v>
      </c>
      <c r="BH142" s="281">
        <f>IF(N142="sníž. přenesená",J142,0)</f>
        <v>0</v>
      </c>
      <c r="BI142" s="281">
        <f>IF(N142="nulová",J142,0)</f>
        <v>0</v>
      </c>
      <c r="BJ142" s="104" t="s">
        <v>144</v>
      </c>
      <c r="BK142" s="281">
        <f>ROUND(I142*H142,2)</f>
        <v>0</v>
      </c>
      <c r="BL142" s="104" t="s">
        <v>143</v>
      </c>
      <c r="BM142" s="280" t="s">
        <v>210</v>
      </c>
    </row>
    <row r="143" spans="1:65" s="127" customFormat="1" ht="11.25" x14ac:dyDescent="0.2">
      <c r="A143" s="121"/>
      <c r="B143" s="122"/>
      <c r="C143" s="121"/>
      <c r="D143" s="282" t="s">
        <v>146</v>
      </c>
      <c r="E143" s="121"/>
      <c r="F143" s="283" t="s">
        <v>211</v>
      </c>
      <c r="G143" s="121"/>
      <c r="H143" s="121"/>
      <c r="I143" s="121"/>
      <c r="J143" s="121"/>
      <c r="K143" s="121"/>
      <c r="L143" s="122"/>
      <c r="M143" s="284"/>
      <c r="N143" s="285"/>
      <c r="O143" s="164"/>
      <c r="P143" s="164"/>
      <c r="Q143" s="164"/>
      <c r="R143" s="164"/>
      <c r="S143" s="164"/>
      <c r="T143" s="165"/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T143" s="104" t="s">
        <v>146</v>
      </c>
      <c r="AU143" s="104" t="s">
        <v>144</v>
      </c>
    </row>
    <row r="144" spans="1:65" s="127" customFormat="1" ht="21.75" customHeight="1" x14ac:dyDescent="0.2">
      <c r="A144" s="121"/>
      <c r="B144" s="122"/>
      <c r="C144" s="270" t="s">
        <v>212</v>
      </c>
      <c r="D144" s="270" t="s">
        <v>138</v>
      </c>
      <c r="E144" s="271" t="s">
        <v>213</v>
      </c>
      <c r="F144" s="272" t="s">
        <v>214</v>
      </c>
      <c r="G144" s="273" t="s">
        <v>141</v>
      </c>
      <c r="H144" s="274">
        <v>1</v>
      </c>
      <c r="I144" s="6"/>
      <c r="J144" s="275">
        <f>ROUND(I144*H144,2)</f>
        <v>0</v>
      </c>
      <c r="K144" s="272" t="s">
        <v>142</v>
      </c>
      <c r="L144" s="122"/>
      <c r="M144" s="276" t="s">
        <v>3</v>
      </c>
      <c r="N144" s="277" t="s">
        <v>48</v>
      </c>
      <c r="O144" s="164"/>
      <c r="P144" s="278">
        <f>O144*H144</f>
        <v>0</v>
      </c>
      <c r="Q144" s="278">
        <v>2.5159999999999998E-2</v>
      </c>
      <c r="R144" s="278">
        <f>Q144*H144</f>
        <v>2.5159999999999998E-2</v>
      </c>
      <c r="S144" s="278">
        <v>0</v>
      </c>
      <c r="T144" s="279">
        <f>S144*H144</f>
        <v>0</v>
      </c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R144" s="280" t="s">
        <v>143</v>
      </c>
      <c r="AT144" s="280" t="s">
        <v>138</v>
      </c>
      <c r="AU144" s="280" t="s">
        <v>144</v>
      </c>
      <c r="AY144" s="104" t="s">
        <v>135</v>
      </c>
      <c r="BE144" s="281">
        <f>IF(N144="základní",J144,0)</f>
        <v>0</v>
      </c>
      <c r="BF144" s="281">
        <f>IF(N144="snížená",J144,0)</f>
        <v>0</v>
      </c>
      <c r="BG144" s="281">
        <f>IF(N144="zákl. přenesená",J144,0)</f>
        <v>0</v>
      </c>
      <c r="BH144" s="281">
        <f>IF(N144="sníž. přenesená",J144,0)</f>
        <v>0</v>
      </c>
      <c r="BI144" s="281">
        <f>IF(N144="nulová",J144,0)</f>
        <v>0</v>
      </c>
      <c r="BJ144" s="104" t="s">
        <v>144</v>
      </c>
      <c r="BK144" s="281">
        <f>ROUND(I144*H144,2)</f>
        <v>0</v>
      </c>
      <c r="BL144" s="104" t="s">
        <v>143</v>
      </c>
      <c r="BM144" s="280" t="s">
        <v>215</v>
      </c>
    </row>
    <row r="145" spans="1:65" s="127" customFormat="1" ht="11.25" x14ac:dyDescent="0.2">
      <c r="A145" s="121"/>
      <c r="B145" s="122"/>
      <c r="C145" s="121"/>
      <c r="D145" s="282" t="s">
        <v>146</v>
      </c>
      <c r="E145" s="121"/>
      <c r="F145" s="283" t="s">
        <v>216</v>
      </c>
      <c r="G145" s="121"/>
      <c r="H145" s="121"/>
      <c r="I145" s="121"/>
      <c r="J145" s="121"/>
      <c r="K145" s="121"/>
      <c r="L145" s="122"/>
      <c r="M145" s="284"/>
      <c r="N145" s="285"/>
      <c r="O145" s="164"/>
      <c r="P145" s="164"/>
      <c r="Q145" s="164"/>
      <c r="R145" s="164"/>
      <c r="S145" s="164"/>
      <c r="T145" s="165"/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T145" s="104" t="s">
        <v>146</v>
      </c>
      <c r="AU145" s="104" t="s">
        <v>144</v>
      </c>
    </row>
    <row r="146" spans="1:65" s="127" customFormat="1" ht="16.5" customHeight="1" x14ac:dyDescent="0.2">
      <c r="A146" s="121"/>
      <c r="B146" s="122"/>
      <c r="C146" s="303" t="s">
        <v>217</v>
      </c>
      <c r="D146" s="303" t="s">
        <v>218</v>
      </c>
      <c r="E146" s="304" t="s">
        <v>219</v>
      </c>
      <c r="F146" s="305" t="s">
        <v>220</v>
      </c>
      <c r="G146" s="306" t="s">
        <v>141</v>
      </c>
      <c r="H146" s="307">
        <v>1</v>
      </c>
      <c r="I146" s="7"/>
      <c r="J146" s="308">
        <f>ROUND(I146*H146,2)</f>
        <v>0</v>
      </c>
      <c r="K146" s="305" t="s">
        <v>142</v>
      </c>
      <c r="L146" s="309"/>
      <c r="M146" s="310" t="s">
        <v>3</v>
      </c>
      <c r="N146" s="311" t="s">
        <v>48</v>
      </c>
      <c r="O146" s="164"/>
      <c r="P146" s="278">
        <f>O146*H146</f>
        <v>0</v>
      </c>
      <c r="Q146" s="278">
        <v>1.4579999999999999E-2</v>
      </c>
      <c r="R146" s="278">
        <f>Q146*H146</f>
        <v>1.4579999999999999E-2</v>
      </c>
      <c r="S146" s="278">
        <v>0</v>
      </c>
      <c r="T146" s="279">
        <f>S146*H146</f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80" t="s">
        <v>194</v>
      </c>
      <c r="AT146" s="280" t="s">
        <v>218</v>
      </c>
      <c r="AU146" s="280" t="s">
        <v>144</v>
      </c>
      <c r="AY146" s="104" t="s">
        <v>135</v>
      </c>
      <c r="BE146" s="281">
        <f>IF(N146="základní",J146,0)</f>
        <v>0</v>
      </c>
      <c r="BF146" s="281">
        <f>IF(N146="snížená",J146,0)</f>
        <v>0</v>
      </c>
      <c r="BG146" s="281">
        <f>IF(N146="zákl. přenesená",J146,0)</f>
        <v>0</v>
      </c>
      <c r="BH146" s="281">
        <f>IF(N146="sníž. přenesená",J146,0)</f>
        <v>0</v>
      </c>
      <c r="BI146" s="281">
        <f>IF(N146="nulová",J146,0)</f>
        <v>0</v>
      </c>
      <c r="BJ146" s="104" t="s">
        <v>144</v>
      </c>
      <c r="BK146" s="281">
        <f>ROUND(I146*H146,2)</f>
        <v>0</v>
      </c>
      <c r="BL146" s="104" t="s">
        <v>143</v>
      </c>
      <c r="BM146" s="280" t="s">
        <v>221</v>
      </c>
    </row>
    <row r="147" spans="1:65" s="127" customFormat="1" ht="11.25" x14ac:dyDescent="0.2">
      <c r="A147" s="121"/>
      <c r="B147" s="122"/>
      <c r="C147" s="121"/>
      <c r="D147" s="282" t="s">
        <v>146</v>
      </c>
      <c r="E147" s="121"/>
      <c r="F147" s="283" t="s">
        <v>222</v>
      </c>
      <c r="G147" s="121"/>
      <c r="H147" s="121"/>
      <c r="I147" s="121"/>
      <c r="J147" s="121"/>
      <c r="K147" s="121"/>
      <c r="L147" s="122"/>
      <c r="M147" s="284"/>
      <c r="N147" s="285"/>
      <c r="O147" s="164"/>
      <c r="P147" s="164"/>
      <c r="Q147" s="164"/>
      <c r="R147" s="164"/>
      <c r="S147" s="164"/>
      <c r="T147" s="165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T147" s="104" t="s">
        <v>146</v>
      </c>
      <c r="AU147" s="104" t="s">
        <v>144</v>
      </c>
    </row>
    <row r="148" spans="1:65" s="257" customFormat="1" ht="22.9" customHeight="1" x14ac:dyDescent="0.2">
      <c r="B148" s="258"/>
      <c r="D148" s="259" t="s">
        <v>75</v>
      </c>
      <c r="E148" s="268" t="s">
        <v>199</v>
      </c>
      <c r="F148" s="268" t="s">
        <v>223</v>
      </c>
      <c r="J148" s="269">
        <f>BK148</f>
        <v>0</v>
      </c>
      <c r="L148" s="258"/>
      <c r="M148" s="262"/>
      <c r="N148" s="263"/>
      <c r="O148" s="263"/>
      <c r="P148" s="264">
        <f>SUM(P149:P181)</f>
        <v>0</v>
      </c>
      <c r="Q148" s="263"/>
      <c r="R148" s="264">
        <f>SUM(R149:R181)</f>
        <v>2.2275000000000002E-4</v>
      </c>
      <c r="S148" s="263"/>
      <c r="T148" s="265">
        <f>SUM(T149:T181)</f>
        <v>4.017385</v>
      </c>
      <c r="AR148" s="259" t="s">
        <v>84</v>
      </c>
      <c r="AT148" s="266" t="s">
        <v>75</v>
      </c>
      <c r="AU148" s="266" t="s">
        <v>84</v>
      </c>
      <c r="AY148" s="259" t="s">
        <v>135</v>
      </c>
      <c r="BK148" s="267">
        <f>SUM(BK149:BK181)</f>
        <v>0</v>
      </c>
    </row>
    <row r="149" spans="1:65" s="127" customFormat="1" ht="24.2" customHeight="1" x14ac:dyDescent="0.2">
      <c r="A149" s="121"/>
      <c r="B149" s="122"/>
      <c r="C149" s="270" t="s">
        <v>224</v>
      </c>
      <c r="D149" s="270" t="s">
        <v>138</v>
      </c>
      <c r="E149" s="271" t="s">
        <v>225</v>
      </c>
      <c r="F149" s="272" t="s">
        <v>226</v>
      </c>
      <c r="G149" s="273" t="s">
        <v>150</v>
      </c>
      <c r="H149" s="274">
        <v>17.414999999999999</v>
      </c>
      <c r="I149" s="6"/>
      <c r="J149" s="275">
        <f>ROUND(I149*H149,2)</f>
        <v>0</v>
      </c>
      <c r="K149" s="272" t="s">
        <v>142</v>
      </c>
      <c r="L149" s="122"/>
      <c r="M149" s="276" t="s">
        <v>3</v>
      </c>
      <c r="N149" s="277" t="s">
        <v>48</v>
      </c>
      <c r="O149" s="164"/>
      <c r="P149" s="278">
        <f>O149*H149</f>
        <v>0</v>
      </c>
      <c r="Q149" s="278">
        <v>1.0000000000000001E-5</v>
      </c>
      <c r="R149" s="278">
        <f>Q149*H149</f>
        <v>1.7415E-4</v>
      </c>
      <c r="S149" s="278">
        <v>0</v>
      </c>
      <c r="T149" s="279">
        <f>S149*H149</f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0" t="s">
        <v>227</v>
      </c>
      <c r="AT149" s="280" t="s">
        <v>138</v>
      </c>
      <c r="AU149" s="280" t="s">
        <v>144</v>
      </c>
      <c r="AY149" s="104" t="s">
        <v>135</v>
      </c>
      <c r="BE149" s="281">
        <f>IF(N149="základní",J149,0)</f>
        <v>0</v>
      </c>
      <c r="BF149" s="281">
        <f>IF(N149="snížená",J149,0)</f>
        <v>0</v>
      </c>
      <c r="BG149" s="281">
        <f>IF(N149="zákl. přenesená",J149,0)</f>
        <v>0</v>
      </c>
      <c r="BH149" s="281">
        <f>IF(N149="sníž. přenesená",J149,0)</f>
        <v>0</v>
      </c>
      <c r="BI149" s="281">
        <f>IF(N149="nulová",J149,0)</f>
        <v>0</v>
      </c>
      <c r="BJ149" s="104" t="s">
        <v>144</v>
      </c>
      <c r="BK149" s="281">
        <f>ROUND(I149*H149,2)</f>
        <v>0</v>
      </c>
      <c r="BL149" s="104" t="s">
        <v>227</v>
      </c>
      <c r="BM149" s="280" t="s">
        <v>228</v>
      </c>
    </row>
    <row r="150" spans="1:65" s="127" customFormat="1" ht="11.25" x14ac:dyDescent="0.2">
      <c r="A150" s="121"/>
      <c r="B150" s="122"/>
      <c r="C150" s="121"/>
      <c r="D150" s="282" t="s">
        <v>146</v>
      </c>
      <c r="E150" s="121"/>
      <c r="F150" s="283" t="s">
        <v>229</v>
      </c>
      <c r="G150" s="121"/>
      <c r="H150" s="121"/>
      <c r="I150" s="121"/>
      <c r="J150" s="121"/>
      <c r="K150" s="121"/>
      <c r="L150" s="122"/>
      <c r="M150" s="284"/>
      <c r="N150" s="285"/>
      <c r="O150" s="164"/>
      <c r="P150" s="164"/>
      <c r="Q150" s="164"/>
      <c r="R150" s="164"/>
      <c r="S150" s="164"/>
      <c r="T150" s="165"/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T150" s="104" t="s">
        <v>146</v>
      </c>
      <c r="AU150" s="104" t="s">
        <v>144</v>
      </c>
    </row>
    <row r="151" spans="1:65" s="286" customFormat="1" ht="11.25" x14ac:dyDescent="0.2">
      <c r="B151" s="287"/>
      <c r="D151" s="288" t="s">
        <v>153</v>
      </c>
      <c r="E151" s="289" t="s">
        <v>3</v>
      </c>
      <c r="F151" s="290" t="s">
        <v>230</v>
      </c>
      <c r="H151" s="291">
        <v>17.414999999999999</v>
      </c>
      <c r="L151" s="287"/>
      <c r="M151" s="292"/>
      <c r="N151" s="293"/>
      <c r="O151" s="293"/>
      <c r="P151" s="293"/>
      <c r="Q151" s="293"/>
      <c r="R151" s="293"/>
      <c r="S151" s="293"/>
      <c r="T151" s="294"/>
      <c r="AT151" s="289" t="s">
        <v>153</v>
      </c>
      <c r="AU151" s="289" t="s">
        <v>144</v>
      </c>
      <c r="AV151" s="286" t="s">
        <v>144</v>
      </c>
      <c r="AW151" s="286" t="s">
        <v>37</v>
      </c>
      <c r="AX151" s="286" t="s">
        <v>84</v>
      </c>
      <c r="AY151" s="289" t="s">
        <v>135</v>
      </c>
    </row>
    <row r="152" spans="1:65" s="127" customFormat="1" ht="16.5" customHeight="1" x14ac:dyDescent="0.2">
      <c r="A152" s="121"/>
      <c r="B152" s="122"/>
      <c r="C152" s="270" t="s">
        <v>231</v>
      </c>
      <c r="D152" s="270" t="s">
        <v>138</v>
      </c>
      <c r="E152" s="271" t="s">
        <v>232</v>
      </c>
      <c r="F152" s="272" t="s">
        <v>233</v>
      </c>
      <c r="G152" s="273" t="s">
        <v>150</v>
      </c>
      <c r="H152" s="274">
        <v>4.8600000000000003</v>
      </c>
      <c r="I152" s="6"/>
      <c r="J152" s="275">
        <f>ROUND(I152*H152,2)</f>
        <v>0</v>
      </c>
      <c r="K152" s="272" t="s">
        <v>142</v>
      </c>
      <c r="L152" s="122"/>
      <c r="M152" s="276" t="s">
        <v>3</v>
      </c>
      <c r="N152" s="277" t="s">
        <v>48</v>
      </c>
      <c r="O152" s="164"/>
      <c r="P152" s="278">
        <f>O152*H152</f>
        <v>0</v>
      </c>
      <c r="Q152" s="278">
        <v>1.0000000000000001E-5</v>
      </c>
      <c r="R152" s="278">
        <f>Q152*H152</f>
        <v>4.8600000000000009E-5</v>
      </c>
      <c r="S152" s="278">
        <v>0</v>
      </c>
      <c r="T152" s="279">
        <f>S152*H152</f>
        <v>0</v>
      </c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R152" s="280" t="s">
        <v>143</v>
      </c>
      <c r="AT152" s="280" t="s">
        <v>138</v>
      </c>
      <c r="AU152" s="280" t="s">
        <v>144</v>
      </c>
      <c r="AY152" s="104" t="s">
        <v>135</v>
      </c>
      <c r="BE152" s="281">
        <f>IF(N152="základní",J152,0)</f>
        <v>0</v>
      </c>
      <c r="BF152" s="281">
        <f>IF(N152="snížená",J152,0)</f>
        <v>0</v>
      </c>
      <c r="BG152" s="281">
        <f>IF(N152="zákl. přenesená",J152,0)</f>
        <v>0</v>
      </c>
      <c r="BH152" s="281">
        <f>IF(N152="sníž. přenesená",J152,0)</f>
        <v>0</v>
      </c>
      <c r="BI152" s="281">
        <f>IF(N152="nulová",J152,0)</f>
        <v>0</v>
      </c>
      <c r="BJ152" s="104" t="s">
        <v>144</v>
      </c>
      <c r="BK152" s="281">
        <f>ROUND(I152*H152,2)</f>
        <v>0</v>
      </c>
      <c r="BL152" s="104" t="s">
        <v>143</v>
      </c>
      <c r="BM152" s="280" t="s">
        <v>234</v>
      </c>
    </row>
    <row r="153" spans="1:65" s="127" customFormat="1" ht="11.25" x14ac:dyDescent="0.2">
      <c r="A153" s="121"/>
      <c r="B153" s="122"/>
      <c r="C153" s="121"/>
      <c r="D153" s="282" t="s">
        <v>146</v>
      </c>
      <c r="E153" s="121"/>
      <c r="F153" s="283" t="s">
        <v>235</v>
      </c>
      <c r="G153" s="121"/>
      <c r="H153" s="121"/>
      <c r="I153" s="121"/>
      <c r="J153" s="121"/>
      <c r="K153" s="121"/>
      <c r="L153" s="122"/>
      <c r="M153" s="284"/>
      <c r="N153" s="285"/>
      <c r="O153" s="164"/>
      <c r="P153" s="164"/>
      <c r="Q153" s="164"/>
      <c r="R153" s="164"/>
      <c r="S153" s="164"/>
      <c r="T153" s="165"/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T153" s="104" t="s">
        <v>146</v>
      </c>
      <c r="AU153" s="104" t="s">
        <v>144</v>
      </c>
    </row>
    <row r="154" spans="1:65" s="286" customFormat="1" ht="11.25" x14ac:dyDescent="0.2">
      <c r="B154" s="287"/>
      <c r="D154" s="288" t="s">
        <v>153</v>
      </c>
      <c r="E154" s="289" t="s">
        <v>3</v>
      </c>
      <c r="F154" s="290" t="s">
        <v>236</v>
      </c>
      <c r="H154" s="291">
        <v>2.76</v>
      </c>
      <c r="L154" s="287"/>
      <c r="M154" s="292"/>
      <c r="N154" s="293"/>
      <c r="O154" s="293"/>
      <c r="P154" s="293"/>
      <c r="Q154" s="293"/>
      <c r="R154" s="293"/>
      <c r="S154" s="293"/>
      <c r="T154" s="294"/>
      <c r="AT154" s="289" t="s">
        <v>153</v>
      </c>
      <c r="AU154" s="289" t="s">
        <v>144</v>
      </c>
      <c r="AV154" s="286" t="s">
        <v>144</v>
      </c>
      <c r="AW154" s="286" t="s">
        <v>37</v>
      </c>
      <c r="AX154" s="286" t="s">
        <v>76</v>
      </c>
      <c r="AY154" s="289" t="s">
        <v>135</v>
      </c>
    </row>
    <row r="155" spans="1:65" s="286" customFormat="1" ht="11.25" x14ac:dyDescent="0.2">
      <c r="B155" s="287"/>
      <c r="D155" s="288" t="s">
        <v>153</v>
      </c>
      <c r="E155" s="289" t="s">
        <v>3</v>
      </c>
      <c r="F155" s="290" t="s">
        <v>237</v>
      </c>
      <c r="H155" s="291">
        <v>2.1</v>
      </c>
      <c r="L155" s="287"/>
      <c r="M155" s="292"/>
      <c r="N155" s="293"/>
      <c r="O155" s="293"/>
      <c r="P155" s="293"/>
      <c r="Q155" s="293"/>
      <c r="R155" s="293"/>
      <c r="S155" s="293"/>
      <c r="T155" s="294"/>
      <c r="AT155" s="289" t="s">
        <v>153</v>
      </c>
      <c r="AU155" s="289" t="s">
        <v>144</v>
      </c>
      <c r="AV155" s="286" t="s">
        <v>144</v>
      </c>
      <c r="AW155" s="286" t="s">
        <v>37</v>
      </c>
      <c r="AX155" s="286" t="s">
        <v>76</v>
      </c>
      <c r="AY155" s="289" t="s">
        <v>135</v>
      </c>
    </row>
    <row r="156" spans="1:65" s="295" customFormat="1" ht="11.25" x14ac:dyDescent="0.2">
      <c r="B156" s="296"/>
      <c r="D156" s="288" t="s">
        <v>153</v>
      </c>
      <c r="E156" s="297" t="s">
        <v>3</v>
      </c>
      <c r="F156" s="298" t="s">
        <v>238</v>
      </c>
      <c r="H156" s="299">
        <v>4.8600000000000003</v>
      </c>
      <c r="L156" s="296"/>
      <c r="M156" s="300"/>
      <c r="N156" s="301"/>
      <c r="O156" s="301"/>
      <c r="P156" s="301"/>
      <c r="Q156" s="301"/>
      <c r="R156" s="301"/>
      <c r="S156" s="301"/>
      <c r="T156" s="302"/>
      <c r="AT156" s="297" t="s">
        <v>153</v>
      </c>
      <c r="AU156" s="297" t="s">
        <v>144</v>
      </c>
      <c r="AV156" s="295" t="s">
        <v>143</v>
      </c>
      <c r="AW156" s="295" t="s">
        <v>37</v>
      </c>
      <c r="AX156" s="295" t="s">
        <v>84</v>
      </c>
      <c r="AY156" s="297" t="s">
        <v>135</v>
      </c>
    </row>
    <row r="157" spans="1:65" s="127" customFormat="1" ht="24.2" customHeight="1" x14ac:dyDescent="0.2">
      <c r="A157" s="121"/>
      <c r="B157" s="122"/>
      <c r="C157" s="270" t="s">
        <v>9</v>
      </c>
      <c r="D157" s="270" t="s">
        <v>138</v>
      </c>
      <c r="E157" s="271" t="s">
        <v>239</v>
      </c>
      <c r="F157" s="272" t="s">
        <v>240</v>
      </c>
      <c r="G157" s="273" t="s">
        <v>150</v>
      </c>
      <c r="H157" s="274">
        <v>6.9009999999999998</v>
      </c>
      <c r="I157" s="6"/>
      <c r="J157" s="275">
        <f>ROUND(I157*H157,2)</f>
        <v>0</v>
      </c>
      <c r="K157" s="272" t="s">
        <v>142</v>
      </c>
      <c r="L157" s="122"/>
      <c r="M157" s="276" t="s">
        <v>3</v>
      </c>
      <c r="N157" s="277" t="s">
        <v>48</v>
      </c>
      <c r="O157" s="164"/>
      <c r="P157" s="278">
        <f>O157*H157</f>
        <v>0</v>
      </c>
      <c r="Q157" s="278">
        <v>0</v>
      </c>
      <c r="R157" s="278">
        <f>Q157*H157</f>
        <v>0</v>
      </c>
      <c r="S157" s="278">
        <v>0.13100000000000001</v>
      </c>
      <c r="T157" s="279">
        <f>S157*H157</f>
        <v>0.90403100000000003</v>
      </c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R157" s="280" t="s">
        <v>143</v>
      </c>
      <c r="AT157" s="280" t="s">
        <v>138</v>
      </c>
      <c r="AU157" s="280" t="s">
        <v>144</v>
      </c>
      <c r="AY157" s="104" t="s">
        <v>135</v>
      </c>
      <c r="BE157" s="281">
        <f>IF(N157="základní",J157,0)</f>
        <v>0</v>
      </c>
      <c r="BF157" s="281">
        <f>IF(N157="snížená",J157,0)</f>
        <v>0</v>
      </c>
      <c r="BG157" s="281">
        <f>IF(N157="zákl. přenesená",J157,0)</f>
        <v>0</v>
      </c>
      <c r="BH157" s="281">
        <f>IF(N157="sníž. přenesená",J157,0)</f>
        <v>0</v>
      </c>
      <c r="BI157" s="281">
        <f>IF(N157="nulová",J157,0)</f>
        <v>0</v>
      </c>
      <c r="BJ157" s="104" t="s">
        <v>144</v>
      </c>
      <c r="BK157" s="281">
        <f>ROUND(I157*H157,2)</f>
        <v>0</v>
      </c>
      <c r="BL157" s="104" t="s">
        <v>143</v>
      </c>
      <c r="BM157" s="280" t="s">
        <v>241</v>
      </c>
    </row>
    <row r="158" spans="1:65" s="127" customFormat="1" ht="11.25" x14ac:dyDescent="0.2">
      <c r="A158" s="121"/>
      <c r="B158" s="122"/>
      <c r="C158" s="121"/>
      <c r="D158" s="282" t="s">
        <v>146</v>
      </c>
      <c r="E158" s="121"/>
      <c r="F158" s="283" t="s">
        <v>242</v>
      </c>
      <c r="G158" s="121"/>
      <c r="H158" s="121"/>
      <c r="I158" s="121"/>
      <c r="J158" s="121"/>
      <c r="K158" s="121"/>
      <c r="L158" s="122"/>
      <c r="M158" s="284"/>
      <c r="N158" s="285"/>
      <c r="O158" s="164"/>
      <c r="P158" s="164"/>
      <c r="Q158" s="164"/>
      <c r="R158" s="164"/>
      <c r="S158" s="164"/>
      <c r="T158" s="165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T158" s="104" t="s">
        <v>146</v>
      </c>
      <c r="AU158" s="104" t="s">
        <v>144</v>
      </c>
    </row>
    <row r="159" spans="1:65" s="286" customFormat="1" ht="11.25" x14ac:dyDescent="0.2">
      <c r="B159" s="287"/>
      <c r="D159" s="288" t="s">
        <v>153</v>
      </c>
      <c r="E159" s="289" t="s">
        <v>3</v>
      </c>
      <c r="F159" s="290" t="s">
        <v>243</v>
      </c>
      <c r="H159" s="291">
        <v>4.0199999999999996</v>
      </c>
      <c r="L159" s="287"/>
      <c r="M159" s="292"/>
      <c r="N159" s="293"/>
      <c r="O159" s="293"/>
      <c r="P159" s="293"/>
      <c r="Q159" s="293"/>
      <c r="R159" s="293"/>
      <c r="S159" s="293"/>
      <c r="T159" s="294"/>
      <c r="AT159" s="289" t="s">
        <v>153</v>
      </c>
      <c r="AU159" s="289" t="s">
        <v>144</v>
      </c>
      <c r="AV159" s="286" t="s">
        <v>144</v>
      </c>
      <c r="AW159" s="286" t="s">
        <v>37</v>
      </c>
      <c r="AX159" s="286" t="s">
        <v>76</v>
      </c>
      <c r="AY159" s="289" t="s">
        <v>135</v>
      </c>
    </row>
    <row r="160" spans="1:65" s="286" customFormat="1" ht="11.25" x14ac:dyDescent="0.2">
      <c r="B160" s="287"/>
      <c r="D160" s="288" t="s">
        <v>153</v>
      </c>
      <c r="E160" s="289" t="s">
        <v>3</v>
      </c>
      <c r="F160" s="290" t="s">
        <v>244</v>
      </c>
      <c r="H160" s="291">
        <v>2.8809999999999998</v>
      </c>
      <c r="L160" s="287"/>
      <c r="M160" s="292"/>
      <c r="N160" s="293"/>
      <c r="O160" s="293"/>
      <c r="P160" s="293"/>
      <c r="Q160" s="293"/>
      <c r="R160" s="293"/>
      <c r="S160" s="293"/>
      <c r="T160" s="294"/>
      <c r="AT160" s="289" t="s">
        <v>153</v>
      </c>
      <c r="AU160" s="289" t="s">
        <v>144</v>
      </c>
      <c r="AV160" s="286" t="s">
        <v>144</v>
      </c>
      <c r="AW160" s="286" t="s">
        <v>37</v>
      </c>
      <c r="AX160" s="286" t="s">
        <v>76</v>
      </c>
      <c r="AY160" s="289" t="s">
        <v>135</v>
      </c>
    </row>
    <row r="161" spans="1:65" s="295" customFormat="1" ht="11.25" x14ac:dyDescent="0.2">
      <c r="B161" s="296"/>
      <c r="D161" s="288" t="s">
        <v>153</v>
      </c>
      <c r="E161" s="297" t="s">
        <v>3</v>
      </c>
      <c r="F161" s="298" t="s">
        <v>157</v>
      </c>
      <c r="H161" s="299">
        <v>6.9009999999999998</v>
      </c>
      <c r="L161" s="296"/>
      <c r="M161" s="300"/>
      <c r="N161" s="301"/>
      <c r="O161" s="301"/>
      <c r="P161" s="301"/>
      <c r="Q161" s="301"/>
      <c r="R161" s="301"/>
      <c r="S161" s="301"/>
      <c r="T161" s="302"/>
      <c r="AT161" s="297" t="s">
        <v>153</v>
      </c>
      <c r="AU161" s="297" t="s">
        <v>144</v>
      </c>
      <c r="AV161" s="295" t="s">
        <v>143</v>
      </c>
      <c r="AW161" s="295" t="s">
        <v>37</v>
      </c>
      <c r="AX161" s="295" t="s">
        <v>84</v>
      </c>
      <c r="AY161" s="297" t="s">
        <v>135</v>
      </c>
    </row>
    <row r="162" spans="1:65" s="127" customFormat="1" ht="16.5" customHeight="1" x14ac:dyDescent="0.2">
      <c r="A162" s="121"/>
      <c r="B162" s="122"/>
      <c r="C162" s="270" t="s">
        <v>227</v>
      </c>
      <c r="D162" s="270" t="s">
        <v>138</v>
      </c>
      <c r="E162" s="271" t="s">
        <v>245</v>
      </c>
      <c r="F162" s="272" t="s">
        <v>246</v>
      </c>
      <c r="G162" s="273" t="s">
        <v>190</v>
      </c>
      <c r="H162" s="274">
        <v>0.34100000000000003</v>
      </c>
      <c r="I162" s="6"/>
      <c r="J162" s="275">
        <f>ROUND(I162*H162,2)</f>
        <v>0</v>
      </c>
      <c r="K162" s="272" t="s">
        <v>142</v>
      </c>
      <c r="L162" s="122"/>
      <c r="M162" s="276" t="s">
        <v>3</v>
      </c>
      <c r="N162" s="277" t="s">
        <v>48</v>
      </c>
      <c r="O162" s="164"/>
      <c r="P162" s="278">
        <f>O162*H162</f>
        <v>0</v>
      </c>
      <c r="Q162" s="278">
        <v>0</v>
      </c>
      <c r="R162" s="278">
        <f>Q162*H162</f>
        <v>0</v>
      </c>
      <c r="S162" s="278">
        <v>2.2000000000000002</v>
      </c>
      <c r="T162" s="279">
        <f>S162*H162</f>
        <v>0.75020000000000009</v>
      </c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R162" s="280" t="s">
        <v>143</v>
      </c>
      <c r="AT162" s="280" t="s">
        <v>138</v>
      </c>
      <c r="AU162" s="280" t="s">
        <v>144</v>
      </c>
      <c r="AY162" s="104" t="s">
        <v>135</v>
      </c>
      <c r="BE162" s="281">
        <f>IF(N162="základní",J162,0)</f>
        <v>0</v>
      </c>
      <c r="BF162" s="281">
        <f>IF(N162="snížená",J162,0)</f>
        <v>0</v>
      </c>
      <c r="BG162" s="281">
        <f>IF(N162="zákl. přenesená",J162,0)</f>
        <v>0</v>
      </c>
      <c r="BH162" s="281">
        <f>IF(N162="sníž. přenesená",J162,0)</f>
        <v>0</v>
      </c>
      <c r="BI162" s="281">
        <f>IF(N162="nulová",J162,0)</f>
        <v>0</v>
      </c>
      <c r="BJ162" s="104" t="s">
        <v>144</v>
      </c>
      <c r="BK162" s="281">
        <f>ROUND(I162*H162,2)</f>
        <v>0</v>
      </c>
      <c r="BL162" s="104" t="s">
        <v>143</v>
      </c>
      <c r="BM162" s="280" t="s">
        <v>247</v>
      </c>
    </row>
    <row r="163" spans="1:65" s="127" customFormat="1" ht="11.25" x14ac:dyDescent="0.2">
      <c r="A163" s="121"/>
      <c r="B163" s="122"/>
      <c r="C163" s="121"/>
      <c r="D163" s="282" t="s">
        <v>146</v>
      </c>
      <c r="E163" s="121"/>
      <c r="F163" s="283" t="s">
        <v>248</v>
      </c>
      <c r="G163" s="121"/>
      <c r="H163" s="121"/>
      <c r="I163" s="121"/>
      <c r="J163" s="121"/>
      <c r="K163" s="121"/>
      <c r="L163" s="122"/>
      <c r="M163" s="284"/>
      <c r="N163" s="285"/>
      <c r="O163" s="164"/>
      <c r="P163" s="164"/>
      <c r="Q163" s="164"/>
      <c r="R163" s="164"/>
      <c r="S163" s="164"/>
      <c r="T163" s="165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T163" s="104" t="s">
        <v>146</v>
      </c>
      <c r="AU163" s="104" t="s">
        <v>144</v>
      </c>
    </row>
    <row r="164" spans="1:65" s="286" customFormat="1" ht="11.25" x14ac:dyDescent="0.2">
      <c r="B164" s="287"/>
      <c r="D164" s="288" t="s">
        <v>153</v>
      </c>
      <c r="E164" s="289" t="s">
        <v>3</v>
      </c>
      <c r="F164" s="290" t="s">
        <v>249</v>
      </c>
      <c r="H164" s="291">
        <v>3.6999999999999998E-2</v>
      </c>
      <c r="L164" s="287"/>
      <c r="M164" s="292"/>
      <c r="N164" s="293"/>
      <c r="O164" s="293"/>
      <c r="P164" s="293"/>
      <c r="Q164" s="293"/>
      <c r="R164" s="293"/>
      <c r="S164" s="293"/>
      <c r="T164" s="294"/>
      <c r="AT164" s="289" t="s">
        <v>153</v>
      </c>
      <c r="AU164" s="289" t="s">
        <v>144</v>
      </c>
      <c r="AV164" s="286" t="s">
        <v>144</v>
      </c>
      <c r="AW164" s="286" t="s">
        <v>37</v>
      </c>
      <c r="AX164" s="286" t="s">
        <v>76</v>
      </c>
      <c r="AY164" s="289" t="s">
        <v>135</v>
      </c>
    </row>
    <row r="165" spans="1:65" s="286" customFormat="1" ht="11.25" x14ac:dyDescent="0.2">
      <c r="B165" s="287"/>
      <c r="D165" s="288" t="s">
        <v>153</v>
      </c>
      <c r="E165" s="289" t="s">
        <v>3</v>
      </c>
      <c r="F165" s="290" t="s">
        <v>250</v>
      </c>
      <c r="H165" s="291">
        <v>4.2999999999999997E-2</v>
      </c>
      <c r="L165" s="287"/>
      <c r="M165" s="292"/>
      <c r="N165" s="293"/>
      <c r="O165" s="293"/>
      <c r="P165" s="293"/>
      <c r="Q165" s="293"/>
      <c r="R165" s="293"/>
      <c r="S165" s="293"/>
      <c r="T165" s="294"/>
      <c r="AT165" s="289" t="s">
        <v>153</v>
      </c>
      <c r="AU165" s="289" t="s">
        <v>144</v>
      </c>
      <c r="AV165" s="286" t="s">
        <v>144</v>
      </c>
      <c r="AW165" s="286" t="s">
        <v>37</v>
      </c>
      <c r="AX165" s="286" t="s">
        <v>76</v>
      </c>
      <c r="AY165" s="289" t="s">
        <v>135</v>
      </c>
    </row>
    <row r="166" spans="1:65" s="286" customFormat="1" ht="11.25" x14ac:dyDescent="0.2">
      <c r="B166" s="287"/>
      <c r="D166" s="288" t="s">
        <v>153</v>
      </c>
      <c r="E166" s="289" t="s">
        <v>3</v>
      </c>
      <c r="F166" s="290" t="s">
        <v>251</v>
      </c>
      <c r="H166" s="291">
        <v>0.26100000000000001</v>
      </c>
      <c r="L166" s="287"/>
      <c r="M166" s="292"/>
      <c r="N166" s="293"/>
      <c r="O166" s="293"/>
      <c r="P166" s="293"/>
      <c r="Q166" s="293"/>
      <c r="R166" s="293"/>
      <c r="S166" s="293"/>
      <c r="T166" s="294"/>
      <c r="AT166" s="289" t="s">
        <v>153</v>
      </c>
      <c r="AU166" s="289" t="s">
        <v>144</v>
      </c>
      <c r="AV166" s="286" t="s">
        <v>144</v>
      </c>
      <c r="AW166" s="286" t="s">
        <v>37</v>
      </c>
      <c r="AX166" s="286" t="s">
        <v>76</v>
      </c>
      <c r="AY166" s="289" t="s">
        <v>135</v>
      </c>
    </row>
    <row r="167" spans="1:65" s="295" customFormat="1" ht="11.25" x14ac:dyDescent="0.2">
      <c r="B167" s="296"/>
      <c r="D167" s="288" t="s">
        <v>153</v>
      </c>
      <c r="E167" s="297" t="s">
        <v>3</v>
      </c>
      <c r="F167" s="298" t="s">
        <v>157</v>
      </c>
      <c r="H167" s="299">
        <v>0.34099999999999997</v>
      </c>
      <c r="L167" s="296"/>
      <c r="M167" s="300"/>
      <c r="N167" s="301"/>
      <c r="O167" s="301"/>
      <c r="P167" s="301"/>
      <c r="Q167" s="301"/>
      <c r="R167" s="301"/>
      <c r="S167" s="301"/>
      <c r="T167" s="302"/>
      <c r="AT167" s="297" t="s">
        <v>153</v>
      </c>
      <c r="AU167" s="297" t="s">
        <v>144</v>
      </c>
      <c r="AV167" s="295" t="s">
        <v>143</v>
      </c>
      <c r="AW167" s="295" t="s">
        <v>37</v>
      </c>
      <c r="AX167" s="295" t="s">
        <v>84</v>
      </c>
      <c r="AY167" s="297" t="s">
        <v>135</v>
      </c>
    </row>
    <row r="168" spans="1:65" s="127" customFormat="1" ht="16.5" customHeight="1" x14ac:dyDescent="0.2">
      <c r="A168" s="121"/>
      <c r="B168" s="122"/>
      <c r="C168" s="270" t="s">
        <v>252</v>
      </c>
      <c r="D168" s="270" t="s">
        <v>138</v>
      </c>
      <c r="E168" s="271" t="s">
        <v>253</v>
      </c>
      <c r="F168" s="272" t="s">
        <v>254</v>
      </c>
      <c r="G168" s="273" t="s">
        <v>150</v>
      </c>
      <c r="H168" s="274">
        <v>22.45</v>
      </c>
      <c r="I168" s="6"/>
      <c r="J168" s="275">
        <f>ROUND(I168*H168,2)</f>
        <v>0</v>
      </c>
      <c r="K168" s="272" t="s">
        <v>142</v>
      </c>
      <c r="L168" s="122"/>
      <c r="M168" s="276" t="s">
        <v>3</v>
      </c>
      <c r="N168" s="277" t="s">
        <v>48</v>
      </c>
      <c r="O168" s="164"/>
      <c r="P168" s="278">
        <f>O168*H168</f>
        <v>0</v>
      </c>
      <c r="Q168" s="278">
        <v>0</v>
      </c>
      <c r="R168" s="278">
        <f>Q168*H168</f>
        <v>0</v>
      </c>
      <c r="S168" s="278">
        <v>0.09</v>
      </c>
      <c r="T168" s="279">
        <f>S168*H168</f>
        <v>2.0204999999999997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80" t="s">
        <v>143</v>
      </c>
      <c r="AT168" s="280" t="s">
        <v>138</v>
      </c>
      <c r="AU168" s="280" t="s">
        <v>144</v>
      </c>
      <c r="AY168" s="104" t="s">
        <v>135</v>
      </c>
      <c r="BE168" s="281">
        <f>IF(N168="základní",J168,0)</f>
        <v>0</v>
      </c>
      <c r="BF168" s="281">
        <f>IF(N168="snížená",J168,0)</f>
        <v>0</v>
      </c>
      <c r="BG168" s="281">
        <f>IF(N168="zákl. přenesená",J168,0)</f>
        <v>0</v>
      </c>
      <c r="BH168" s="281">
        <f>IF(N168="sníž. přenesená",J168,0)</f>
        <v>0</v>
      </c>
      <c r="BI168" s="281">
        <f>IF(N168="nulová",J168,0)</f>
        <v>0</v>
      </c>
      <c r="BJ168" s="104" t="s">
        <v>144</v>
      </c>
      <c r="BK168" s="281">
        <f>ROUND(I168*H168,2)</f>
        <v>0</v>
      </c>
      <c r="BL168" s="104" t="s">
        <v>143</v>
      </c>
      <c r="BM168" s="280" t="s">
        <v>255</v>
      </c>
    </row>
    <row r="169" spans="1:65" s="127" customFormat="1" ht="11.25" x14ac:dyDescent="0.2">
      <c r="A169" s="121"/>
      <c r="B169" s="122"/>
      <c r="C169" s="121"/>
      <c r="D169" s="282" t="s">
        <v>146</v>
      </c>
      <c r="E169" s="121"/>
      <c r="F169" s="283" t="s">
        <v>256</v>
      </c>
      <c r="G169" s="121"/>
      <c r="H169" s="121"/>
      <c r="I169" s="121"/>
      <c r="J169" s="121"/>
      <c r="K169" s="121"/>
      <c r="L169" s="122"/>
      <c r="M169" s="284"/>
      <c r="N169" s="285"/>
      <c r="O169" s="164"/>
      <c r="P169" s="164"/>
      <c r="Q169" s="164"/>
      <c r="R169" s="164"/>
      <c r="S169" s="164"/>
      <c r="T169" s="165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T169" s="104" t="s">
        <v>146</v>
      </c>
      <c r="AU169" s="104" t="s">
        <v>144</v>
      </c>
    </row>
    <row r="170" spans="1:65" s="286" customFormat="1" ht="11.25" x14ac:dyDescent="0.2">
      <c r="B170" s="287"/>
      <c r="D170" s="288" t="s">
        <v>153</v>
      </c>
      <c r="E170" s="289" t="s">
        <v>3</v>
      </c>
      <c r="F170" s="290" t="s">
        <v>257</v>
      </c>
      <c r="H170" s="291">
        <v>12.99</v>
      </c>
      <c r="L170" s="287"/>
      <c r="M170" s="292"/>
      <c r="N170" s="293"/>
      <c r="O170" s="293"/>
      <c r="P170" s="293"/>
      <c r="Q170" s="293"/>
      <c r="R170" s="293"/>
      <c r="S170" s="293"/>
      <c r="T170" s="294"/>
      <c r="AT170" s="289" t="s">
        <v>153</v>
      </c>
      <c r="AU170" s="289" t="s">
        <v>144</v>
      </c>
      <c r="AV170" s="286" t="s">
        <v>144</v>
      </c>
      <c r="AW170" s="286" t="s">
        <v>37</v>
      </c>
      <c r="AX170" s="286" t="s">
        <v>76</v>
      </c>
      <c r="AY170" s="289" t="s">
        <v>135</v>
      </c>
    </row>
    <row r="171" spans="1:65" s="286" customFormat="1" ht="11.25" x14ac:dyDescent="0.2">
      <c r="B171" s="287"/>
      <c r="D171" s="288" t="s">
        <v>153</v>
      </c>
      <c r="E171" s="289" t="s">
        <v>3</v>
      </c>
      <c r="F171" s="290" t="s">
        <v>258</v>
      </c>
      <c r="H171" s="291">
        <v>9.4600000000000009</v>
      </c>
      <c r="L171" s="287"/>
      <c r="M171" s="292"/>
      <c r="N171" s="293"/>
      <c r="O171" s="293"/>
      <c r="P171" s="293"/>
      <c r="Q171" s="293"/>
      <c r="R171" s="293"/>
      <c r="S171" s="293"/>
      <c r="T171" s="294"/>
      <c r="AT171" s="289" t="s">
        <v>153</v>
      </c>
      <c r="AU171" s="289" t="s">
        <v>144</v>
      </c>
      <c r="AV171" s="286" t="s">
        <v>144</v>
      </c>
      <c r="AW171" s="286" t="s">
        <v>37</v>
      </c>
      <c r="AX171" s="286" t="s">
        <v>76</v>
      </c>
      <c r="AY171" s="289" t="s">
        <v>135</v>
      </c>
    </row>
    <row r="172" spans="1:65" s="295" customFormat="1" ht="11.25" x14ac:dyDescent="0.2">
      <c r="B172" s="296"/>
      <c r="D172" s="288" t="s">
        <v>153</v>
      </c>
      <c r="E172" s="297" t="s">
        <v>3</v>
      </c>
      <c r="F172" s="298" t="s">
        <v>157</v>
      </c>
      <c r="H172" s="299">
        <v>22.45</v>
      </c>
      <c r="L172" s="296"/>
      <c r="M172" s="300"/>
      <c r="N172" s="301"/>
      <c r="O172" s="301"/>
      <c r="P172" s="301"/>
      <c r="Q172" s="301"/>
      <c r="R172" s="301"/>
      <c r="S172" s="301"/>
      <c r="T172" s="302"/>
      <c r="AT172" s="297" t="s">
        <v>153</v>
      </c>
      <c r="AU172" s="297" t="s">
        <v>144</v>
      </c>
      <c r="AV172" s="295" t="s">
        <v>143</v>
      </c>
      <c r="AW172" s="295" t="s">
        <v>37</v>
      </c>
      <c r="AX172" s="295" t="s">
        <v>84</v>
      </c>
      <c r="AY172" s="297" t="s">
        <v>135</v>
      </c>
    </row>
    <row r="173" spans="1:65" s="127" customFormat="1" ht="24.2" customHeight="1" x14ac:dyDescent="0.2">
      <c r="A173" s="121"/>
      <c r="B173" s="122"/>
      <c r="C173" s="270" t="s">
        <v>259</v>
      </c>
      <c r="D173" s="270" t="s">
        <v>138</v>
      </c>
      <c r="E173" s="271" t="s">
        <v>260</v>
      </c>
      <c r="F173" s="272" t="s">
        <v>261</v>
      </c>
      <c r="G173" s="273" t="s">
        <v>150</v>
      </c>
      <c r="H173" s="274">
        <v>0.22</v>
      </c>
      <c r="I173" s="6"/>
      <c r="J173" s="275">
        <f>ROUND(I173*H173,2)</f>
        <v>0</v>
      </c>
      <c r="K173" s="272" t="s">
        <v>142</v>
      </c>
      <c r="L173" s="122"/>
      <c r="M173" s="276" t="s">
        <v>3</v>
      </c>
      <c r="N173" s="277" t="s">
        <v>48</v>
      </c>
      <c r="O173" s="164"/>
      <c r="P173" s="278">
        <f>O173*H173</f>
        <v>0</v>
      </c>
      <c r="Q173" s="278">
        <v>0</v>
      </c>
      <c r="R173" s="278">
        <f>Q173*H173</f>
        <v>0</v>
      </c>
      <c r="S173" s="278">
        <v>4.1000000000000002E-2</v>
      </c>
      <c r="T173" s="279">
        <f>S173*H173</f>
        <v>9.0200000000000002E-3</v>
      </c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R173" s="280" t="s">
        <v>143</v>
      </c>
      <c r="AT173" s="280" t="s">
        <v>138</v>
      </c>
      <c r="AU173" s="280" t="s">
        <v>144</v>
      </c>
      <c r="AY173" s="104" t="s">
        <v>135</v>
      </c>
      <c r="BE173" s="281">
        <f>IF(N173="základní",J173,0)</f>
        <v>0</v>
      </c>
      <c r="BF173" s="281">
        <f>IF(N173="snížená",J173,0)</f>
        <v>0</v>
      </c>
      <c r="BG173" s="281">
        <f>IF(N173="zákl. přenesená",J173,0)</f>
        <v>0</v>
      </c>
      <c r="BH173" s="281">
        <f>IF(N173="sníž. přenesená",J173,0)</f>
        <v>0</v>
      </c>
      <c r="BI173" s="281">
        <f>IF(N173="nulová",J173,0)</f>
        <v>0</v>
      </c>
      <c r="BJ173" s="104" t="s">
        <v>144</v>
      </c>
      <c r="BK173" s="281">
        <f>ROUND(I173*H173,2)</f>
        <v>0</v>
      </c>
      <c r="BL173" s="104" t="s">
        <v>143</v>
      </c>
      <c r="BM173" s="280" t="s">
        <v>262</v>
      </c>
    </row>
    <row r="174" spans="1:65" s="127" customFormat="1" ht="11.25" x14ac:dyDescent="0.2">
      <c r="A174" s="121"/>
      <c r="B174" s="122"/>
      <c r="C174" s="121"/>
      <c r="D174" s="282" t="s">
        <v>146</v>
      </c>
      <c r="E174" s="121"/>
      <c r="F174" s="283" t="s">
        <v>263</v>
      </c>
      <c r="G174" s="121"/>
      <c r="H174" s="121"/>
      <c r="I174" s="121"/>
      <c r="J174" s="121"/>
      <c r="K174" s="121"/>
      <c r="L174" s="122"/>
      <c r="M174" s="284"/>
      <c r="N174" s="285"/>
      <c r="O174" s="164"/>
      <c r="P174" s="164"/>
      <c r="Q174" s="164"/>
      <c r="R174" s="164"/>
      <c r="S174" s="164"/>
      <c r="T174" s="165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T174" s="104" t="s">
        <v>146</v>
      </c>
      <c r="AU174" s="104" t="s">
        <v>144</v>
      </c>
    </row>
    <row r="175" spans="1:65" s="286" customFormat="1" ht="11.25" x14ac:dyDescent="0.2">
      <c r="B175" s="287"/>
      <c r="D175" s="288" t="s">
        <v>153</v>
      </c>
      <c r="E175" s="289" t="s">
        <v>3</v>
      </c>
      <c r="F175" s="290" t="s">
        <v>264</v>
      </c>
      <c r="H175" s="291">
        <v>0.22</v>
      </c>
      <c r="L175" s="287"/>
      <c r="M175" s="292"/>
      <c r="N175" s="293"/>
      <c r="O175" s="293"/>
      <c r="P175" s="293"/>
      <c r="Q175" s="293"/>
      <c r="R175" s="293"/>
      <c r="S175" s="293"/>
      <c r="T175" s="294"/>
      <c r="AT175" s="289" t="s">
        <v>153</v>
      </c>
      <c r="AU175" s="289" t="s">
        <v>144</v>
      </c>
      <c r="AV175" s="286" t="s">
        <v>144</v>
      </c>
      <c r="AW175" s="286" t="s">
        <v>37</v>
      </c>
      <c r="AX175" s="286" t="s">
        <v>84</v>
      </c>
      <c r="AY175" s="289" t="s">
        <v>135</v>
      </c>
    </row>
    <row r="176" spans="1:65" s="127" customFormat="1" ht="24.2" customHeight="1" x14ac:dyDescent="0.2">
      <c r="A176" s="121"/>
      <c r="B176" s="122"/>
      <c r="C176" s="270" t="s">
        <v>265</v>
      </c>
      <c r="D176" s="270" t="s">
        <v>138</v>
      </c>
      <c r="E176" s="271" t="s">
        <v>266</v>
      </c>
      <c r="F176" s="272" t="s">
        <v>267</v>
      </c>
      <c r="G176" s="273" t="s">
        <v>150</v>
      </c>
      <c r="H176" s="274">
        <v>2.8140000000000001</v>
      </c>
      <c r="I176" s="6"/>
      <c r="J176" s="275">
        <f>ROUND(I176*H176,2)</f>
        <v>0</v>
      </c>
      <c r="K176" s="272" t="s">
        <v>142</v>
      </c>
      <c r="L176" s="122"/>
      <c r="M176" s="276" t="s">
        <v>3</v>
      </c>
      <c r="N176" s="277" t="s">
        <v>48</v>
      </c>
      <c r="O176" s="164"/>
      <c r="P176" s="278">
        <f>O176*H176</f>
        <v>0</v>
      </c>
      <c r="Q176" s="278">
        <v>0</v>
      </c>
      <c r="R176" s="278">
        <f>Q176*H176</f>
        <v>0</v>
      </c>
      <c r="S176" s="278">
        <v>7.5999999999999998E-2</v>
      </c>
      <c r="T176" s="279">
        <f>S176*H176</f>
        <v>0.213864</v>
      </c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R176" s="280" t="s">
        <v>143</v>
      </c>
      <c r="AT176" s="280" t="s">
        <v>138</v>
      </c>
      <c r="AU176" s="280" t="s">
        <v>144</v>
      </c>
      <c r="AY176" s="104" t="s">
        <v>135</v>
      </c>
      <c r="BE176" s="281">
        <f>IF(N176="základní",J176,0)</f>
        <v>0</v>
      </c>
      <c r="BF176" s="281">
        <f>IF(N176="snížená",J176,0)</f>
        <v>0</v>
      </c>
      <c r="BG176" s="281">
        <f>IF(N176="zákl. přenesená",J176,0)</f>
        <v>0</v>
      </c>
      <c r="BH176" s="281">
        <f>IF(N176="sníž. přenesená",J176,0)</f>
        <v>0</v>
      </c>
      <c r="BI176" s="281">
        <f>IF(N176="nulová",J176,0)</f>
        <v>0</v>
      </c>
      <c r="BJ176" s="104" t="s">
        <v>144</v>
      </c>
      <c r="BK176" s="281">
        <f>ROUND(I176*H176,2)</f>
        <v>0</v>
      </c>
      <c r="BL176" s="104" t="s">
        <v>143</v>
      </c>
      <c r="BM176" s="280" t="s">
        <v>268</v>
      </c>
    </row>
    <row r="177" spans="1:65" s="127" customFormat="1" ht="11.25" x14ac:dyDescent="0.2">
      <c r="A177" s="121"/>
      <c r="B177" s="122"/>
      <c r="C177" s="121"/>
      <c r="D177" s="282" t="s">
        <v>146</v>
      </c>
      <c r="E177" s="121"/>
      <c r="F177" s="283" t="s">
        <v>269</v>
      </c>
      <c r="G177" s="121"/>
      <c r="H177" s="121"/>
      <c r="I177" s="121"/>
      <c r="J177" s="121"/>
      <c r="K177" s="121"/>
      <c r="L177" s="122"/>
      <c r="M177" s="284"/>
      <c r="N177" s="285"/>
      <c r="O177" s="164"/>
      <c r="P177" s="164"/>
      <c r="Q177" s="164"/>
      <c r="R177" s="164"/>
      <c r="S177" s="164"/>
      <c r="T177" s="165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T177" s="104" t="s">
        <v>146</v>
      </c>
      <c r="AU177" s="104" t="s">
        <v>144</v>
      </c>
    </row>
    <row r="178" spans="1:65" s="286" customFormat="1" ht="11.25" x14ac:dyDescent="0.2">
      <c r="B178" s="287"/>
      <c r="D178" s="288" t="s">
        <v>153</v>
      </c>
      <c r="E178" s="289" t="s">
        <v>3</v>
      </c>
      <c r="F178" s="290" t="s">
        <v>270</v>
      </c>
      <c r="H178" s="291">
        <v>2.8140000000000001</v>
      </c>
      <c r="L178" s="287"/>
      <c r="M178" s="292"/>
      <c r="N178" s="293"/>
      <c r="O178" s="293"/>
      <c r="P178" s="293"/>
      <c r="Q178" s="293"/>
      <c r="R178" s="293"/>
      <c r="S178" s="293"/>
      <c r="T178" s="294"/>
      <c r="AT178" s="289" t="s">
        <v>153</v>
      </c>
      <c r="AU178" s="289" t="s">
        <v>144</v>
      </c>
      <c r="AV178" s="286" t="s">
        <v>144</v>
      </c>
      <c r="AW178" s="286" t="s">
        <v>37</v>
      </c>
      <c r="AX178" s="286" t="s">
        <v>84</v>
      </c>
      <c r="AY178" s="289" t="s">
        <v>135</v>
      </c>
    </row>
    <row r="179" spans="1:65" s="127" customFormat="1" ht="21.75" customHeight="1" x14ac:dyDescent="0.2">
      <c r="A179" s="121"/>
      <c r="B179" s="122"/>
      <c r="C179" s="270" t="s">
        <v>271</v>
      </c>
      <c r="D179" s="270" t="s">
        <v>138</v>
      </c>
      <c r="E179" s="271" t="s">
        <v>272</v>
      </c>
      <c r="F179" s="272" t="s">
        <v>273</v>
      </c>
      <c r="G179" s="273" t="s">
        <v>150</v>
      </c>
      <c r="H179" s="274">
        <v>2.0299999999999998</v>
      </c>
      <c r="I179" s="6"/>
      <c r="J179" s="275">
        <f>ROUND(I179*H179,2)</f>
        <v>0</v>
      </c>
      <c r="K179" s="272" t="s">
        <v>142</v>
      </c>
      <c r="L179" s="122"/>
      <c r="M179" s="276" t="s">
        <v>3</v>
      </c>
      <c r="N179" s="277" t="s">
        <v>48</v>
      </c>
      <c r="O179" s="164"/>
      <c r="P179" s="278">
        <f>O179*H179</f>
        <v>0</v>
      </c>
      <c r="Q179" s="278">
        <v>0</v>
      </c>
      <c r="R179" s="278">
        <f>Q179*H179</f>
        <v>0</v>
      </c>
      <c r="S179" s="278">
        <v>5.8999999999999997E-2</v>
      </c>
      <c r="T179" s="279">
        <f>S179*H179</f>
        <v>0.11976999999999999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0" t="s">
        <v>143</v>
      </c>
      <c r="AT179" s="280" t="s">
        <v>138</v>
      </c>
      <c r="AU179" s="280" t="s">
        <v>144</v>
      </c>
      <c r="AY179" s="104" t="s">
        <v>135</v>
      </c>
      <c r="BE179" s="281">
        <f>IF(N179="základní",J179,0)</f>
        <v>0</v>
      </c>
      <c r="BF179" s="281">
        <f>IF(N179="snížená",J179,0)</f>
        <v>0</v>
      </c>
      <c r="BG179" s="281">
        <f>IF(N179="zákl. přenesená",J179,0)</f>
        <v>0</v>
      </c>
      <c r="BH179" s="281">
        <f>IF(N179="sníž. přenesená",J179,0)</f>
        <v>0</v>
      </c>
      <c r="BI179" s="281">
        <f>IF(N179="nulová",J179,0)</f>
        <v>0</v>
      </c>
      <c r="BJ179" s="104" t="s">
        <v>144</v>
      </c>
      <c r="BK179" s="281">
        <f>ROUND(I179*H179,2)</f>
        <v>0</v>
      </c>
      <c r="BL179" s="104" t="s">
        <v>143</v>
      </c>
      <c r="BM179" s="280" t="s">
        <v>274</v>
      </c>
    </row>
    <row r="180" spans="1:65" s="127" customFormat="1" ht="11.25" x14ac:dyDescent="0.2">
      <c r="A180" s="121"/>
      <c r="B180" s="122"/>
      <c r="C180" s="121"/>
      <c r="D180" s="282" t="s">
        <v>146</v>
      </c>
      <c r="E180" s="121"/>
      <c r="F180" s="283" t="s">
        <v>275</v>
      </c>
      <c r="G180" s="121"/>
      <c r="H180" s="121"/>
      <c r="I180" s="121"/>
      <c r="J180" s="121"/>
      <c r="K180" s="121"/>
      <c r="L180" s="122"/>
      <c r="M180" s="284"/>
      <c r="N180" s="285"/>
      <c r="O180" s="164"/>
      <c r="P180" s="164"/>
      <c r="Q180" s="164"/>
      <c r="R180" s="164"/>
      <c r="S180" s="164"/>
      <c r="T180" s="165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T180" s="104" t="s">
        <v>146</v>
      </c>
      <c r="AU180" s="104" t="s">
        <v>144</v>
      </c>
    </row>
    <row r="181" spans="1:65" s="286" customFormat="1" ht="11.25" x14ac:dyDescent="0.2">
      <c r="B181" s="287"/>
      <c r="D181" s="288" t="s">
        <v>153</v>
      </c>
      <c r="E181" s="289" t="s">
        <v>3</v>
      </c>
      <c r="F181" s="290" t="s">
        <v>186</v>
      </c>
      <c r="H181" s="291">
        <v>2.0299999999999998</v>
      </c>
      <c r="L181" s="287"/>
      <c r="M181" s="292"/>
      <c r="N181" s="293"/>
      <c r="O181" s="293"/>
      <c r="P181" s="293"/>
      <c r="Q181" s="293"/>
      <c r="R181" s="293"/>
      <c r="S181" s="293"/>
      <c r="T181" s="294"/>
      <c r="AT181" s="289" t="s">
        <v>153</v>
      </c>
      <c r="AU181" s="289" t="s">
        <v>144</v>
      </c>
      <c r="AV181" s="286" t="s">
        <v>144</v>
      </c>
      <c r="AW181" s="286" t="s">
        <v>37</v>
      </c>
      <c r="AX181" s="286" t="s">
        <v>84</v>
      </c>
      <c r="AY181" s="289" t="s">
        <v>135</v>
      </c>
    </row>
    <row r="182" spans="1:65" s="257" customFormat="1" ht="22.9" customHeight="1" x14ac:dyDescent="0.2">
      <c r="B182" s="258"/>
      <c r="D182" s="259" t="s">
        <v>75</v>
      </c>
      <c r="E182" s="268" t="s">
        <v>276</v>
      </c>
      <c r="F182" s="268" t="s">
        <v>277</v>
      </c>
      <c r="J182" s="269">
        <f>BK182</f>
        <v>0</v>
      </c>
      <c r="L182" s="258"/>
      <c r="M182" s="262"/>
      <c r="N182" s="263"/>
      <c r="O182" s="263"/>
      <c r="P182" s="264">
        <f>SUM(P183:P191)</f>
        <v>0</v>
      </c>
      <c r="Q182" s="263"/>
      <c r="R182" s="264">
        <f>SUM(R183:R191)</f>
        <v>0</v>
      </c>
      <c r="S182" s="263"/>
      <c r="T182" s="265">
        <f>SUM(T183:T191)</f>
        <v>0</v>
      </c>
      <c r="AR182" s="259" t="s">
        <v>84</v>
      </c>
      <c r="AT182" s="266" t="s">
        <v>75</v>
      </c>
      <c r="AU182" s="266" t="s">
        <v>84</v>
      </c>
      <c r="AY182" s="259" t="s">
        <v>135</v>
      </c>
      <c r="BK182" s="267">
        <f>SUM(BK183:BK191)</f>
        <v>0</v>
      </c>
    </row>
    <row r="183" spans="1:65" s="127" customFormat="1" ht="24.2" customHeight="1" x14ac:dyDescent="0.2">
      <c r="A183" s="121"/>
      <c r="B183" s="122"/>
      <c r="C183" s="270" t="s">
        <v>8</v>
      </c>
      <c r="D183" s="270" t="s">
        <v>138</v>
      </c>
      <c r="E183" s="271" t="s">
        <v>278</v>
      </c>
      <c r="F183" s="272" t="s">
        <v>279</v>
      </c>
      <c r="G183" s="273" t="s">
        <v>280</v>
      </c>
      <c r="H183" s="274">
        <v>9.6359999999999992</v>
      </c>
      <c r="I183" s="6"/>
      <c r="J183" s="275">
        <f>ROUND(I183*H183,2)</f>
        <v>0</v>
      </c>
      <c r="K183" s="272" t="s">
        <v>142</v>
      </c>
      <c r="L183" s="122"/>
      <c r="M183" s="276" t="s">
        <v>3</v>
      </c>
      <c r="N183" s="277" t="s">
        <v>48</v>
      </c>
      <c r="O183" s="164"/>
      <c r="P183" s="278">
        <f>O183*H183</f>
        <v>0</v>
      </c>
      <c r="Q183" s="278">
        <v>0</v>
      </c>
      <c r="R183" s="278">
        <f>Q183*H183</f>
        <v>0</v>
      </c>
      <c r="S183" s="278">
        <v>0</v>
      </c>
      <c r="T183" s="279">
        <f>S183*H183</f>
        <v>0</v>
      </c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R183" s="280" t="s">
        <v>143</v>
      </c>
      <c r="AT183" s="280" t="s">
        <v>138</v>
      </c>
      <c r="AU183" s="280" t="s">
        <v>144</v>
      </c>
      <c r="AY183" s="104" t="s">
        <v>135</v>
      </c>
      <c r="BE183" s="281">
        <f>IF(N183="základní",J183,0)</f>
        <v>0</v>
      </c>
      <c r="BF183" s="281">
        <f>IF(N183="snížená",J183,0)</f>
        <v>0</v>
      </c>
      <c r="BG183" s="281">
        <f>IF(N183="zákl. přenesená",J183,0)</f>
        <v>0</v>
      </c>
      <c r="BH183" s="281">
        <f>IF(N183="sníž. přenesená",J183,0)</f>
        <v>0</v>
      </c>
      <c r="BI183" s="281">
        <f>IF(N183="nulová",J183,0)</f>
        <v>0</v>
      </c>
      <c r="BJ183" s="104" t="s">
        <v>144</v>
      </c>
      <c r="BK183" s="281">
        <f>ROUND(I183*H183,2)</f>
        <v>0</v>
      </c>
      <c r="BL183" s="104" t="s">
        <v>143</v>
      </c>
      <c r="BM183" s="280" t="s">
        <v>281</v>
      </c>
    </row>
    <row r="184" spans="1:65" s="127" customFormat="1" ht="11.25" x14ac:dyDescent="0.2">
      <c r="A184" s="121"/>
      <c r="B184" s="122"/>
      <c r="C184" s="121"/>
      <c r="D184" s="282" t="s">
        <v>146</v>
      </c>
      <c r="E184" s="121"/>
      <c r="F184" s="283" t="s">
        <v>282</v>
      </c>
      <c r="G184" s="121"/>
      <c r="H184" s="121"/>
      <c r="I184" s="121"/>
      <c r="J184" s="121"/>
      <c r="K184" s="121"/>
      <c r="L184" s="122"/>
      <c r="M184" s="284"/>
      <c r="N184" s="285"/>
      <c r="O184" s="164"/>
      <c r="P184" s="164"/>
      <c r="Q184" s="164"/>
      <c r="R184" s="164"/>
      <c r="S184" s="164"/>
      <c r="T184" s="165"/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T184" s="104" t="s">
        <v>146</v>
      </c>
      <c r="AU184" s="104" t="s">
        <v>144</v>
      </c>
    </row>
    <row r="185" spans="1:65" s="127" customFormat="1" ht="21.75" customHeight="1" x14ac:dyDescent="0.2">
      <c r="A185" s="121"/>
      <c r="B185" s="122"/>
      <c r="C185" s="270" t="s">
        <v>283</v>
      </c>
      <c r="D185" s="270" t="s">
        <v>138</v>
      </c>
      <c r="E185" s="271" t="s">
        <v>284</v>
      </c>
      <c r="F185" s="272" t="s">
        <v>285</v>
      </c>
      <c r="G185" s="273" t="s">
        <v>280</v>
      </c>
      <c r="H185" s="274">
        <v>9.6359999999999992</v>
      </c>
      <c r="I185" s="6"/>
      <c r="J185" s="275">
        <f>ROUND(I185*H185,2)</f>
        <v>0</v>
      </c>
      <c r="K185" s="272" t="s">
        <v>142</v>
      </c>
      <c r="L185" s="122"/>
      <c r="M185" s="276" t="s">
        <v>3</v>
      </c>
      <c r="N185" s="277" t="s">
        <v>48</v>
      </c>
      <c r="O185" s="164"/>
      <c r="P185" s="278">
        <f>O185*H185</f>
        <v>0</v>
      </c>
      <c r="Q185" s="278">
        <v>0</v>
      </c>
      <c r="R185" s="278">
        <f>Q185*H185</f>
        <v>0</v>
      </c>
      <c r="S185" s="278">
        <v>0</v>
      </c>
      <c r="T185" s="279">
        <f>S185*H185</f>
        <v>0</v>
      </c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R185" s="280" t="s">
        <v>143</v>
      </c>
      <c r="AT185" s="280" t="s">
        <v>138</v>
      </c>
      <c r="AU185" s="280" t="s">
        <v>144</v>
      </c>
      <c r="AY185" s="104" t="s">
        <v>135</v>
      </c>
      <c r="BE185" s="281">
        <f>IF(N185="základní",J185,0)</f>
        <v>0</v>
      </c>
      <c r="BF185" s="281">
        <f>IF(N185="snížená",J185,0)</f>
        <v>0</v>
      </c>
      <c r="BG185" s="281">
        <f>IF(N185="zákl. přenesená",J185,0)</f>
        <v>0</v>
      </c>
      <c r="BH185" s="281">
        <f>IF(N185="sníž. přenesená",J185,0)</f>
        <v>0</v>
      </c>
      <c r="BI185" s="281">
        <f>IF(N185="nulová",J185,0)</f>
        <v>0</v>
      </c>
      <c r="BJ185" s="104" t="s">
        <v>144</v>
      </c>
      <c r="BK185" s="281">
        <f>ROUND(I185*H185,2)</f>
        <v>0</v>
      </c>
      <c r="BL185" s="104" t="s">
        <v>143</v>
      </c>
      <c r="BM185" s="280" t="s">
        <v>286</v>
      </c>
    </row>
    <row r="186" spans="1:65" s="127" customFormat="1" ht="11.25" x14ac:dyDescent="0.2">
      <c r="A186" s="121"/>
      <c r="B186" s="122"/>
      <c r="C186" s="121"/>
      <c r="D186" s="282" t="s">
        <v>146</v>
      </c>
      <c r="E186" s="121"/>
      <c r="F186" s="283" t="s">
        <v>287</v>
      </c>
      <c r="G186" s="121"/>
      <c r="H186" s="121"/>
      <c r="I186" s="121"/>
      <c r="J186" s="121"/>
      <c r="K186" s="121"/>
      <c r="L186" s="122"/>
      <c r="M186" s="284"/>
      <c r="N186" s="285"/>
      <c r="O186" s="164"/>
      <c r="P186" s="164"/>
      <c r="Q186" s="164"/>
      <c r="R186" s="164"/>
      <c r="S186" s="164"/>
      <c r="T186" s="165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T186" s="104" t="s">
        <v>146</v>
      </c>
      <c r="AU186" s="104" t="s">
        <v>144</v>
      </c>
    </row>
    <row r="187" spans="1:65" s="127" customFormat="1" ht="24.2" customHeight="1" x14ac:dyDescent="0.2">
      <c r="A187" s="121"/>
      <c r="B187" s="122"/>
      <c r="C187" s="270" t="s">
        <v>288</v>
      </c>
      <c r="D187" s="270" t="s">
        <v>138</v>
      </c>
      <c r="E187" s="271" t="s">
        <v>289</v>
      </c>
      <c r="F187" s="272" t="s">
        <v>290</v>
      </c>
      <c r="G187" s="273" t="s">
        <v>280</v>
      </c>
      <c r="H187" s="274">
        <v>192.72</v>
      </c>
      <c r="I187" s="6"/>
      <c r="J187" s="275">
        <f>ROUND(I187*H187,2)</f>
        <v>0</v>
      </c>
      <c r="K187" s="272" t="s">
        <v>142</v>
      </c>
      <c r="L187" s="122"/>
      <c r="M187" s="276" t="s">
        <v>3</v>
      </c>
      <c r="N187" s="277" t="s">
        <v>48</v>
      </c>
      <c r="O187" s="164"/>
      <c r="P187" s="278">
        <f>O187*H187</f>
        <v>0</v>
      </c>
      <c r="Q187" s="278">
        <v>0</v>
      </c>
      <c r="R187" s="278">
        <f>Q187*H187</f>
        <v>0</v>
      </c>
      <c r="S187" s="278">
        <v>0</v>
      </c>
      <c r="T187" s="279">
        <f>S187*H187</f>
        <v>0</v>
      </c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R187" s="280" t="s">
        <v>143</v>
      </c>
      <c r="AT187" s="280" t="s">
        <v>138</v>
      </c>
      <c r="AU187" s="280" t="s">
        <v>144</v>
      </c>
      <c r="AY187" s="104" t="s">
        <v>135</v>
      </c>
      <c r="BE187" s="281">
        <f>IF(N187="základní",J187,0)</f>
        <v>0</v>
      </c>
      <c r="BF187" s="281">
        <f>IF(N187="snížená",J187,0)</f>
        <v>0</v>
      </c>
      <c r="BG187" s="281">
        <f>IF(N187="zákl. přenesená",J187,0)</f>
        <v>0</v>
      </c>
      <c r="BH187" s="281">
        <f>IF(N187="sníž. přenesená",J187,0)</f>
        <v>0</v>
      </c>
      <c r="BI187" s="281">
        <f>IF(N187="nulová",J187,0)</f>
        <v>0</v>
      </c>
      <c r="BJ187" s="104" t="s">
        <v>144</v>
      </c>
      <c r="BK187" s="281">
        <f>ROUND(I187*H187,2)</f>
        <v>0</v>
      </c>
      <c r="BL187" s="104" t="s">
        <v>143</v>
      </c>
      <c r="BM187" s="280" t="s">
        <v>291</v>
      </c>
    </row>
    <row r="188" spans="1:65" s="127" customFormat="1" ht="11.25" x14ac:dyDescent="0.2">
      <c r="A188" s="121"/>
      <c r="B188" s="122"/>
      <c r="C188" s="121"/>
      <c r="D188" s="282" t="s">
        <v>146</v>
      </c>
      <c r="E188" s="121"/>
      <c r="F188" s="283" t="s">
        <v>292</v>
      </c>
      <c r="G188" s="121"/>
      <c r="H188" s="121"/>
      <c r="I188" s="121"/>
      <c r="J188" s="121"/>
      <c r="K188" s="121"/>
      <c r="L188" s="122"/>
      <c r="M188" s="284"/>
      <c r="N188" s="285"/>
      <c r="O188" s="164"/>
      <c r="P188" s="164"/>
      <c r="Q188" s="164"/>
      <c r="R188" s="164"/>
      <c r="S188" s="164"/>
      <c r="T188" s="165"/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T188" s="104" t="s">
        <v>146</v>
      </c>
      <c r="AU188" s="104" t="s">
        <v>144</v>
      </c>
    </row>
    <row r="189" spans="1:65" s="286" customFormat="1" ht="11.25" x14ac:dyDescent="0.2">
      <c r="B189" s="287"/>
      <c r="D189" s="288" t="s">
        <v>153</v>
      </c>
      <c r="F189" s="290" t="s">
        <v>293</v>
      </c>
      <c r="H189" s="291">
        <v>192.72</v>
      </c>
      <c r="L189" s="287"/>
      <c r="M189" s="292"/>
      <c r="N189" s="293"/>
      <c r="O189" s="293"/>
      <c r="P189" s="293"/>
      <c r="Q189" s="293"/>
      <c r="R189" s="293"/>
      <c r="S189" s="293"/>
      <c r="T189" s="294"/>
      <c r="AT189" s="289" t="s">
        <v>153</v>
      </c>
      <c r="AU189" s="289" t="s">
        <v>144</v>
      </c>
      <c r="AV189" s="286" t="s">
        <v>144</v>
      </c>
      <c r="AW189" s="286" t="s">
        <v>4</v>
      </c>
      <c r="AX189" s="286" t="s">
        <v>84</v>
      </c>
      <c r="AY189" s="289" t="s">
        <v>135</v>
      </c>
    </row>
    <row r="190" spans="1:65" s="127" customFormat="1" ht="24.2" customHeight="1" x14ac:dyDescent="0.2">
      <c r="A190" s="121"/>
      <c r="B190" s="122"/>
      <c r="C190" s="270" t="s">
        <v>294</v>
      </c>
      <c r="D190" s="270" t="s">
        <v>138</v>
      </c>
      <c r="E190" s="271" t="s">
        <v>295</v>
      </c>
      <c r="F190" s="272" t="s">
        <v>296</v>
      </c>
      <c r="G190" s="273" t="s">
        <v>280</v>
      </c>
      <c r="H190" s="274">
        <v>9.6359999999999992</v>
      </c>
      <c r="I190" s="6"/>
      <c r="J190" s="275">
        <f>ROUND(I190*H190,2)</f>
        <v>0</v>
      </c>
      <c r="K190" s="272" t="s">
        <v>142</v>
      </c>
      <c r="L190" s="122"/>
      <c r="M190" s="276" t="s">
        <v>3</v>
      </c>
      <c r="N190" s="277" t="s">
        <v>48</v>
      </c>
      <c r="O190" s="164"/>
      <c r="P190" s="278">
        <f>O190*H190</f>
        <v>0</v>
      </c>
      <c r="Q190" s="278">
        <v>0</v>
      </c>
      <c r="R190" s="278">
        <f>Q190*H190</f>
        <v>0</v>
      </c>
      <c r="S190" s="278">
        <v>0</v>
      </c>
      <c r="T190" s="279">
        <f>S190*H190</f>
        <v>0</v>
      </c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R190" s="280" t="s">
        <v>143</v>
      </c>
      <c r="AT190" s="280" t="s">
        <v>138</v>
      </c>
      <c r="AU190" s="280" t="s">
        <v>144</v>
      </c>
      <c r="AY190" s="104" t="s">
        <v>135</v>
      </c>
      <c r="BE190" s="281">
        <f>IF(N190="základní",J190,0)</f>
        <v>0</v>
      </c>
      <c r="BF190" s="281">
        <f>IF(N190="snížená",J190,0)</f>
        <v>0</v>
      </c>
      <c r="BG190" s="281">
        <f>IF(N190="zákl. přenesená",J190,0)</f>
        <v>0</v>
      </c>
      <c r="BH190" s="281">
        <f>IF(N190="sníž. přenesená",J190,0)</f>
        <v>0</v>
      </c>
      <c r="BI190" s="281">
        <f>IF(N190="nulová",J190,0)</f>
        <v>0</v>
      </c>
      <c r="BJ190" s="104" t="s">
        <v>144</v>
      </c>
      <c r="BK190" s="281">
        <f>ROUND(I190*H190,2)</f>
        <v>0</v>
      </c>
      <c r="BL190" s="104" t="s">
        <v>143</v>
      </c>
      <c r="BM190" s="280" t="s">
        <v>297</v>
      </c>
    </row>
    <row r="191" spans="1:65" s="127" customFormat="1" ht="11.25" x14ac:dyDescent="0.2">
      <c r="A191" s="121"/>
      <c r="B191" s="122"/>
      <c r="C191" s="121"/>
      <c r="D191" s="282" t="s">
        <v>146</v>
      </c>
      <c r="E191" s="121"/>
      <c r="F191" s="283" t="s">
        <v>298</v>
      </c>
      <c r="G191" s="121"/>
      <c r="H191" s="121"/>
      <c r="I191" s="121"/>
      <c r="J191" s="121"/>
      <c r="K191" s="121"/>
      <c r="L191" s="122"/>
      <c r="M191" s="284"/>
      <c r="N191" s="285"/>
      <c r="O191" s="164"/>
      <c r="P191" s="164"/>
      <c r="Q191" s="164"/>
      <c r="R191" s="164"/>
      <c r="S191" s="164"/>
      <c r="T191" s="165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T191" s="104" t="s">
        <v>146</v>
      </c>
      <c r="AU191" s="104" t="s">
        <v>144</v>
      </c>
    </row>
    <row r="192" spans="1:65" s="257" customFormat="1" ht="22.9" customHeight="1" x14ac:dyDescent="0.2">
      <c r="B192" s="258"/>
      <c r="D192" s="259" t="s">
        <v>75</v>
      </c>
      <c r="E192" s="268" t="s">
        <v>299</v>
      </c>
      <c r="F192" s="268" t="s">
        <v>300</v>
      </c>
      <c r="J192" s="269">
        <f>BK192</f>
        <v>0</v>
      </c>
      <c r="L192" s="258"/>
      <c r="M192" s="262"/>
      <c r="N192" s="263"/>
      <c r="O192" s="263"/>
      <c r="P192" s="264">
        <f>SUM(P193:P194)</f>
        <v>0</v>
      </c>
      <c r="Q192" s="263"/>
      <c r="R192" s="264">
        <f>SUM(R193:R194)</f>
        <v>0</v>
      </c>
      <c r="S192" s="263"/>
      <c r="T192" s="265">
        <f>SUM(T193:T194)</f>
        <v>0</v>
      </c>
      <c r="AR192" s="259" t="s">
        <v>84</v>
      </c>
      <c r="AT192" s="266" t="s">
        <v>75</v>
      </c>
      <c r="AU192" s="266" t="s">
        <v>84</v>
      </c>
      <c r="AY192" s="259" t="s">
        <v>135</v>
      </c>
      <c r="BK192" s="267">
        <f>SUM(BK193:BK194)</f>
        <v>0</v>
      </c>
    </row>
    <row r="193" spans="1:65" s="127" customFormat="1" ht="33" customHeight="1" x14ac:dyDescent="0.2">
      <c r="A193" s="121"/>
      <c r="B193" s="122"/>
      <c r="C193" s="270" t="s">
        <v>301</v>
      </c>
      <c r="D193" s="270" t="s">
        <v>138</v>
      </c>
      <c r="E193" s="271" t="s">
        <v>302</v>
      </c>
      <c r="F193" s="272" t="s">
        <v>303</v>
      </c>
      <c r="G193" s="273" t="s">
        <v>280</v>
      </c>
      <c r="H193" s="274">
        <v>5.7530000000000001</v>
      </c>
      <c r="I193" s="6"/>
      <c r="J193" s="275">
        <f>ROUND(I193*H193,2)</f>
        <v>0</v>
      </c>
      <c r="K193" s="272" t="s">
        <v>142</v>
      </c>
      <c r="L193" s="122"/>
      <c r="M193" s="276" t="s">
        <v>3</v>
      </c>
      <c r="N193" s="277" t="s">
        <v>48</v>
      </c>
      <c r="O193" s="164"/>
      <c r="P193" s="278">
        <f>O193*H193</f>
        <v>0</v>
      </c>
      <c r="Q193" s="278">
        <v>0</v>
      </c>
      <c r="R193" s="278">
        <f>Q193*H193</f>
        <v>0</v>
      </c>
      <c r="S193" s="278">
        <v>0</v>
      </c>
      <c r="T193" s="279">
        <f>S193*H193</f>
        <v>0</v>
      </c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R193" s="280" t="s">
        <v>143</v>
      </c>
      <c r="AT193" s="280" t="s">
        <v>138</v>
      </c>
      <c r="AU193" s="280" t="s">
        <v>144</v>
      </c>
      <c r="AY193" s="104" t="s">
        <v>135</v>
      </c>
      <c r="BE193" s="281">
        <f>IF(N193="základní",J193,0)</f>
        <v>0</v>
      </c>
      <c r="BF193" s="281">
        <f>IF(N193="snížená",J193,0)</f>
        <v>0</v>
      </c>
      <c r="BG193" s="281">
        <f>IF(N193="zákl. přenesená",J193,0)</f>
        <v>0</v>
      </c>
      <c r="BH193" s="281">
        <f>IF(N193="sníž. přenesená",J193,0)</f>
        <v>0</v>
      </c>
      <c r="BI193" s="281">
        <f>IF(N193="nulová",J193,0)</f>
        <v>0</v>
      </c>
      <c r="BJ193" s="104" t="s">
        <v>144</v>
      </c>
      <c r="BK193" s="281">
        <f>ROUND(I193*H193,2)</f>
        <v>0</v>
      </c>
      <c r="BL193" s="104" t="s">
        <v>143</v>
      </c>
      <c r="BM193" s="280" t="s">
        <v>304</v>
      </c>
    </row>
    <row r="194" spans="1:65" s="127" customFormat="1" ht="11.25" x14ac:dyDescent="0.2">
      <c r="A194" s="121"/>
      <c r="B194" s="122"/>
      <c r="C194" s="121"/>
      <c r="D194" s="282" t="s">
        <v>146</v>
      </c>
      <c r="E194" s="121"/>
      <c r="F194" s="283" t="s">
        <v>305</v>
      </c>
      <c r="G194" s="121"/>
      <c r="H194" s="121"/>
      <c r="I194" s="121"/>
      <c r="J194" s="121"/>
      <c r="K194" s="121"/>
      <c r="L194" s="122"/>
      <c r="M194" s="284"/>
      <c r="N194" s="285"/>
      <c r="O194" s="164"/>
      <c r="P194" s="164"/>
      <c r="Q194" s="164"/>
      <c r="R194" s="164"/>
      <c r="S194" s="164"/>
      <c r="T194" s="165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T194" s="104" t="s">
        <v>146</v>
      </c>
      <c r="AU194" s="104" t="s">
        <v>144</v>
      </c>
    </row>
    <row r="195" spans="1:65" s="257" customFormat="1" ht="25.9" customHeight="1" x14ac:dyDescent="0.2">
      <c r="B195" s="258"/>
      <c r="D195" s="259" t="s">
        <v>75</v>
      </c>
      <c r="E195" s="260" t="s">
        <v>306</v>
      </c>
      <c r="F195" s="260" t="s">
        <v>307</v>
      </c>
      <c r="J195" s="261">
        <f>BK195</f>
        <v>0</v>
      </c>
      <c r="L195" s="258"/>
      <c r="M195" s="262"/>
      <c r="N195" s="263"/>
      <c r="O195" s="263"/>
      <c r="P195" s="264">
        <f>P196+P204+P207+P210+P256+P280+P316+P348+P367+P399</f>
        <v>0</v>
      </c>
      <c r="Q195" s="263"/>
      <c r="R195" s="264">
        <f>R196+R204+R207+R210+R256+R280+R316+R348+R367+R399</f>
        <v>1.6817713799999998</v>
      </c>
      <c r="S195" s="263"/>
      <c r="T195" s="265">
        <f>T196+T204+T207+T210+T256+T280+T316+T348+T367+T399</f>
        <v>5.6189356000000004</v>
      </c>
      <c r="AR195" s="259" t="s">
        <v>144</v>
      </c>
      <c r="AT195" s="266" t="s">
        <v>75</v>
      </c>
      <c r="AU195" s="266" t="s">
        <v>76</v>
      </c>
      <c r="AY195" s="259" t="s">
        <v>135</v>
      </c>
      <c r="BK195" s="267">
        <f>BK196+BK204+BK207+BK210+BK256+BK280+BK316+BK348+BK367+BK399</f>
        <v>0</v>
      </c>
    </row>
    <row r="196" spans="1:65" s="257" customFormat="1" ht="22.9" customHeight="1" x14ac:dyDescent="0.2">
      <c r="B196" s="258"/>
      <c r="D196" s="259" t="s">
        <v>75</v>
      </c>
      <c r="E196" s="268" t="s">
        <v>308</v>
      </c>
      <c r="F196" s="268" t="s">
        <v>309</v>
      </c>
      <c r="J196" s="269">
        <f>BK196</f>
        <v>0</v>
      </c>
      <c r="L196" s="258"/>
      <c r="M196" s="262"/>
      <c r="N196" s="263"/>
      <c r="O196" s="263"/>
      <c r="P196" s="264">
        <f>SUM(P197:P203)</f>
        <v>0</v>
      </c>
      <c r="Q196" s="263"/>
      <c r="R196" s="264">
        <f>SUM(R197:R203)</f>
        <v>1.5262699999999999E-2</v>
      </c>
      <c r="S196" s="263"/>
      <c r="T196" s="265">
        <f>SUM(T197:T203)</f>
        <v>0</v>
      </c>
      <c r="AR196" s="259" t="s">
        <v>144</v>
      </c>
      <c r="AT196" s="266" t="s">
        <v>75</v>
      </c>
      <c r="AU196" s="266" t="s">
        <v>84</v>
      </c>
      <c r="AY196" s="259" t="s">
        <v>135</v>
      </c>
      <c r="BK196" s="267">
        <f>SUM(BK197:BK203)</f>
        <v>0</v>
      </c>
    </row>
    <row r="197" spans="1:65" s="127" customFormat="1" ht="21.75" customHeight="1" x14ac:dyDescent="0.2">
      <c r="A197" s="121"/>
      <c r="B197" s="122"/>
      <c r="C197" s="270" t="s">
        <v>310</v>
      </c>
      <c r="D197" s="270" t="s">
        <v>138</v>
      </c>
      <c r="E197" s="271" t="s">
        <v>311</v>
      </c>
      <c r="F197" s="272" t="s">
        <v>312</v>
      </c>
      <c r="G197" s="273" t="s">
        <v>150</v>
      </c>
      <c r="H197" s="274">
        <v>7.65</v>
      </c>
      <c r="I197" s="6"/>
      <c r="J197" s="275">
        <f>ROUND(I197*H197,2)</f>
        <v>0</v>
      </c>
      <c r="K197" s="272" t="s">
        <v>142</v>
      </c>
      <c r="L197" s="122"/>
      <c r="M197" s="276" t="s">
        <v>3</v>
      </c>
      <c r="N197" s="277" t="s">
        <v>48</v>
      </c>
      <c r="O197" s="164"/>
      <c r="P197" s="278">
        <f>O197*H197</f>
        <v>0</v>
      </c>
      <c r="Q197" s="278">
        <v>0</v>
      </c>
      <c r="R197" s="278">
        <f>Q197*H197</f>
        <v>0</v>
      </c>
      <c r="S197" s="278">
        <v>0</v>
      </c>
      <c r="T197" s="279">
        <f>S197*H197</f>
        <v>0</v>
      </c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R197" s="280" t="s">
        <v>227</v>
      </c>
      <c r="AT197" s="280" t="s">
        <v>138</v>
      </c>
      <c r="AU197" s="280" t="s">
        <v>144</v>
      </c>
      <c r="AY197" s="104" t="s">
        <v>135</v>
      </c>
      <c r="BE197" s="281">
        <f>IF(N197="základní",J197,0)</f>
        <v>0</v>
      </c>
      <c r="BF197" s="281">
        <f>IF(N197="snížená",J197,0)</f>
        <v>0</v>
      </c>
      <c r="BG197" s="281">
        <f>IF(N197="zákl. přenesená",J197,0)</f>
        <v>0</v>
      </c>
      <c r="BH197" s="281">
        <f>IF(N197="sníž. přenesená",J197,0)</f>
        <v>0</v>
      </c>
      <c r="BI197" s="281">
        <f>IF(N197="nulová",J197,0)</f>
        <v>0</v>
      </c>
      <c r="BJ197" s="104" t="s">
        <v>144</v>
      </c>
      <c r="BK197" s="281">
        <f>ROUND(I197*H197,2)</f>
        <v>0</v>
      </c>
      <c r="BL197" s="104" t="s">
        <v>227</v>
      </c>
      <c r="BM197" s="280" t="s">
        <v>313</v>
      </c>
    </row>
    <row r="198" spans="1:65" s="127" customFormat="1" ht="11.25" x14ac:dyDescent="0.2">
      <c r="A198" s="121"/>
      <c r="B198" s="122"/>
      <c r="C198" s="121"/>
      <c r="D198" s="282" t="s">
        <v>146</v>
      </c>
      <c r="E198" s="121"/>
      <c r="F198" s="283" t="s">
        <v>314</v>
      </c>
      <c r="G198" s="121"/>
      <c r="H198" s="121"/>
      <c r="I198" s="121"/>
      <c r="J198" s="121"/>
      <c r="K198" s="121"/>
      <c r="L198" s="122"/>
      <c r="M198" s="284"/>
      <c r="N198" s="285"/>
      <c r="O198" s="164"/>
      <c r="P198" s="164"/>
      <c r="Q198" s="164"/>
      <c r="R198" s="164"/>
      <c r="S198" s="164"/>
      <c r="T198" s="165"/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T198" s="104" t="s">
        <v>146</v>
      </c>
      <c r="AU198" s="104" t="s">
        <v>144</v>
      </c>
    </row>
    <row r="199" spans="1:65" s="127" customFormat="1" ht="24.2" customHeight="1" x14ac:dyDescent="0.2">
      <c r="A199" s="121"/>
      <c r="B199" s="122"/>
      <c r="C199" s="303" t="s">
        <v>315</v>
      </c>
      <c r="D199" s="303" t="s">
        <v>218</v>
      </c>
      <c r="E199" s="304" t="s">
        <v>316</v>
      </c>
      <c r="F199" s="305" t="s">
        <v>317</v>
      </c>
      <c r="G199" s="306" t="s">
        <v>150</v>
      </c>
      <c r="H199" s="307">
        <v>8.0329999999999995</v>
      </c>
      <c r="I199" s="7"/>
      <c r="J199" s="308">
        <f>ROUND(I199*H199,2)</f>
        <v>0</v>
      </c>
      <c r="K199" s="305" t="s">
        <v>142</v>
      </c>
      <c r="L199" s="309"/>
      <c r="M199" s="310" t="s">
        <v>3</v>
      </c>
      <c r="N199" s="311" t="s">
        <v>48</v>
      </c>
      <c r="O199" s="164"/>
      <c r="P199" s="278">
        <f>O199*H199</f>
        <v>0</v>
      </c>
      <c r="Q199" s="278">
        <v>1.9E-3</v>
      </c>
      <c r="R199" s="278">
        <f>Q199*H199</f>
        <v>1.5262699999999999E-2</v>
      </c>
      <c r="S199" s="278">
        <v>0</v>
      </c>
      <c r="T199" s="279">
        <f>S199*H199</f>
        <v>0</v>
      </c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R199" s="280" t="s">
        <v>318</v>
      </c>
      <c r="AT199" s="280" t="s">
        <v>218</v>
      </c>
      <c r="AU199" s="280" t="s">
        <v>144</v>
      </c>
      <c r="AY199" s="104" t="s">
        <v>135</v>
      </c>
      <c r="BE199" s="281">
        <f>IF(N199="základní",J199,0)</f>
        <v>0</v>
      </c>
      <c r="BF199" s="281">
        <f>IF(N199="snížená",J199,0)</f>
        <v>0</v>
      </c>
      <c r="BG199" s="281">
        <f>IF(N199="zákl. přenesená",J199,0)</f>
        <v>0</v>
      </c>
      <c r="BH199" s="281">
        <f>IF(N199="sníž. přenesená",J199,0)</f>
        <v>0</v>
      </c>
      <c r="BI199" s="281">
        <f>IF(N199="nulová",J199,0)</f>
        <v>0</v>
      </c>
      <c r="BJ199" s="104" t="s">
        <v>144</v>
      </c>
      <c r="BK199" s="281">
        <f>ROUND(I199*H199,2)</f>
        <v>0</v>
      </c>
      <c r="BL199" s="104" t="s">
        <v>227</v>
      </c>
      <c r="BM199" s="280" t="s">
        <v>319</v>
      </c>
    </row>
    <row r="200" spans="1:65" s="127" customFormat="1" ht="11.25" x14ac:dyDescent="0.2">
      <c r="A200" s="121"/>
      <c r="B200" s="122"/>
      <c r="C200" s="121"/>
      <c r="D200" s="282" t="s">
        <v>146</v>
      </c>
      <c r="E200" s="121"/>
      <c r="F200" s="283" t="s">
        <v>320</v>
      </c>
      <c r="G200" s="121"/>
      <c r="H200" s="121"/>
      <c r="I200" s="121"/>
      <c r="J200" s="121"/>
      <c r="K200" s="121"/>
      <c r="L200" s="122"/>
      <c r="M200" s="284"/>
      <c r="N200" s="285"/>
      <c r="O200" s="164"/>
      <c r="P200" s="164"/>
      <c r="Q200" s="164"/>
      <c r="R200" s="164"/>
      <c r="S200" s="164"/>
      <c r="T200" s="165"/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T200" s="104" t="s">
        <v>146</v>
      </c>
      <c r="AU200" s="104" t="s">
        <v>144</v>
      </c>
    </row>
    <row r="201" spans="1:65" s="286" customFormat="1" ht="11.25" x14ac:dyDescent="0.2">
      <c r="B201" s="287"/>
      <c r="D201" s="288" t="s">
        <v>153</v>
      </c>
      <c r="F201" s="290" t="s">
        <v>321</v>
      </c>
      <c r="H201" s="291">
        <v>8.0329999999999995</v>
      </c>
      <c r="L201" s="287"/>
      <c r="M201" s="292"/>
      <c r="N201" s="293"/>
      <c r="O201" s="293"/>
      <c r="P201" s="293"/>
      <c r="Q201" s="293"/>
      <c r="R201" s="293"/>
      <c r="S201" s="293"/>
      <c r="T201" s="294"/>
      <c r="AT201" s="289" t="s">
        <v>153</v>
      </c>
      <c r="AU201" s="289" t="s">
        <v>144</v>
      </c>
      <c r="AV201" s="286" t="s">
        <v>144</v>
      </c>
      <c r="AW201" s="286" t="s">
        <v>4</v>
      </c>
      <c r="AX201" s="286" t="s">
        <v>84</v>
      </c>
      <c r="AY201" s="289" t="s">
        <v>135</v>
      </c>
    </row>
    <row r="202" spans="1:65" s="127" customFormat="1" ht="24.2" customHeight="1" x14ac:dyDescent="0.2">
      <c r="A202" s="121"/>
      <c r="B202" s="122"/>
      <c r="C202" s="270" t="s">
        <v>322</v>
      </c>
      <c r="D202" s="270" t="s">
        <v>138</v>
      </c>
      <c r="E202" s="271" t="s">
        <v>323</v>
      </c>
      <c r="F202" s="272" t="s">
        <v>324</v>
      </c>
      <c r="G202" s="273" t="s">
        <v>280</v>
      </c>
      <c r="H202" s="274">
        <v>1.4999999999999999E-2</v>
      </c>
      <c r="I202" s="6"/>
      <c r="J202" s="275">
        <f>ROUND(I202*H202,2)</f>
        <v>0</v>
      </c>
      <c r="K202" s="272" t="s">
        <v>142</v>
      </c>
      <c r="L202" s="122"/>
      <c r="M202" s="276" t="s">
        <v>3</v>
      </c>
      <c r="N202" s="277" t="s">
        <v>48</v>
      </c>
      <c r="O202" s="164"/>
      <c r="P202" s="278">
        <f>O202*H202</f>
        <v>0</v>
      </c>
      <c r="Q202" s="278">
        <v>0</v>
      </c>
      <c r="R202" s="278">
        <f>Q202*H202</f>
        <v>0</v>
      </c>
      <c r="S202" s="278">
        <v>0</v>
      </c>
      <c r="T202" s="279">
        <f>S202*H202</f>
        <v>0</v>
      </c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R202" s="280" t="s">
        <v>227</v>
      </c>
      <c r="AT202" s="280" t="s">
        <v>138</v>
      </c>
      <c r="AU202" s="280" t="s">
        <v>144</v>
      </c>
      <c r="AY202" s="104" t="s">
        <v>135</v>
      </c>
      <c r="BE202" s="281">
        <f>IF(N202="základní",J202,0)</f>
        <v>0</v>
      </c>
      <c r="BF202" s="281">
        <f>IF(N202="snížená",J202,0)</f>
        <v>0</v>
      </c>
      <c r="BG202" s="281">
        <f>IF(N202="zákl. přenesená",J202,0)</f>
        <v>0</v>
      </c>
      <c r="BH202" s="281">
        <f>IF(N202="sníž. přenesená",J202,0)</f>
        <v>0</v>
      </c>
      <c r="BI202" s="281">
        <f>IF(N202="nulová",J202,0)</f>
        <v>0</v>
      </c>
      <c r="BJ202" s="104" t="s">
        <v>144</v>
      </c>
      <c r="BK202" s="281">
        <f>ROUND(I202*H202,2)</f>
        <v>0</v>
      </c>
      <c r="BL202" s="104" t="s">
        <v>227</v>
      </c>
      <c r="BM202" s="280" t="s">
        <v>325</v>
      </c>
    </row>
    <row r="203" spans="1:65" s="127" customFormat="1" ht="11.25" x14ac:dyDescent="0.2">
      <c r="A203" s="121"/>
      <c r="B203" s="122"/>
      <c r="C203" s="121"/>
      <c r="D203" s="282" t="s">
        <v>146</v>
      </c>
      <c r="E203" s="121"/>
      <c r="F203" s="283" t="s">
        <v>326</v>
      </c>
      <c r="G203" s="121"/>
      <c r="H203" s="121"/>
      <c r="I203" s="121"/>
      <c r="J203" s="121"/>
      <c r="K203" s="121"/>
      <c r="L203" s="122"/>
      <c r="M203" s="284"/>
      <c r="N203" s="285"/>
      <c r="O203" s="164"/>
      <c r="P203" s="164"/>
      <c r="Q203" s="164"/>
      <c r="R203" s="164"/>
      <c r="S203" s="164"/>
      <c r="T203" s="165"/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T203" s="104" t="s">
        <v>146</v>
      </c>
      <c r="AU203" s="104" t="s">
        <v>144</v>
      </c>
    </row>
    <row r="204" spans="1:65" s="257" customFormat="1" ht="22.9" customHeight="1" x14ac:dyDescent="0.2">
      <c r="B204" s="258"/>
      <c r="D204" s="259" t="s">
        <v>75</v>
      </c>
      <c r="E204" s="268" t="s">
        <v>327</v>
      </c>
      <c r="F204" s="268" t="s">
        <v>328</v>
      </c>
      <c r="J204" s="269">
        <f>BK204</f>
        <v>0</v>
      </c>
      <c r="L204" s="258"/>
      <c r="M204" s="262"/>
      <c r="N204" s="263"/>
      <c r="O204" s="263"/>
      <c r="P204" s="264">
        <f>SUM(P205:P206)</f>
        <v>0</v>
      </c>
      <c r="Q204" s="263"/>
      <c r="R204" s="264">
        <f>SUM(R205:R206)</f>
        <v>0</v>
      </c>
      <c r="S204" s="263"/>
      <c r="T204" s="265">
        <f>SUM(T205:T206)</f>
        <v>6.7000000000000004E-2</v>
      </c>
      <c r="AR204" s="259" t="s">
        <v>144</v>
      </c>
      <c r="AT204" s="266" t="s">
        <v>75</v>
      </c>
      <c r="AU204" s="266" t="s">
        <v>84</v>
      </c>
      <c r="AY204" s="259" t="s">
        <v>135</v>
      </c>
      <c r="BK204" s="267">
        <f>SUM(BK205:BK206)</f>
        <v>0</v>
      </c>
    </row>
    <row r="205" spans="1:65" s="127" customFormat="1" ht="16.5" customHeight="1" x14ac:dyDescent="0.2">
      <c r="A205" s="121"/>
      <c r="B205" s="122"/>
      <c r="C205" s="270" t="s">
        <v>329</v>
      </c>
      <c r="D205" s="270" t="s">
        <v>138</v>
      </c>
      <c r="E205" s="271" t="s">
        <v>330</v>
      </c>
      <c r="F205" s="272" t="s">
        <v>331</v>
      </c>
      <c r="G205" s="273" t="s">
        <v>332</v>
      </c>
      <c r="H205" s="274">
        <v>1</v>
      </c>
      <c r="I205" s="6"/>
      <c r="J205" s="275">
        <f>ROUND(I205*H205,2)</f>
        <v>0</v>
      </c>
      <c r="K205" s="272" t="s">
        <v>142</v>
      </c>
      <c r="L205" s="122"/>
      <c r="M205" s="276" t="s">
        <v>3</v>
      </c>
      <c r="N205" s="277" t="s">
        <v>48</v>
      </c>
      <c r="O205" s="164"/>
      <c r="P205" s="278">
        <f>O205*H205</f>
        <v>0</v>
      </c>
      <c r="Q205" s="278">
        <v>0</v>
      </c>
      <c r="R205" s="278">
        <f>Q205*H205</f>
        <v>0</v>
      </c>
      <c r="S205" s="278">
        <v>6.7000000000000004E-2</v>
      </c>
      <c r="T205" s="279">
        <f>S205*H205</f>
        <v>6.7000000000000004E-2</v>
      </c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R205" s="280" t="s">
        <v>227</v>
      </c>
      <c r="AT205" s="280" t="s">
        <v>138</v>
      </c>
      <c r="AU205" s="280" t="s">
        <v>144</v>
      </c>
      <c r="AY205" s="104" t="s">
        <v>135</v>
      </c>
      <c r="BE205" s="281">
        <f>IF(N205="základní",J205,0)</f>
        <v>0</v>
      </c>
      <c r="BF205" s="281">
        <f>IF(N205="snížená",J205,0)</f>
        <v>0</v>
      </c>
      <c r="BG205" s="281">
        <f>IF(N205="zákl. přenesená",J205,0)</f>
        <v>0</v>
      </c>
      <c r="BH205" s="281">
        <f>IF(N205="sníž. přenesená",J205,0)</f>
        <v>0</v>
      </c>
      <c r="BI205" s="281">
        <f>IF(N205="nulová",J205,0)</f>
        <v>0</v>
      </c>
      <c r="BJ205" s="104" t="s">
        <v>144</v>
      </c>
      <c r="BK205" s="281">
        <f>ROUND(I205*H205,2)</f>
        <v>0</v>
      </c>
      <c r="BL205" s="104" t="s">
        <v>227</v>
      </c>
      <c r="BM205" s="280" t="s">
        <v>333</v>
      </c>
    </row>
    <row r="206" spans="1:65" s="127" customFormat="1" ht="11.25" x14ac:dyDescent="0.2">
      <c r="A206" s="121"/>
      <c r="B206" s="122"/>
      <c r="C206" s="121"/>
      <c r="D206" s="282" t="s">
        <v>146</v>
      </c>
      <c r="E206" s="121"/>
      <c r="F206" s="283" t="s">
        <v>334</v>
      </c>
      <c r="G206" s="121"/>
      <c r="H206" s="121"/>
      <c r="I206" s="121"/>
      <c r="J206" s="121"/>
      <c r="K206" s="121"/>
      <c r="L206" s="122"/>
      <c r="M206" s="284"/>
      <c r="N206" s="285"/>
      <c r="O206" s="164"/>
      <c r="P206" s="164"/>
      <c r="Q206" s="164"/>
      <c r="R206" s="164"/>
      <c r="S206" s="164"/>
      <c r="T206" s="165"/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T206" s="104" t="s">
        <v>146</v>
      </c>
      <c r="AU206" s="104" t="s">
        <v>144</v>
      </c>
    </row>
    <row r="207" spans="1:65" s="257" customFormat="1" ht="22.9" customHeight="1" x14ac:dyDescent="0.2">
      <c r="B207" s="258"/>
      <c r="D207" s="259" t="s">
        <v>75</v>
      </c>
      <c r="E207" s="268" t="s">
        <v>335</v>
      </c>
      <c r="F207" s="268" t="s">
        <v>336</v>
      </c>
      <c r="J207" s="269">
        <f>BK207</f>
        <v>0</v>
      </c>
      <c r="L207" s="258"/>
      <c r="M207" s="262"/>
      <c r="N207" s="263"/>
      <c r="O207" s="263"/>
      <c r="P207" s="264">
        <f>SUM(P208:P209)</f>
        <v>0</v>
      </c>
      <c r="Q207" s="263"/>
      <c r="R207" s="264">
        <f>SUM(R208:R209)</f>
        <v>0</v>
      </c>
      <c r="S207" s="263"/>
      <c r="T207" s="265">
        <f>SUM(T208:T209)</f>
        <v>7.4999999999999997E-3</v>
      </c>
      <c r="AR207" s="259" t="s">
        <v>144</v>
      </c>
      <c r="AT207" s="266" t="s">
        <v>75</v>
      </c>
      <c r="AU207" s="266" t="s">
        <v>84</v>
      </c>
      <c r="AY207" s="259" t="s">
        <v>135</v>
      </c>
      <c r="BK207" s="267">
        <f>SUM(BK208:BK209)</f>
        <v>0</v>
      </c>
    </row>
    <row r="208" spans="1:65" s="127" customFormat="1" ht="16.5" customHeight="1" x14ac:dyDescent="0.2">
      <c r="A208" s="121"/>
      <c r="B208" s="122"/>
      <c r="C208" s="270" t="s">
        <v>337</v>
      </c>
      <c r="D208" s="270" t="s">
        <v>138</v>
      </c>
      <c r="E208" s="271" t="s">
        <v>338</v>
      </c>
      <c r="F208" s="272" t="s">
        <v>339</v>
      </c>
      <c r="G208" s="273" t="s">
        <v>141</v>
      </c>
      <c r="H208" s="274">
        <v>1</v>
      </c>
      <c r="I208" s="6"/>
      <c r="J208" s="275">
        <f>ROUND(I208*H208,2)</f>
        <v>0</v>
      </c>
      <c r="K208" s="272" t="s">
        <v>142</v>
      </c>
      <c r="L208" s="122"/>
      <c r="M208" s="276" t="s">
        <v>3</v>
      </c>
      <c r="N208" s="277" t="s">
        <v>48</v>
      </c>
      <c r="O208" s="164"/>
      <c r="P208" s="278">
        <f>O208*H208</f>
        <v>0</v>
      </c>
      <c r="Q208" s="278">
        <v>0</v>
      </c>
      <c r="R208" s="278">
        <f>Q208*H208</f>
        <v>0</v>
      </c>
      <c r="S208" s="278">
        <v>7.4999999999999997E-3</v>
      </c>
      <c r="T208" s="279">
        <f>S208*H208</f>
        <v>7.4999999999999997E-3</v>
      </c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R208" s="280" t="s">
        <v>227</v>
      </c>
      <c r="AT208" s="280" t="s">
        <v>138</v>
      </c>
      <c r="AU208" s="280" t="s">
        <v>144</v>
      </c>
      <c r="AY208" s="104" t="s">
        <v>135</v>
      </c>
      <c r="BE208" s="281">
        <f>IF(N208="základní",J208,0)</f>
        <v>0</v>
      </c>
      <c r="BF208" s="281">
        <f>IF(N208="snížená",J208,0)</f>
        <v>0</v>
      </c>
      <c r="BG208" s="281">
        <f>IF(N208="zákl. přenesená",J208,0)</f>
        <v>0</v>
      </c>
      <c r="BH208" s="281">
        <f>IF(N208="sníž. přenesená",J208,0)</f>
        <v>0</v>
      </c>
      <c r="BI208" s="281">
        <f>IF(N208="nulová",J208,0)</f>
        <v>0</v>
      </c>
      <c r="BJ208" s="104" t="s">
        <v>144</v>
      </c>
      <c r="BK208" s="281">
        <f>ROUND(I208*H208,2)</f>
        <v>0</v>
      </c>
      <c r="BL208" s="104" t="s">
        <v>227</v>
      </c>
      <c r="BM208" s="280" t="s">
        <v>340</v>
      </c>
    </row>
    <row r="209" spans="1:65" s="127" customFormat="1" ht="11.25" x14ac:dyDescent="0.2">
      <c r="A209" s="121"/>
      <c r="B209" s="122"/>
      <c r="C209" s="121"/>
      <c r="D209" s="282" t="s">
        <v>146</v>
      </c>
      <c r="E209" s="121"/>
      <c r="F209" s="283" t="s">
        <v>341</v>
      </c>
      <c r="G209" s="121"/>
      <c r="H209" s="121"/>
      <c r="I209" s="121"/>
      <c r="J209" s="121"/>
      <c r="K209" s="121"/>
      <c r="L209" s="122"/>
      <c r="M209" s="284"/>
      <c r="N209" s="285"/>
      <c r="O209" s="164"/>
      <c r="P209" s="164"/>
      <c r="Q209" s="164"/>
      <c r="R209" s="164"/>
      <c r="S209" s="164"/>
      <c r="T209" s="165"/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T209" s="104" t="s">
        <v>146</v>
      </c>
      <c r="AU209" s="104" t="s">
        <v>144</v>
      </c>
    </row>
    <row r="210" spans="1:65" s="257" customFormat="1" ht="22.9" customHeight="1" x14ac:dyDescent="0.2">
      <c r="B210" s="258"/>
      <c r="D210" s="259" t="s">
        <v>75</v>
      </c>
      <c r="E210" s="268" t="s">
        <v>342</v>
      </c>
      <c r="F210" s="268" t="s">
        <v>343</v>
      </c>
      <c r="J210" s="269">
        <f>BK210</f>
        <v>0</v>
      </c>
      <c r="L210" s="258"/>
      <c r="M210" s="262"/>
      <c r="N210" s="263"/>
      <c r="O210" s="263"/>
      <c r="P210" s="264">
        <f>SUM(P211:P255)</f>
        <v>0</v>
      </c>
      <c r="Q210" s="263"/>
      <c r="R210" s="264">
        <f>SUM(R211:R255)</f>
        <v>4.834999999999999E-2</v>
      </c>
      <c r="S210" s="263"/>
      <c r="T210" s="265">
        <f>SUM(T211:T255)</f>
        <v>2.3606966000000003</v>
      </c>
      <c r="AR210" s="259" t="s">
        <v>144</v>
      </c>
      <c r="AT210" s="266" t="s">
        <v>75</v>
      </c>
      <c r="AU210" s="266" t="s">
        <v>84</v>
      </c>
      <c r="AY210" s="259" t="s">
        <v>135</v>
      </c>
      <c r="BK210" s="267">
        <f>SUM(BK211:BK255)</f>
        <v>0</v>
      </c>
    </row>
    <row r="211" spans="1:65" s="127" customFormat="1" ht="16.5" customHeight="1" x14ac:dyDescent="0.2">
      <c r="A211" s="121"/>
      <c r="B211" s="122"/>
      <c r="C211" s="270" t="s">
        <v>344</v>
      </c>
      <c r="D211" s="270" t="s">
        <v>138</v>
      </c>
      <c r="E211" s="271" t="s">
        <v>345</v>
      </c>
      <c r="F211" s="272" t="s">
        <v>346</v>
      </c>
      <c r="G211" s="273" t="s">
        <v>150</v>
      </c>
      <c r="H211" s="274">
        <v>17.724</v>
      </c>
      <c r="I211" s="6"/>
      <c r="J211" s="275">
        <f>ROUND(I211*H211,2)</f>
        <v>0</v>
      </c>
      <c r="K211" s="272" t="s">
        <v>142</v>
      </c>
      <c r="L211" s="122"/>
      <c r="M211" s="276" t="s">
        <v>3</v>
      </c>
      <c r="N211" s="277" t="s">
        <v>48</v>
      </c>
      <c r="O211" s="164"/>
      <c r="P211" s="278">
        <f>O211*H211</f>
        <v>0</v>
      </c>
      <c r="Q211" s="278">
        <v>0</v>
      </c>
      <c r="R211" s="278">
        <f>Q211*H211</f>
        <v>0</v>
      </c>
      <c r="S211" s="278">
        <v>2.4649999999999998E-2</v>
      </c>
      <c r="T211" s="279">
        <f>S211*H211</f>
        <v>0.43689659999999997</v>
      </c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R211" s="280" t="s">
        <v>227</v>
      </c>
      <c r="AT211" s="280" t="s">
        <v>138</v>
      </c>
      <c r="AU211" s="280" t="s">
        <v>144</v>
      </c>
      <c r="AY211" s="104" t="s">
        <v>135</v>
      </c>
      <c r="BE211" s="281">
        <f>IF(N211="základní",J211,0)</f>
        <v>0</v>
      </c>
      <c r="BF211" s="281">
        <f>IF(N211="snížená",J211,0)</f>
        <v>0</v>
      </c>
      <c r="BG211" s="281">
        <f>IF(N211="zákl. přenesená",J211,0)</f>
        <v>0</v>
      </c>
      <c r="BH211" s="281">
        <f>IF(N211="sníž. přenesená",J211,0)</f>
        <v>0</v>
      </c>
      <c r="BI211" s="281">
        <f>IF(N211="nulová",J211,0)</f>
        <v>0</v>
      </c>
      <c r="BJ211" s="104" t="s">
        <v>144</v>
      </c>
      <c r="BK211" s="281">
        <f>ROUND(I211*H211,2)</f>
        <v>0</v>
      </c>
      <c r="BL211" s="104" t="s">
        <v>227</v>
      </c>
      <c r="BM211" s="280" t="s">
        <v>347</v>
      </c>
    </row>
    <row r="212" spans="1:65" s="127" customFormat="1" ht="11.25" x14ac:dyDescent="0.2">
      <c r="A212" s="121"/>
      <c r="B212" s="122"/>
      <c r="C212" s="121"/>
      <c r="D212" s="282" t="s">
        <v>146</v>
      </c>
      <c r="E212" s="121"/>
      <c r="F212" s="283" t="s">
        <v>348</v>
      </c>
      <c r="G212" s="121"/>
      <c r="H212" s="121"/>
      <c r="I212" s="121"/>
      <c r="J212" s="121"/>
      <c r="K212" s="121"/>
      <c r="L212" s="122"/>
      <c r="M212" s="284"/>
      <c r="N212" s="285"/>
      <c r="O212" s="164"/>
      <c r="P212" s="164"/>
      <c r="Q212" s="164"/>
      <c r="R212" s="164"/>
      <c r="S212" s="164"/>
      <c r="T212" s="165"/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T212" s="104" t="s">
        <v>146</v>
      </c>
      <c r="AU212" s="104" t="s">
        <v>144</v>
      </c>
    </row>
    <row r="213" spans="1:65" s="286" customFormat="1" ht="11.25" x14ac:dyDescent="0.2">
      <c r="B213" s="287"/>
      <c r="D213" s="288" t="s">
        <v>153</v>
      </c>
      <c r="E213" s="289" t="s">
        <v>3</v>
      </c>
      <c r="F213" s="290" t="s">
        <v>349</v>
      </c>
      <c r="H213" s="291">
        <v>14.7</v>
      </c>
      <c r="L213" s="287"/>
      <c r="M213" s="292"/>
      <c r="N213" s="293"/>
      <c r="O213" s="293"/>
      <c r="P213" s="293"/>
      <c r="Q213" s="293"/>
      <c r="R213" s="293"/>
      <c r="S213" s="293"/>
      <c r="T213" s="294"/>
      <c r="AT213" s="289" t="s">
        <v>153</v>
      </c>
      <c r="AU213" s="289" t="s">
        <v>144</v>
      </c>
      <c r="AV213" s="286" t="s">
        <v>144</v>
      </c>
      <c r="AW213" s="286" t="s">
        <v>37</v>
      </c>
      <c r="AX213" s="286" t="s">
        <v>76</v>
      </c>
      <c r="AY213" s="289" t="s">
        <v>135</v>
      </c>
    </row>
    <row r="214" spans="1:65" s="286" customFormat="1" ht="11.25" x14ac:dyDescent="0.2">
      <c r="B214" s="287"/>
      <c r="D214" s="288" t="s">
        <v>153</v>
      </c>
      <c r="E214" s="289" t="s">
        <v>3</v>
      </c>
      <c r="F214" s="290" t="s">
        <v>350</v>
      </c>
      <c r="H214" s="291">
        <v>3.024</v>
      </c>
      <c r="L214" s="287"/>
      <c r="M214" s="292"/>
      <c r="N214" s="293"/>
      <c r="O214" s="293"/>
      <c r="P214" s="293"/>
      <c r="Q214" s="293"/>
      <c r="R214" s="293"/>
      <c r="S214" s="293"/>
      <c r="T214" s="294"/>
      <c r="AT214" s="289" t="s">
        <v>153</v>
      </c>
      <c r="AU214" s="289" t="s">
        <v>144</v>
      </c>
      <c r="AV214" s="286" t="s">
        <v>144</v>
      </c>
      <c r="AW214" s="286" t="s">
        <v>37</v>
      </c>
      <c r="AX214" s="286" t="s">
        <v>76</v>
      </c>
      <c r="AY214" s="289" t="s">
        <v>135</v>
      </c>
    </row>
    <row r="215" spans="1:65" s="295" customFormat="1" ht="11.25" x14ac:dyDescent="0.2">
      <c r="B215" s="296"/>
      <c r="D215" s="288" t="s">
        <v>153</v>
      </c>
      <c r="E215" s="297" t="s">
        <v>3</v>
      </c>
      <c r="F215" s="298" t="s">
        <v>157</v>
      </c>
      <c r="H215" s="299">
        <v>17.724</v>
      </c>
      <c r="L215" s="296"/>
      <c r="M215" s="300"/>
      <c r="N215" s="301"/>
      <c r="O215" s="301"/>
      <c r="P215" s="301"/>
      <c r="Q215" s="301"/>
      <c r="R215" s="301"/>
      <c r="S215" s="301"/>
      <c r="T215" s="302"/>
      <c r="AT215" s="297" t="s">
        <v>153</v>
      </c>
      <c r="AU215" s="297" t="s">
        <v>144</v>
      </c>
      <c r="AV215" s="295" t="s">
        <v>143</v>
      </c>
      <c r="AW215" s="295" t="s">
        <v>37</v>
      </c>
      <c r="AX215" s="295" t="s">
        <v>84</v>
      </c>
      <c r="AY215" s="297" t="s">
        <v>135</v>
      </c>
    </row>
    <row r="216" spans="1:65" s="127" customFormat="1" ht="24.2" customHeight="1" x14ac:dyDescent="0.2">
      <c r="A216" s="121"/>
      <c r="B216" s="122"/>
      <c r="C216" s="270" t="s">
        <v>318</v>
      </c>
      <c r="D216" s="270" t="s">
        <v>138</v>
      </c>
      <c r="E216" s="271" t="s">
        <v>351</v>
      </c>
      <c r="F216" s="272" t="s">
        <v>352</v>
      </c>
      <c r="G216" s="273" t="s">
        <v>141</v>
      </c>
      <c r="H216" s="274">
        <v>1</v>
      </c>
      <c r="I216" s="6"/>
      <c r="J216" s="275">
        <f>ROUND(I216*H216,2)</f>
        <v>0</v>
      </c>
      <c r="K216" s="272" t="s">
        <v>142</v>
      </c>
      <c r="L216" s="122"/>
      <c r="M216" s="276" t="s">
        <v>3</v>
      </c>
      <c r="N216" s="277" t="s">
        <v>48</v>
      </c>
      <c r="O216" s="164"/>
      <c r="P216" s="278">
        <f>O216*H216</f>
        <v>0</v>
      </c>
      <c r="Q216" s="278">
        <v>0</v>
      </c>
      <c r="R216" s="278">
        <f>Q216*H216</f>
        <v>0</v>
      </c>
      <c r="S216" s="278">
        <v>0</v>
      </c>
      <c r="T216" s="279">
        <f>S216*H216</f>
        <v>0</v>
      </c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R216" s="280" t="s">
        <v>227</v>
      </c>
      <c r="AT216" s="280" t="s">
        <v>138</v>
      </c>
      <c r="AU216" s="280" t="s">
        <v>144</v>
      </c>
      <c r="AY216" s="104" t="s">
        <v>135</v>
      </c>
      <c r="BE216" s="281">
        <f>IF(N216="základní",J216,0)</f>
        <v>0</v>
      </c>
      <c r="BF216" s="281">
        <f>IF(N216="snížená",J216,0)</f>
        <v>0</v>
      </c>
      <c r="BG216" s="281">
        <f>IF(N216="zákl. přenesená",J216,0)</f>
        <v>0</v>
      </c>
      <c r="BH216" s="281">
        <f>IF(N216="sníž. přenesená",J216,0)</f>
        <v>0</v>
      </c>
      <c r="BI216" s="281">
        <f>IF(N216="nulová",J216,0)</f>
        <v>0</v>
      </c>
      <c r="BJ216" s="104" t="s">
        <v>144</v>
      </c>
      <c r="BK216" s="281">
        <f>ROUND(I216*H216,2)</f>
        <v>0</v>
      </c>
      <c r="BL216" s="104" t="s">
        <v>227</v>
      </c>
      <c r="BM216" s="280" t="s">
        <v>353</v>
      </c>
    </row>
    <row r="217" spans="1:65" s="127" customFormat="1" ht="11.25" x14ac:dyDescent="0.2">
      <c r="A217" s="121"/>
      <c r="B217" s="122"/>
      <c r="C217" s="121"/>
      <c r="D217" s="282" t="s">
        <v>146</v>
      </c>
      <c r="E217" s="121"/>
      <c r="F217" s="283" t="s">
        <v>354</v>
      </c>
      <c r="G217" s="121"/>
      <c r="H217" s="121"/>
      <c r="I217" s="121"/>
      <c r="J217" s="121"/>
      <c r="K217" s="121"/>
      <c r="L217" s="122"/>
      <c r="M217" s="284"/>
      <c r="N217" s="285"/>
      <c r="O217" s="164"/>
      <c r="P217" s="164"/>
      <c r="Q217" s="164"/>
      <c r="R217" s="164"/>
      <c r="S217" s="164"/>
      <c r="T217" s="165"/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T217" s="104" t="s">
        <v>146</v>
      </c>
      <c r="AU217" s="104" t="s">
        <v>144</v>
      </c>
    </row>
    <row r="218" spans="1:65" s="127" customFormat="1" ht="16.5" customHeight="1" x14ac:dyDescent="0.2">
      <c r="A218" s="121"/>
      <c r="B218" s="122"/>
      <c r="C218" s="303" t="s">
        <v>355</v>
      </c>
      <c r="D218" s="303" t="s">
        <v>218</v>
      </c>
      <c r="E218" s="304" t="s">
        <v>356</v>
      </c>
      <c r="F218" s="305" t="s">
        <v>357</v>
      </c>
      <c r="G218" s="306" t="s">
        <v>141</v>
      </c>
      <c r="H218" s="307">
        <v>1</v>
      </c>
      <c r="I218" s="7"/>
      <c r="J218" s="308">
        <f>ROUND(I218*H218,2)</f>
        <v>0</v>
      </c>
      <c r="K218" s="305" t="s">
        <v>142</v>
      </c>
      <c r="L218" s="309"/>
      <c r="M218" s="310" t="s">
        <v>3</v>
      </c>
      <c r="N218" s="311" t="s">
        <v>48</v>
      </c>
      <c r="O218" s="164"/>
      <c r="P218" s="278">
        <f>O218*H218</f>
        <v>0</v>
      </c>
      <c r="Q218" s="278">
        <v>1.2999999999999999E-2</v>
      </c>
      <c r="R218" s="278">
        <f>Q218*H218</f>
        <v>1.2999999999999999E-2</v>
      </c>
      <c r="S218" s="278">
        <v>0</v>
      </c>
      <c r="T218" s="279">
        <f>S218*H218</f>
        <v>0</v>
      </c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R218" s="280" t="s">
        <v>318</v>
      </c>
      <c r="AT218" s="280" t="s">
        <v>218</v>
      </c>
      <c r="AU218" s="280" t="s">
        <v>144</v>
      </c>
      <c r="AY218" s="104" t="s">
        <v>135</v>
      </c>
      <c r="BE218" s="281">
        <f>IF(N218="základní",J218,0)</f>
        <v>0</v>
      </c>
      <c r="BF218" s="281">
        <f>IF(N218="snížená",J218,0)</f>
        <v>0</v>
      </c>
      <c r="BG218" s="281">
        <f>IF(N218="zákl. přenesená",J218,0)</f>
        <v>0</v>
      </c>
      <c r="BH218" s="281">
        <f>IF(N218="sníž. přenesená",J218,0)</f>
        <v>0</v>
      </c>
      <c r="BI218" s="281">
        <f>IF(N218="nulová",J218,0)</f>
        <v>0</v>
      </c>
      <c r="BJ218" s="104" t="s">
        <v>144</v>
      </c>
      <c r="BK218" s="281">
        <f>ROUND(I218*H218,2)</f>
        <v>0</v>
      </c>
      <c r="BL218" s="104" t="s">
        <v>227</v>
      </c>
      <c r="BM218" s="280" t="s">
        <v>358</v>
      </c>
    </row>
    <row r="219" spans="1:65" s="127" customFormat="1" ht="11.25" x14ac:dyDescent="0.2">
      <c r="A219" s="121"/>
      <c r="B219" s="122"/>
      <c r="C219" s="121"/>
      <c r="D219" s="282" t="s">
        <v>146</v>
      </c>
      <c r="E219" s="121"/>
      <c r="F219" s="283" t="s">
        <v>359</v>
      </c>
      <c r="G219" s="121"/>
      <c r="H219" s="121"/>
      <c r="I219" s="121"/>
      <c r="J219" s="121"/>
      <c r="K219" s="121"/>
      <c r="L219" s="122"/>
      <c r="M219" s="284"/>
      <c r="N219" s="285"/>
      <c r="O219" s="164"/>
      <c r="P219" s="164"/>
      <c r="Q219" s="164"/>
      <c r="R219" s="164"/>
      <c r="S219" s="164"/>
      <c r="T219" s="165"/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T219" s="104" t="s">
        <v>146</v>
      </c>
      <c r="AU219" s="104" t="s">
        <v>144</v>
      </c>
    </row>
    <row r="220" spans="1:65" s="127" customFormat="1" ht="24.2" customHeight="1" x14ac:dyDescent="0.2">
      <c r="A220" s="121"/>
      <c r="B220" s="122"/>
      <c r="C220" s="270" t="s">
        <v>360</v>
      </c>
      <c r="D220" s="270" t="s">
        <v>138</v>
      </c>
      <c r="E220" s="271" t="s">
        <v>361</v>
      </c>
      <c r="F220" s="272" t="s">
        <v>362</v>
      </c>
      <c r="G220" s="273" t="s">
        <v>141</v>
      </c>
      <c r="H220" s="274">
        <v>1</v>
      </c>
      <c r="I220" s="6"/>
      <c r="J220" s="275">
        <f>ROUND(I220*H220,2)</f>
        <v>0</v>
      </c>
      <c r="K220" s="272" t="s">
        <v>142</v>
      </c>
      <c r="L220" s="122"/>
      <c r="M220" s="276" t="s">
        <v>3</v>
      </c>
      <c r="N220" s="277" t="s">
        <v>48</v>
      </c>
      <c r="O220" s="164"/>
      <c r="P220" s="278">
        <f>O220*H220</f>
        <v>0</v>
      </c>
      <c r="Q220" s="278">
        <v>0</v>
      </c>
      <c r="R220" s="278">
        <f>Q220*H220</f>
        <v>0</v>
      </c>
      <c r="S220" s="278">
        <v>0</v>
      </c>
      <c r="T220" s="279">
        <f>S220*H220</f>
        <v>0</v>
      </c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R220" s="280" t="s">
        <v>227</v>
      </c>
      <c r="AT220" s="280" t="s">
        <v>138</v>
      </c>
      <c r="AU220" s="280" t="s">
        <v>144</v>
      </c>
      <c r="AY220" s="104" t="s">
        <v>135</v>
      </c>
      <c r="BE220" s="281">
        <f>IF(N220="základní",J220,0)</f>
        <v>0</v>
      </c>
      <c r="BF220" s="281">
        <f>IF(N220="snížená",J220,0)</f>
        <v>0</v>
      </c>
      <c r="BG220" s="281">
        <f>IF(N220="zákl. přenesená",J220,0)</f>
        <v>0</v>
      </c>
      <c r="BH220" s="281">
        <f>IF(N220="sníž. přenesená",J220,0)</f>
        <v>0</v>
      </c>
      <c r="BI220" s="281">
        <f>IF(N220="nulová",J220,0)</f>
        <v>0</v>
      </c>
      <c r="BJ220" s="104" t="s">
        <v>144</v>
      </c>
      <c r="BK220" s="281">
        <f>ROUND(I220*H220,2)</f>
        <v>0</v>
      </c>
      <c r="BL220" s="104" t="s">
        <v>227</v>
      </c>
      <c r="BM220" s="280" t="s">
        <v>363</v>
      </c>
    </row>
    <row r="221" spans="1:65" s="127" customFormat="1" ht="11.25" x14ac:dyDescent="0.2">
      <c r="A221" s="121"/>
      <c r="B221" s="122"/>
      <c r="C221" s="121"/>
      <c r="D221" s="282" t="s">
        <v>146</v>
      </c>
      <c r="E221" s="121"/>
      <c r="F221" s="283" t="s">
        <v>364</v>
      </c>
      <c r="G221" s="121"/>
      <c r="H221" s="121"/>
      <c r="I221" s="121"/>
      <c r="J221" s="121"/>
      <c r="K221" s="121"/>
      <c r="L221" s="122"/>
      <c r="M221" s="284"/>
      <c r="N221" s="285"/>
      <c r="O221" s="164"/>
      <c r="P221" s="164"/>
      <c r="Q221" s="164"/>
      <c r="R221" s="164"/>
      <c r="S221" s="164"/>
      <c r="T221" s="165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T221" s="104" t="s">
        <v>146</v>
      </c>
      <c r="AU221" s="104" t="s">
        <v>144</v>
      </c>
    </row>
    <row r="222" spans="1:65" s="127" customFormat="1" ht="16.5" customHeight="1" x14ac:dyDescent="0.2">
      <c r="A222" s="121"/>
      <c r="B222" s="122"/>
      <c r="C222" s="303" t="s">
        <v>365</v>
      </c>
      <c r="D222" s="303" t="s">
        <v>218</v>
      </c>
      <c r="E222" s="304" t="s">
        <v>366</v>
      </c>
      <c r="F222" s="305" t="s">
        <v>367</v>
      </c>
      <c r="G222" s="306" t="s">
        <v>141</v>
      </c>
      <c r="H222" s="307">
        <v>1</v>
      </c>
      <c r="I222" s="7"/>
      <c r="J222" s="308">
        <f>ROUND(I222*H222,2)</f>
        <v>0</v>
      </c>
      <c r="K222" s="305" t="s">
        <v>142</v>
      </c>
      <c r="L222" s="309"/>
      <c r="M222" s="310" t="s">
        <v>3</v>
      </c>
      <c r="N222" s="311" t="s">
        <v>48</v>
      </c>
      <c r="O222" s="164"/>
      <c r="P222" s="278">
        <f>O222*H222</f>
        <v>0</v>
      </c>
      <c r="Q222" s="278">
        <v>2.1999999999999999E-2</v>
      </c>
      <c r="R222" s="278">
        <f>Q222*H222</f>
        <v>2.1999999999999999E-2</v>
      </c>
      <c r="S222" s="278">
        <v>0</v>
      </c>
      <c r="T222" s="279">
        <f>S222*H222</f>
        <v>0</v>
      </c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R222" s="280" t="s">
        <v>318</v>
      </c>
      <c r="AT222" s="280" t="s">
        <v>218</v>
      </c>
      <c r="AU222" s="280" t="s">
        <v>144</v>
      </c>
      <c r="AY222" s="104" t="s">
        <v>135</v>
      </c>
      <c r="BE222" s="281">
        <f>IF(N222="základní",J222,0)</f>
        <v>0</v>
      </c>
      <c r="BF222" s="281">
        <f>IF(N222="snížená",J222,0)</f>
        <v>0</v>
      </c>
      <c r="BG222" s="281">
        <f>IF(N222="zákl. přenesená",J222,0)</f>
        <v>0</v>
      </c>
      <c r="BH222" s="281">
        <f>IF(N222="sníž. přenesená",J222,0)</f>
        <v>0</v>
      </c>
      <c r="BI222" s="281">
        <f>IF(N222="nulová",J222,0)</f>
        <v>0</v>
      </c>
      <c r="BJ222" s="104" t="s">
        <v>144</v>
      </c>
      <c r="BK222" s="281">
        <f>ROUND(I222*H222,2)</f>
        <v>0</v>
      </c>
      <c r="BL222" s="104" t="s">
        <v>227</v>
      </c>
      <c r="BM222" s="280" t="s">
        <v>368</v>
      </c>
    </row>
    <row r="223" spans="1:65" s="127" customFormat="1" ht="11.25" x14ac:dyDescent="0.2">
      <c r="A223" s="121"/>
      <c r="B223" s="122"/>
      <c r="C223" s="121"/>
      <c r="D223" s="282" t="s">
        <v>146</v>
      </c>
      <c r="E223" s="121"/>
      <c r="F223" s="283" t="s">
        <v>369</v>
      </c>
      <c r="G223" s="121"/>
      <c r="H223" s="121"/>
      <c r="I223" s="121"/>
      <c r="J223" s="121"/>
      <c r="K223" s="121"/>
      <c r="L223" s="122"/>
      <c r="M223" s="284"/>
      <c r="N223" s="285"/>
      <c r="O223" s="164"/>
      <c r="P223" s="164"/>
      <c r="Q223" s="164"/>
      <c r="R223" s="164"/>
      <c r="S223" s="164"/>
      <c r="T223" s="165"/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T223" s="104" t="s">
        <v>146</v>
      </c>
      <c r="AU223" s="104" t="s">
        <v>144</v>
      </c>
    </row>
    <row r="224" spans="1:65" s="127" customFormat="1" ht="16.5" customHeight="1" x14ac:dyDescent="0.2">
      <c r="A224" s="121"/>
      <c r="B224" s="122"/>
      <c r="C224" s="270" t="s">
        <v>370</v>
      </c>
      <c r="D224" s="270" t="s">
        <v>138</v>
      </c>
      <c r="E224" s="271" t="s">
        <v>371</v>
      </c>
      <c r="F224" s="272" t="s">
        <v>372</v>
      </c>
      <c r="G224" s="273" t="s">
        <v>141</v>
      </c>
      <c r="H224" s="274">
        <v>8</v>
      </c>
      <c r="I224" s="6"/>
      <c r="J224" s="275">
        <f>ROUND(I224*H224,2)</f>
        <v>0</v>
      </c>
      <c r="K224" s="272" t="s">
        <v>142</v>
      </c>
      <c r="L224" s="122"/>
      <c r="M224" s="276" t="s">
        <v>3</v>
      </c>
      <c r="N224" s="277" t="s">
        <v>48</v>
      </c>
      <c r="O224" s="164"/>
      <c r="P224" s="278">
        <f>O224*H224</f>
        <v>0</v>
      </c>
      <c r="Q224" s="278">
        <v>0</v>
      </c>
      <c r="R224" s="278">
        <f>Q224*H224</f>
        <v>0</v>
      </c>
      <c r="S224" s="278">
        <v>0</v>
      </c>
      <c r="T224" s="279">
        <f>S224*H224</f>
        <v>0</v>
      </c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R224" s="280" t="s">
        <v>227</v>
      </c>
      <c r="AT224" s="280" t="s">
        <v>138</v>
      </c>
      <c r="AU224" s="280" t="s">
        <v>144</v>
      </c>
      <c r="AY224" s="104" t="s">
        <v>135</v>
      </c>
      <c r="BE224" s="281">
        <f>IF(N224="základní",J224,0)</f>
        <v>0</v>
      </c>
      <c r="BF224" s="281">
        <f>IF(N224="snížená",J224,0)</f>
        <v>0</v>
      </c>
      <c r="BG224" s="281">
        <f>IF(N224="zákl. přenesená",J224,0)</f>
        <v>0</v>
      </c>
      <c r="BH224" s="281">
        <f>IF(N224="sníž. přenesená",J224,0)</f>
        <v>0</v>
      </c>
      <c r="BI224" s="281">
        <f>IF(N224="nulová",J224,0)</f>
        <v>0</v>
      </c>
      <c r="BJ224" s="104" t="s">
        <v>144</v>
      </c>
      <c r="BK224" s="281">
        <f>ROUND(I224*H224,2)</f>
        <v>0</v>
      </c>
      <c r="BL224" s="104" t="s">
        <v>227</v>
      </c>
      <c r="BM224" s="280" t="s">
        <v>373</v>
      </c>
    </row>
    <row r="225" spans="1:65" s="127" customFormat="1" ht="11.25" x14ac:dyDescent="0.2">
      <c r="A225" s="121"/>
      <c r="B225" s="122"/>
      <c r="C225" s="121"/>
      <c r="D225" s="282" t="s">
        <v>146</v>
      </c>
      <c r="E225" s="121"/>
      <c r="F225" s="283" t="s">
        <v>374</v>
      </c>
      <c r="G225" s="121"/>
      <c r="H225" s="121"/>
      <c r="I225" s="121"/>
      <c r="J225" s="121"/>
      <c r="K225" s="121"/>
      <c r="L225" s="122"/>
      <c r="M225" s="284"/>
      <c r="N225" s="285"/>
      <c r="O225" s="164"/>
      <c r="P225" s="164"/>
      <c r="Q225" s="164"/>
      <c r="R225" s="164"/>
      <c r="S225" s="164"/>
      <c r="T225" s="165"/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T225" s="104" t="s">
        <v>146</v>
      </c>
      <c r="AU225" s="104" t="s">
        <v>144</v>
      </c>
    </row>
    <row r="226" spans="1:65" s="127" customFormat="1" ht="16.5" customHeight="1" x14ac:dyDescent="0.2">
      <c r="A226" s="121"/>
      <c r="B226" s="122"/>
      <c r="C226" s="303" t="s">
        <v>375</v>
      </c>
      <c r="D226" s="303" t="s">
        <v>218</v>
      </c>
      <c r="E226" s="304" t="s">
        <v>376</v>
      </c>
      <c r="F226" s="305" t="s">
        <v>377</v>
      </c>
      <c r="G226" s="306" t="s">
        <v>141</v>
      </c>
      <c r="H226" s="307">
        <v>5</v>
      </c>
      <c r="I226" s="7"/>
      <c r="J226" s="308">
        <f>ROUND(I226*H226,2)</f>
        <v>0</v>
      </c>
      <c r="K226" s="305" t="s">
        <v>142</v>
      </c>
      <c r="L226" s="309"/>
      <c r="M226" s="310" t="s">
        <v>3</v>
      </c>
      <c r="N226" s="311" t="s">
        <v>48</v>
      </c>
      <c r="O226" s="164"/>
      <c r="P226" s="278">
        <f>O226*H226</f>
        <v>0</v>
      </c>
      <c r="Q226" s="278">
        <v>1.4999999999999999E-4</v>
      </c>
      <c r="R226" s="278">
        <f>Q226*H226</f>
        <v>7.4999999999999991E-4</v>
      </c>
      <c r="S226" s="278">
        <v>0</v>
      </c>
      <c r="T226" s="279">
        <f>S226*H226</f>
        <v>0</v>
      </c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R226" s="280" t="s">
        <v>318</v>
      </c>
      <c r="AT226" s="280" t="s">
        <v>218</v>
      </c>
      <c r="AU226" s="280" t="s">
        <v>144</v>
      </c>
      <c r="AY226" s="104" t="s">
        <v>135</v>
      </c>
      <c r="BE226" s="281">
        <f>IF(N226="základní",J226,0)</f>
        <v>0</v>
      </c>
      <c r="BF226" s="281">
        <f>IF(N226="snížená",J226,0)</f>
        <v>0</v>
      </c>
      <c r="BG226" s="281">
        <f>IF(N226="zákl. přenesená",J226,0)</f>
        <v>0</v>
      </c>
      <c r="BH226" s="281">
        <f>IF(N226="sníž. přenesená",J226,0)</f>
        <v>0</v>
      </c>
      <c r="BI226" s="281">
        <f>IF(N226="nulová",J226,0)</f>
        <v>0</v>
      </c>
      <c r="BJ226" s="104" t="s">
        <v>144</v>
      </c>
      <c r="BK226" s="281">
        <f>ROUND(I226*H226,2)</f>
        <v>0</v>
      </c>
      <c r="BL226" s="104" t="s">
        <v>227</v>
      </c>
      <c r="BM226" s="280" t="s">
        <v>378</v>
      </c>
    </row>
    <row r="227" spans="1:65" s="127" customFormat="1" ht="11.25" x14ac:dyDescent="0.2">
      <c r="A227" s="121"/>
      <c r="B227" s="122"/>
      <c r="C227" s="121"/>
      <c r="D227" s="282" t="s">
        <v>146</v>
      </c>
      <c r="E227" s="121"/>
      <c r="F227" s="283" t="s">
        <v>379</v>
      </c>
      <c r="G227" s="121"/>
      <c r="H227" s="121"/>
      <c r="I227" s="121"/>
      <c r="J227" s="121"/>
      <c r="K227" s="121"/>
      <c r="L227" s="122"/>
      <c r="M227" s="284"/>
      <c r="N227" s="285"/>
      <c r="O227" s="164"/>
      <c r="P227" s="164"/>
      <c r="Q227" s="164"/>
      <c r="R227" s="164"/>
      <c r="S227" s="164"/>
      <c r="T227" s="165"/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  <c r="AT227" s="104" t="s">
        <v>146</v>
      </c>
      <c r="AU227" s="104" t="s">
        <v>144</v>
      </c>
    </row>
    <row r="228" spans="1:65" s="127" customFormat="1" ht="16.5" customHeight="1" x14ac:dyDescent="0.2">
      <c r="A228" s="121"/>
      <c r="B228" s="122"/>
      <c r="C228" s="303" t="s">
        <v>380</v>
      </c>
      <c r="D228" s="303" t="s">
        <v>218</v>
      </c>
      <c r="E228" s="304" t="s">
        <v>381</v>
      </c>
      <c r="F228" s="305" t="s">
        <v>382</v>
      </c>
      <c r="G228" s="306" t="s">
        <v>141</v>
      </c>
      <c r="H228" s="307">
        <v>3</v>
      </c>
      <c r="I228" s="7"/>
      <c r="J228" s="308">
        <f>ROUND(I228*H228,2)</f>
        <v>0</v>
      </c>
      <c r="K228" s="305" t="s">
        <v>142</v>
      </c>
      <c r="L228" s="309"/>
      <c r="M228" s="310" t="s">
        <v>3</v>
      </c>
      <c r="N228" s="311" t="s">
        <v>48</v>
      </c>
      <c r="O228" s="164"/>
      <c r="P228" s="278">
        <f>O228*H228</f>
        <v>0</v>
      </c>
      <c r="Q228" s="278">
        <v>1.4999999999999999E-4</v>
      </c>
      <c r="R228" s="278">
        <f>Q228*H228</f>
        <v>4.4999999999999999E-4</v>
      </c>
      <c r="S228" s="278">
        <v>0</v>
      </c>
      <c r="T228" s="279">
        <f>S228*H228</f>
        <v>0</v>
      </c>
      <c r="U228" s="121"/>
      <c r="V228" s="121"/>
      <c r="W228" s="121"/>
      <c r="X228" s="121"/>
      <c r="Y228" s="121"/>
      <c r="Z228" s="121"/>
      <c r="AA228" s="121"/>
      <c r="AB228" s="121"/>
      <c r="AC228" s="121"/>
      <c r="AD228" s="121"/>
      <c r="AE228" s="121"/>
      <c r="AR228" s="280" t="s">
        <v>318</v>
      </c>
      <c r="AT228" s="280" t="s">
        <v>218</v>
      </c>
      <c r="AU228" s="280" t="s">
        <v>144</v>
      </c>
      <c r="AY228" s="104" t="s">
        <v>135</v>
      </c>
      <c r="BE228" s="281">
        <f>IF(N228="základní",J228,0)</f>
        <v>0</v>
      </c>
      <c r="BF228" s="281">
        <f>IF(N228="snížená",J228,0)</f>
        <v>0</v>
      </c>
      <c r="BG228" s="281">
        <f>IF(N228="zákl. přenesená",J228,0)</f>
        <v>0</v>
      </c>
      <c r="BH228" s="281">
        <f>IF(N228="sníž. přenesená",J228,0)</f>
        <v>0</v>
      </c>
      <c r="BI228" s="281">
        <f>IF(N228="nulová",J228,0)</f>
        <v>0</v>
      </c>
      <c r="BJ228" s="104" t="s">
        <v>144</v>
      </c>
      <c r="BK228" s="281">
        <f>ROUND(I228*H228,2)</f>
        <v>0</v>
      </c>
      <c r="BL228" s="104" t="s">
        <v>227</v>
      </c>
      <c r="BM228" s="280" t="s">
        <v>383</v>
      </c>
    </row>
    <row r="229" spans="1:65" s="127" customFormat="1" ht="11.25" x14ac:dyDescent="0.2">
      <c r="A229" s="121"/>
      <c r="B229" s="122"/>
      <c r="C229" s="121"/>
      <c r="D229" s="282" t="s">
        <v>146</v>
      </c>
      <c r="E229" s="121"/>
      <c r="F229" s="283" t="s">
        <v>384</v>
      </c>
      <c r="G229" s="121"/>
      <c r="H229" s="121"/>
      <c r="I229" s="121"/>
      <c r="J229" s="121"/>
      <c r="K229" s="121"/>
      <c r="L229" s="122"/>
      <c r="M229" s="284"/>
      <c r="N229" s="285"/>
      <c r="O229" s="164"/>
      <c r="P229" s="164"/>
      <c r="Q229" s="164"/>
      <c r="R229" s="164"/>
      <c r="S229" s="164"/>
      <c r="T229" s="165"/>
      <c r="U229" s="121"/>
      <c r="V229" s="121"/>
      <c r="W229" s="121"/>
      <c r="X229" s="121"/>
      <c r="Y229" s="121"/>
      <c r="Z229" s="121"/>
      <c r="AA229" s="121"/>
      <c r="AB229" s="121"/>
      <c r="AC229" s="121"/>
      <c r="AD229" s="121"/>
      <c r="AE229" s="121"/>
      <c r="AT229" s="104" t="s">
        <v>146</v>
      </c>
      <c r="AU229" s="104" t="s">
        <v>144</v>
      </c>
    </row>
    <row r="230" spans="1:65" s="286" customFormat="1" ht="11.25" x14ac:dyDescent="0.2">
      <c r="B230" s="287"/>
      <c r="D230" s="288" t="s">
        <v>153</v>
      </c>
      <c r="E230" s="289" t="s">
        <v>3</v>
      </c>
      <c r="F230" s="290" t="s">
        <v>385</v>
      </c>
      <c r="H230" s="291">
        <v>3</v>
      </c>
      <c r="L230" s="287"/>
      <c r="M230" s="292"/>
      <c r="N230" s="293"/>
      <c r="O230" s="293"/>
      <c r="P230" s="293"/>
      <c r="Q230" s="293"/>
      <c r="R230" s="293"/>
      <c r="S230" s="293"/>
      <c r="T230" s="294"/>
      <c r="AT230" s="289" t="s">
        <v>153</v>
      </c>
      <c r="AU230" s="289" t="s">
        <v>144</v>
      </c>
      <c r="AV230" s="286" t="s">
        <v>144</v>
      </c>
      <c r="AW230" s="286" t="s">
        <v>37</v>
      </c>
      <c r="AX230" s="286" t="s">
        <v>84</v>
      </c>
      <c r="AY230" s="289" t="s">
        <v>135</v>
      </c>
    </row>
    <row r="231" spans="1:65" s="127" customFormat="1" ht="16.5" customHeight="1" x14ac:dyDescent="0.2">
      <c r="A231" s="121"/>
      <c r="B231" s="122"/>
      <c r="C231" s="270" t="s">
        <v>386</v>
      </c>
      <c r="D231" s="270" t="s">
        <v>138</v>
      </c>
      <c r="E231" s="271" t="s">
        <v>387</v>
      </c>
      <c r="F231" s="272" t="s">
        <v>388</v>
      </c>
      <c r="G231" s="273" t="s">
        <v>141</v>
      </c>
      <c r="H231" s="274">
        <v>8</v>
      </c>
      <c r="I231" s="6"/>
      <c r="J231" s="275">
        <f>ROUND(I231*H231,2)</f>
        <v>0</v>
      </c>
      <c r="K231" s="272" t="s">
        <v>142</v>
      </c>
      <c r="L231" s="122"/>
      <c r="M231" s="276" t="s">
        <v>3</v>
      </c>
      <c r="N231" s="277" t="s">
        <v>48</v>
      </c>
      <c r="O231" s="164"/>
      <c r="P231" s="278">
        <f>O231*H231</f>
        <v>0</v>
      </c>
      <c r="Q231" s="278">
        <v>0</v>
      </c>
      <c r="R231" s="278">
        <f>Q231*H231</f>
        <v>0</v>
      </c>
      <c r="S231" s="278">
        <v>0</v>
      </c>
      <c r="T231" s="279">
        <f>S231*H231</f>
        <v>0</v>
      </c>
      <c r="U231" s="121"/>
      <c r="V231" s="121"/>
      <c r="W231" s="121"/>
      <c r="X231" s="121"/>
      <c r="Y231" s="121"/>
      <c r="Z231" s="121"/>
      <c r="AA231" s="121"/>
      <c r="AB231" s="121"/>
      <c r="AC231" s="121"/>
      <c r="AD231" s="121"/>
      <c r="AE231" s="121"/>
      <c r="AR231" s="280" t="s">
        <v>227</v>
      </c>
      <c r="AT231" s="280" t="s">
        <v>138</v>
      </c>
      <c r="AU231" s="280" t="s">
        <v>144</v>
      </c>
      <c r="AY231" s="104" t="s">
        <v>135</v>
      </c>
      <c r="BE231" s="281">
        <f>IF(N231="základní",J231,0)</f>
        <v>0</v>
      </c>
      <c r="BF231" s="281">
        <f>IF(N231="snížená",J231,0)</f>
        <v>0</v>
      </c>
      <c r="BG231" s="281">
        <f>IF(N231="zákl. přenesená",J231,0)</f>
        <v>0</v>
      </c>
      <c r="BH231" s="281">
        <f>IF(N231="sníž. přenesená",J231,0)</f>
        <v>0</v>
      </c>
      <c r="BI231" s="281">
        <f>IF(N231="nulová",J231,0)</f>
        <v>0</v>
      </c>
      <c r="BJ231" s="104" t="s">
        <v>144</v>
      </c>
      <c r="BK231" s="281">
        <f>ROUND(I231*H231,2)</f>
        <v>0</v>
      </c>
      <c r="BL231" s="104" t="s">
        <v>227</v>
      </c>
      <c r="BM231" s="280" t="s">
        <v>389</v>
      </c>
    </row>
    <row r="232" spans="1:65" s="127" customFormat="1" ht="11.25" x14ac:dyDescent="0.2">
      <c r="A232" s="121"/>
      <c r="B232" s="122"/>
      <c r="C232" s="121"/>
      <c r="D232" s="282" t="s">
        <v>146</v>
      </c>
      <c r="E232" s="121"/>
      <c r="F232" s="283" t="s">
        <v>390</v>
      </c>
      <c r="G232" s="121"/>
      <c r="H232" s="121"/>
      <c r="I232" s="121"/>
      <c r="J232" s="121"/>
      <c r="K232" s="121"/>
      <c r="L232" s="122"/>
      <c r="M232" s="284"/>
      <c r="N232" s="285"/>
      <c r="O232" s="164"/>
      <c r="P232" s="164"/>
      <c r="Q232" s="164"/>
      <c r="R232" s="164"/>
      <c r="S232" s="164"/>
      <c r="T232" s="165"/>
      <c r="U232" s="121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  <c r="AT232" s="104" t="s">
        <v>146</v>
      </c>
      <c r="AU232" s="104" t="s">
        <v>144</v>
      </c>
    </row>
    <row r="233" spans="1:65" s="127" customFormat="1" ht="16.5" customHeight="1" x14ac:dyDescent="0.2">
      <c r="A233" s="121"/>
      <c r="B233" s="122"/>
      <c r="C233" s="303" t="s">
        <v>391</v>
      </c>
      <c r="D233" s="303" t="s">
        <v>218</v>
      </c>
      <c r="E233" s="304" t="s">
        <v>392</v>
      </c>
      <c r="F233" s="305" t="s">
        <v>393</v>
      </c>
      <c r="G233" s="306" t="s">
        <v>141</v>
      </c>
      <c r="H233" s="307">
        <v>8</v>
      </c>
      <c r="I233" s="7"/>
      <c r="J233" s="308">
        <f>ROUND(I233*H233,2)</f>
        <v>0</v>
      </c>
      <c r="K233" s="305" t="s">
        <v>142</v>
      </c>
      <c r="L233" s="309"/>
      <c r="M233" s="310" t="s">
        <v>3</v>
      </c>
      <c r="N233" s="311" t="s">
        <v>48</v>
      </c>
      <c r="O233" s="164"/>
      <c r="P233" s="278">
        <f>O233*H233</f>
        <v>0</v>
      </c>
      <c r="Q233" s="278">
        <v>1.1999999999999999E-3</v>
      </c>
      <c r="R233" s="278">
        <f>Q233*H233</f>
        <v>9.5999999999999992E-3</v>
      </c>
      <c r="S233" s="278">
        <v>0</v>
      </c>
      <c r="T233" s="279">
        <f>S233*H233</f>
        <v>0</v>
      </c>
      <c r="U233" s="121"/>
      <c r="V233" s="121"/>
      <c r="W233" s="121"/>
      <c r="X233" s="121"/>
      <c r="Y233" s="121"/>
      <c r="Z233" s="121"/>
      <c r="AA233" s="121"/>
      <c r="AB233" s="121"/>
      <c r="AC233" s="121"/>
      <c r="AD233" s="121"/>
      <c r="AE233" s="121"/>
      <c r="AR233" s="280" t="s">
        <v>318</v>
      </c>
      <c r="AT233" s="280" t="s">
        <v>218</v>
      </c>
      <c r="AU233" s="280" t="s">
        <v>144</v>
      </c>
      <c r="AY233" s="104" t="s">
        <v>135</v>
      </c>
      <c r="BE233" s="281">
        <f>IF(N233="základní",J233,0)</f>
        <v>0</v>
      </c>
      <c r="BF233" s="281">
        <f>IF(N233="snížená",J233,0)</f>
        <v>0</v>
      </c>
      <c r="BG233" s="281">
        <f>IF(N233="zákl. přenesená",J233,0)</f>
        <v>0</v>
      </c>
      <c r="BH233" s="281">
        <f>IF(N233="sníž. přenesená",J233,0)</f>
        <v>0</v>
      </c>
      <c r="BI233" s="281">
        <f>IF(N233="nulová",J233,0)</f>
        <v>0</v>
      </c>
      <c r="BJ233" s="104" t="s">
        <v>144</v>
      </c>
      <c r="BK233" s="281">
        <f>ROUND(I233*H233,2)</f>
        <v>0</v>
      </c>
      <c r="BL233" s="104" t="s">
        <v>227</v>
      </c>
      <c r="BM233" s="280" t="s">
        <v>394</v>
      </c>
    </row>
    <row r="234" spans="1:65" s="127" customFormat="1" ht="11.25" x14ac:dyDescent="0.2">
      <c r="A234" s="121"/>
      <c r="B234" s="122"/>
      <c r="C234" s="121"/>
      <c r="D234" s="282" t="s">
        <v>146</v>
      </c>
      <c r="E234" s="121"/>
      <c r="F234" s="283" t="s">
        <v>395</v>
      </c>
      <c r="G234" s="121"/>
      <c r="H234" s="121"/>
      <c r="I234" s="121"/>
      <c r="J234" s="121"/>
      <c r="K234" s="121"/>
      <c r="L234" s="122"/>
      <c r="M234" s="284"/>
      <c r="N234" s="285"/>
      <c r="O234" s="164"/>
      <c r="P234" s="164"/>
      <c r="Q234" s="164"/>
      <c r="R234" s="164"/>
      <c r="S234" s="164"/>
      <c r="T234" s="165"/>
      <c r="U234" s="121"/>
      <c r="V234" s="121"/>
      <c r="W234" s="121"/>
      <c r="X234" s="121"/>
      <c r="Y234" s="121"/>
      <c r="Z234" s="121"/>
      <c r="AA234" s="121"/>
      <c r="AB234" s="121"/>
      <c r="AC234" s="121"/>
      <c r="AD234" s="121"/>
      <c r="AE234" s="121"/>
      <c r="AT234" s="104" t="s">
        <v>146</v>
      </c>
      <c r="AU234" s="104" t="s">
        <v>144</v>
      </c>
    </row>
    <row r="235" spans="1:65" s="127" customFormat="1" ht="16.5" customHeight="1" x14ac:dyDescent="0.2">
      <c r="A235" s="121"/>
      <c r="B235" s="122"/>
      <c r="C235" s="270" t="s">
        <v>396</v>
      </c>
      <c r="D235" s="270" t="s">
        <v>138</v>
      </c>
      <c r="E235" s="271" t="s">
        <v>397</v>
      </c>
      <c r="F235" s="272" t="s">
        <v>398</v>
      </c>
      <c r="G235" s="273" t="s">
        <v>141</v>
      </c>
      <c r="H235" s="274">
        <v>1</v>
      </c>
      <c r="I235" s="6"/>
      <c r="J235" s="275">
        <f>ROUND(I235*H235,2)</f>
        <v>0</v>
      </c>
      <c r="K235" s="272" t="s">
        <v>142</v>
      </c>
      <c r="L235" s="122"/>
      <c r="M235" s="276" t="s">
        <v>3</v>
      </c>
      <c r="N235" s="277" t="s">
        <v>48</v>
      </c>
      <c r="O235" s="164"/>
      <c r="P235" s="278">
        <f>O235*H235</f>
        <v>0</v>
      </c>
      <c r="Q235" s="278">
        <v>0</v>
      </c>
      <c r="R235" s="278">
        <f>Q235*H235</f>
        <v>0</v>
      </c>
      <c r="S235" s="278">
        <v>0</v>
      </c>
      <c r="T235" s="279">
        <f>S235*H235</f>
        <v>0</v>
      </c>
      <c r="U235" s="121"/>
      <c r="V235" s="121"/>
      <c r="W235" s="121"/>
      <c r="X235" s="121"/>
      <c r="Y235" s="121"/>
      <c r="Z235" s="121"/>
      <c r="AA235" s="121"/>
      <c r="AB235" s="121"/>
      <c r="AC235" s="121"/>
      <c r="AD235" s="121"/>
      <c r="AE235" s="121"/>
      <c r="AR235" s="280" t="s">
        <v>227</v>
      </c>
      <c r="AT235" s="280" t="s">
        <v>138</v>
      </c>
      <c r="AU235" s="280" t="s">
        <v>144</v>
      </c>
      <c r="AY235" s="104" t="s">
        <v>135</v>
      </c>
      <c r="BE235" s="281">
        <f>IF(N235="základní",J235,0)</f>
        <v>0</v>
      </c>
      <c r="BF235" s="281">
        <f>IF(N235="snížená",J235,0)</f>
        <v>0</v>
      </c>
      <c r="BG235" s="281">
        <f>IF(N235="zákl. přenesená",J235,0)</f>
        <v>0</v>
      </c>
      <c r="BH235" s="281">
        <f>IF(N235="sníž. přenesená",J235,0)</f>
        <v>0</v>
      </c>
      <c r="BI235" s="281">
        <f>IF(N235="nulová",J235,0)</f>
        <v>0</v>
      </c>
      <c r="BJ235" s="104" t="s">
        <v>144</v>
      </c>
      <c r="BK235" s="281">
        <f>ROUND(I235*H235,2)</f>
        <v>0</v>
      </c>
      <c r="BL235" s="104" t="s">
        <v>227</v>
      </c>
      <c r="BM235" s="280" t="s">
        <v>399</v>
      </c>
    </row>
    <row r="236" spans="1:65" s="127" customFormat="1" ht="11.25" x14ac:dyDescent="0.2">
      <c r="A236" s="121"/>
      <c r="B236" s="122"/>
      <c r="C236" s="121"/>
      <c r="D236" s="282" t="s">
        <v>146</v>
      </c>
      <c r="E236" s="121"/>
      <c r="F236" s="283" t="s">
        <v>400</v>
      </c>
      <c r="G236" s="121"/>
      <c r="H236" s="121"/>
      <c r="I236" s="121"/>
      <c r="J236" s="121"/>
      <c r="K236" s="121"/>
      <c r="L236" s="122"/>
      <c r="M236" s="284"/>
      <c r="N236" s="285"/>
      <c r="O236" s="164"/>
      <c r="P236" s="164"/>
      <c r="Q236" s="164"/>
      <c r="R236" s="164"/>
      <c r="S236" s="164"/>
      <c r="T236" s="165"/>
      <c r="U236" s="121"/>
      <c r="V236" s="121"/>
      <c r="W236" s="121"/>
      <c r="X236" s="121"/>
      <c r="Y236" s="121"/>
      <c r="Z236" s="121"/>
      <c r="AA236" s="121"/>
      <c r="AB236" s="121"/>
      <c r="AC236" s="121"/>
      <c r="AD236" s="121"/>
      <c r="AE236" s="121"/>
      <c r="AT236" s="104" t="s">
        <v>146</v>
      </c>
      <c r="AU236" s="104" t="s">
        <v>144</v>
      </c>
    </row>
    <row r="237" spans="1:65" s="127" customFormat="1" ht="16.5" customHeight="1" x14ac:dyDescent="0.2">
      <c r="A237" s="121"/>
      <c r="B237" s="122"/>
      <c r="C237" s="303" t="s">
        <v>401</v>
      </c>
      <c r="D237" s="303" t="s">
        <v>218</v>
      </c>
      <c r="E237" s="304" t="s">
        <v>402</v>
      </c>
      <c r="F237" s="305" t="s">
        <v>403</v>
      </c>
      <c r="G237" s="306" t="s">
        <v>141</v>
      </c>
      <c r="H237" s="307">
        <v>1</v>
      </c>
      <c r="I237" s="7"/>
      <c r="J237" s="308">
        <f>ROUND(I237*H237,2)</f>
        <v>0</v>
      </c>
      <c r="K237" s="305" t="s">
        <v>142</v>
      </c>
      <c r="L237" s="309"/>
      <c r="M237" s="310" t="s">
        <v>3</v>
      </c>
      <c r="N237" s="311" t="s">
        <v>48</v>
      </c>
      <c r="O237" s="164"/>
      <c r="P237" s="278">
        <f>O237*H237</f>
        <v>0</v>
      </c>
      <c r="Q237" s="278">
        <v>1.4999999999999999E-4</v>
      </c>
      <c r="R237" s="278">
        <f>Q237*H237</f>
        <v>1.4999999999999999E-4</v>
      </c>
      <c r="S237" s="278">
        <v>0</v>
      </c>
      <c r="T237" s="279">
        <f>S237*H237</f>
        <v>0</v>
      </c>
      <c r="U237" s="121"/>
      <c r="V237" s="121"/>
      <c r="W237" s="121"/>
      <c r="X237" s="121"/>
      <c r="Y237" s="121"/>
      <c r="Z237" s="121"/>
      <c r="AA237" s="121"/>
      <c r="AB237" s="121"/>
      <c r="AC237" s="121"/>
      <c r="AD237" s="121"/>
      <c r="AE237" s="121"/>
      <c r="AR237" s="280" t="s">
        <v>318</v>
      </c>
      <c r="AT237" s="280" t="s">
        <v>218</v>
      </c>
      <c r="AU237" s="280" t="s">
        <v>144</v>
      </c>
      <c r="AY237" s="104" t="s">
        <v>135</v>
      </c>
      <c r="BE237" s="281">
        <f>IF(N237="základní",J237,0)</f>
        <v>0</v>
      </c>
      <c r="BF237" s="281">
        <f>IF(N237="snížená",J237,0)</f>
        <v>0</v>
      </c>
      <c r="BG237" s="281">
        <f>IF(N237="zákl. přenesená",J237,0)</f>
        <v>0</v>
      </c>
      <c r="BH237" s="281">
        <f>IF(N237="sníž. přenesená",J237,0)</f>
        <v>0</v>
      </c>
      <c r="BI237" s="281">
        <f>IF(N237="nulová",J237,0)</f>
        <v>0</v>
      </c>
      <c r="BJ237" s="104" t="s">
        <v>144</v>
      </c>
      <c r="BK237" s="281">
        <f>ROUND(I237*H237,2)</f>
        <v>0</v>
      </c>
      <c r="BL237" s="104" t="s">
        <v>227</v>
      </c>
      <c r="BM237" s="280" t="s">
        <v>404</v>
      </c>
    </row>
    <row r="238" spans="1:65" s="127" customFormat="1" ht="11.25" x14ac:dyDescent="0.2">
      <c r="A238" s="121"/>
      <c r="B238" s="122"/>
      <c r="C238" s="121"/>
      <c r="D238" s="282" t="s">
        <v>146</v>
      </c>
      <c r="E238" s="121"/>
      <c r="F238" s="283" t="s">
        <v>405</v>
      </c>
      <c r="G238" s="121"/>
      <c r="H238" s="121"/>
      <c r="I238" s="121"/>
      <c r="J238" s="121"/>
      <c r="K238" s="121"/>
      <c r="L238" s="122"/>
      <c r="M238" s="284"/>
      <c r="N238" s="285"/>
      <c r="O238" s="164"/>
      <c r="P238" s="164"/>
      <c r="Q238" s="164"/>
      <c r="R238" s="164"/>
      <c r="S238" s="164"/>
      <c r="T238" s="165"/>
      <c r="U238" s="121"/>
      <c r="V238" s="121"/>
      <c r="W238" s="121"/>
      <c r="X238" s="121"/>
      <c r="Y238" s="121"/>
      <c r="Z238" s="121"/>
      <c r="AA238" s="121"/>
      <c r="AB238" s="121"/>
      <c r="AC238" s="121"/>
      <c r="AD238" s="121"/>
      <c r="AE238" s="121"/>
      <c r="AT238" s="104" t="s">
        <v>146</v>
      </c>
      <c r="AU238" s="104" t="s">
        <v>144</v>
      </c>
    </row>
    <row r="239" spans="1:65" s="127" customFormat="1" ht="16.5" customHeight="1" x14ac:dyDescent="0.2">
      <c r="A239" s="121"/>
      <c r="B239" s="122"/>
      <c r="C239" s="270" t="s">
        <v>406</v>
      </c>
      <c r="D239" s="270" t="s">
        <v>138</v>
      </c>
      <c r="E239" s="271" t="s">
        <v>407</v>
      </c>
      <c r="F239" s="272" t="s">
        <v>408</v>
      </c>
      <c r="G239" s="273" t="s">
        <v>141</v>
      </c>
      <c r="H239" s="274">
        <v>1</v>
      </c>
      <c r="I239" s="6"/>
      <c r="J239" s="275">
        <f>ROUND(I239*H239,2)</f>
        <v>0</v>
      </c>
      <c r="K239" s="272" t="s">
        <v>142</v>
      </c>
      <c r="L239" s="122"/>
      <c r="M239" s="276" t="s">
        <v>3</v>
      </c>
      <c r="N239" s="277" t="s">
        <v>48</v>
      </c>
      <c r="O239" s="164"/>
      <c r="P239" s="278">
        <f>O239*H239</f>
        <v>0</v>
      </c>
      <c r="Q239" s="278">
        <v>0</v>
      </c>
      <c r="R239" s="278">
        <f>Q239*H239</f>
        <v>0</v>
      </c>
      <c r="S239" s="278">
        <v>0</v>
      </c>
      <c r="T239" s="279">
        <f>S239*H239</f>
        <v>0</v>
      </c>
      <c r="U239" s="121"/>
      <c r="V239" s="121"/>
      <c r="W239" s="121"/>
      <c r="X239" s="121"/>
      <c r="Y239" s="121"/>
      <c r="Z239" s="121"/>
      <c r="AA239" s="121"/>
      <c r="AB239" s="121"/>
      <c r="AC239" s="121"/>
      <c r="AD239" s="121"/>
      <c r="AE239" s="121"/>
      <c r="AR239" s="280" t="s">
        <v>227</v>
      </c>
      <c r="AT239" s="280" t="s">
        <v>138</v>
      </c>
      <c r="AU239" s="280" t="s">
        <v>144</v>
      </c>
      <c r="AY239" s="104" t="s">
        <v>135</v>
      </c>
      <c r="BE239" s="281">
        <f>IF(N239="základní",J239,0)</f>
        <v>0</v>
      </c>
      <c r="BF239" s="281">
        <f>IF(N239="snížená",J239,0)</f>
        <v>0</v>
      </c>
      <c r="BG239" s="281">
        <f>IF(N239="zákl. přenesená",J239,0)</f>
        <v>0</v>
      </c>
      <c r="BH239" s="281">
        <f>IF(N239="sníž. přenesená",J239,0)</f>
        <v>0</v>
      </c>
      <c r="BI239" s="281">
        <f>IF(N239="nulová",J239,0)</f>
        <v>0</v>
      </c>
      <c r="BJ239" s="104" t="s">
        <v>144</v>
      </c>
      <c r="BK239" s="281">
        <f>ROUND(I239*H239,2)</f>
        <v>0</v>
      </c>
      <c r="BL239" s="104" t="s">
        <v>227</v>
      </c>
      <c r="BM239" s="280" t="s">
        <v>409</v>
      </c>
    </row>
    <row r="240" spans="1:65" s="127" customFormat="1" ht="11.25" x14ac:dyDescent="0.2">
      <c r="A240" s="121"/>
      <c r="B240" s="122"/>
      <c r="C240" s="121"/>
      <c r="D240" s="282" t="s">
        <v>146</v>
      </c>
      <c r="E240" s="121"/>
      <c r="F240" s="283" t="s">
        <v>410</v>
      </c>
      <c r="G240" s="121"/>
      <c r="H240" s="121"/>
      <c r="I240" s="121"/>
      <c r="J240" s="121"/>
      <c r="K240" s="121"/>
      <c r="L240" s="122"/>
      <c r="M240" s="284"/>
      <c r="N240" s="285"/>
      <c r="O240" s="164"/>
      <c r="P240" s="164"/>
      <c r="Q240" s="164"/>
      <c r="R240" s="164"/>
      <c r="S240" s="164"/>
      <c r="T240" s="165"/>
      <c r="U240" s="121"/>
      <c r="V240" s="121"/>
      <c r="W240" s="121"/>
      <c r="X240" s="121"/>
      <c r="Y240" s="121"/>
      <c r="Z240" s="121"/>
      <c r="AA240" s="121"/>
      <c r="AB240" s="121"/>
      <c r="AC240" s="121"/>
      <c r="AD240" s="121"/>
      <c r="AE240" s="121"/>
      <c r="AT240" s="104" t="s">
        <v>146</v>
      </c>
      <c r="AU240" s="104" t="s">
        <v>144</v>
      </c>
    </row>
    <row r="241" spans="1:65" s="127" customFormat="1" ht="16.5" customHeight="1" x14ac:dyDescent="0.2">
      <c r="A241" s="121"/>
      <c r="B241" s="122"/>
      <c r="C241" s="303" t="s">
        <v>411</v>
      </c>
      <c r="D241" s="303" t="s">
        <v>218</v>
      </c>
      <c r="E241" s="304" t="s">
        <v>412</v>
      </c>
      <c r="F241" s="305" t="s">
        <v>413</v>
      </c>
      <c r="G241" s="306" t="s">
        <v>141</v>
      </c>
      <c r="H241" s="307">
        <v>1</v>
      </c>
      <c r="I241" s="7"/>
      <c r="J241" s="308">
        <f>ROUND(I241*H241,2)</f>
        <v>0</v>
      </c>
      <c r="K241" s="305" t="s">
        <v>3</v>
      </c>
      <c r="L241" s="309"/>
      <c r="M241" s="310" t="s">
        <v>3</v>
      </c>
      <c r="N241" s="311" t="s">
        <v>48</v>
      </c>
      <c r="O241" s="164"/>
      <c r="P241" s="278">
        <f>O241*H241</f>
        <v>0</v>
      </c>
      <c r="Q241" s="278">
        <v>2.2000000000000001E-3</v>
      </c>
      <c r="R241" s="278">
        <f>Q241*H241</f>
        <v>2.2000000000000001E-3</v>
      </c>
      <c r="S241" s="278">
        <v>0</v>
      </c>
      <c r="T241" s="279">
        <f>S241*H241</f>
        <v>0</v>
      </c>
      <c r="U241" s="121"/>
      <c r="V241" s="121"/>
      <c r="W241" s="121"/>
      <c r="X241" s="121"/>
      <c r="Y241" s="121"/>
      <c r="Z241" s="121"/>
      <c r="AA241" s="121"/>
      <c r="AB241" s="121"/>
      <c r="AC241" s="121"/>
      <c r="AD241" s="121"/>
      <c r="AE241" s="121"/>
      <c r="AR241" s="280" t="s">
        <v>318</v>
      </c>
      <c r="AT241" s="280" t="s">
        <v>218</v>
      </c>
      <c r="AU241" s="280" t="s">
        <v>144</v>
      </c>
      <c r="AY241" s="104" t="s">
        <v>135</v>
      </c>
      <c r="BE241" s="281">
        <f>IF(N241="základní",J241,0)</f>
        <v>0</v>
      </c>
      <c r="BF241" s="281">
        <f>IF(N241="snížená",J241,0)</f>
        <v>0</v>
      </c>
      <c r="BG241" s="281">
        <f>IF(N241="zákl. přenesená",J241,0)</f>
        <v>0</v>
      </c>
      <c r="BH241" s="281">
        <f>IF(N241="sníž. přenesená",J241,0)</f>
        <v>0</v>
      </c>
      <c r="BI241" s="281">
        <f>IF(N241="nulová",J241,0)</f>
        <v>0</v>
      </c>
      <c r="BJ241" s="104" t="s">
        <v>144</v>
      </c>
      <c r="BK241" s="281">
        <f>ROUND(I241*H241,2)</f>
        <v>0</v>
      </c>
      <c r="BL241" s="104" t="s">
        <v>227</v>
      </c>
      <c r="BM241" s="280" t="s">
        <v>414</v>
      </c>
    </row>
    <row r="242" spans="1:65" s="127" customFormat="1" ht="16.5" customHeight="1" x14ac:dyDescent="0.2">
      <c r="A242" s="121"/>
      <c r="B242" s="122"/>
      <c r="C242" s="270" t="s">
        <v>415</v>
      </c>
      <c r="D242" s="270" t="s">
        <v>138</v>
      </c>
      <c r="E242" s="271" t="s">
        <v>416</v>
      </c>
      <c r="F242" s="272" t="s">
        <v>417</v>
      </c>
      <c r="G242" s="273" t="s">
        <v>141</v>
      </c>
      <c r="H242" s="274">
        <v>1</v>
      </c>
      <c r="I242" s="6"/>
      <c r="J242" s="275">
        <f>ROUND(I242*H242,2)</f>
        <v>0</v>
      </c>
      <c r="K242" s="272" t="s">
        <v>142</v>
      </c>
      <c r="L242" s="122"/>
      <c r="M242" s="276" t="s">
        <v>3</v>
      </c>
      <c r="N242" s="277" t="s">
        <v>48</v>
      </c>
      <c r="O242" s="164"/>
      <c r="P242" s="278">
        <f>O242*H242</f>
        <v>0</v>
      </c>
      <c r="Q242" s="278">
        <v>0</v>
      </c>
      <c r="R242" s="278">
        <f>Q242*H242</f>
        <v>0</v>
      </c>
      <c r="S242" s="278">
        <v>0</v>
      </c>
      <c r="T242" s="279">
        <f>S242*H242</f>
        <v>0</v>
      </c>
      <c r="U242" s="121"/>
      <c r="V242" s="121"/>
      <c r="W242" s="121"/>
      <c r="X242" s="121"/>
      <c r="Y242" s="121"/>
      <c r="Z242" s="121"/>
      <c r="AA242" s="121"/>
      <c r="AB242" s="121"/>
      <c r="AC242" s="121"/>
      <c r="AD242" s="121"/>
      <c r="AE242" s="121"/>
      <c r="AR242" s="280" t="s">
        <v>227</v>
      </c>
      <c r="AT242" s="280" t="s">
        <v>138</v>
      </c>
      <c r="AU242" s="280" t="s">
        <v>144</v>
      </c>
      <c r="AY242" s="104" t="s">
        <v>135</v>
      </c>
      <c r="BE242" s="281">
        <f>IF(N242="základní",J242,0)</f>
        <v>0</v>
      </c>
      <c r="BF242" s="281">
        <f>IF(N242="snížená",J242,0)</f>
        <v>0</v>
      </c>
      <c r="BG242" s="281">
        <f>IF(N242="zákl. přenesená",J242,0)</f>
        <v>0</v>
      </c>
      <c r="BH242" s="281">
        <f>IF(N242="sníž. přenesená",J242,0)</f>
        <v>0</v>
      </c>
      <c r="BI242" s="281">
        <f>IF(N242="nulová",J242,0)</f>
        <v>0</v>
      </c>
      <c r="BJ242" s="104" t="s">
        <v>144</v>
      </c>
      <c r="BK242" s="281">
        <f>ROUND(I242*H242,2)</f>
        <v>0</v>
      </c>
      <c r="BL242" s="104" t="s">
        <v>227</v>
      </c>
      <c r="BM242" s="280" t="s">
        <v>418</v>
      </c>
    </row>
    <row r="243" spans="1:65" s="127" customFormat="1" ht="11.25" x14ac:dyDescent="0.2">
      <c r="A243" s="121"/>
      <c r="B243" s="122"/>
      <c r="C243" s="121"/>
      <c r="D243" s="282" t="s">
        <v>146</v>
      </c>
      <c r="E243" s="121"/>
      <c r="F243" s="283" t="s">
        <v>419</v>
      </c>
      <c r="G243" s="121"/>
      <c r="H243" s="121"/>
      <c r="I243" s="121"/>
      <c r="J243" s="121"/>
      <c r="K243" s="121"/>
      <c r="L243" s="122"/>
      <c r="M243" s="284"/>
      <c r="N243" s="285"/>
      <c r="O243" s="164"/>
      <c r="P243" s="164"/>
      <c r="Q243" s="164"/>
      <c r="R243" s="164"/>
      <c r="S243" s="164"/>
      <c r="T243" s="165"/>
      <c r="U243" s="121"/>
      <c r="V243" s="121"/>
      <c r="W243" s="121"/>
      <c r="X243" s="121"/>
      <c r="Y243" s="121"/>
      <c r="Z243" s="121"/>
      <c r="AA243" s="121"/>
      <c r="AB243" s="121"/>
      <c r="AC243" s="121"/>
      <c r="AD243" s="121"/>
      <c r="AE243" s="121"/>
      <c r="AT243" s="104" t="s">
        <v>146</v>
      </c>
      <c r="AU243" s="104" t="s">
        <v>144</v>
      </c>
    </row>
    <row r="244" spans="1:65" s="127" customFormat="1" ht="16.5" customHeight="1" x14ac:dyDescent="0.2">
      <c r="A244" s="121"/>
      <c r="B244" s="122"/>
      <c r="C244" s="303" t="s">
        <v>420</v>
      </c>
      <c r="D244" s="303" t="s">
        <v>218</v>
      </c>
      <c r="E244" s="304" t="s">
        <v>421</v>
      </c>
      <c r="F244" s="305" t="s">
        <v>422</v>
      </c>
      <c r="G244" s="306" t="s">
        <v>141</v>
      </c>
      <c r="H244" s="307">
        <v>1</v>
      </c>
      <c r="I244" s="7"/>
      <c r="J244" s="308">
        <f>ROUND(I244*H244,2)</f>
        <v>0</v>
      </c>
      <c r="K244" s="305" t="s">
        <v>142</v>
      </c>
      <c r="L244" s="309"/>
      <c r="M244" s="310" t="s">
        <v>3</v>
      </c>
      <c r="N244" s="311" t="s">
        <v>48</v>
      </c>
      <c r="O244" s="164"/>
      <c r="P244" s="278">
        <f>O244*H244</f>
        <v>0</v>
      </c>
      <c r="Q244" s="278">
        <v>2.0000000000000001E-4</v>
      </c>
      <c r="R244" s="278">
        <f>Q244*H244</f>
        <v>2.0000000000000001E-4</v>
      </c>
      <c r="S244" s="278">
        <v>0</v>
      </c>
      <c r="T244" s="279">
        <f>S244*H244</f>
        <v>0</v>
      </c>
      <c r="U244" s="121"/>
      <c r="V244" s="121"/>
      <c r="W244" s="121"/>
      <c r="X244" s="121"/>
      <c r="Y244" s="121"/>
      <c r="Z244" s="121"/>
      <c r="AA244" s="121"/>
      <c r="AB244" s="121"/>
      <c r="AC244" s="121"/>
      <c r="AD244" s="121"/>
      <c r="AE244" s="121"/>
      <c r="AR244" s="280" t="s">
        <v>318</v>
      </c>
      <c r="AT244" s="280" t="s">
        <v>218</v>
      </c>
      <c r="AU244" s="280" t="s">
        <v>144</v>
      </c>
      <c r="AY244" s="104" t="s">
        <v>135</v>
      </c>
      <c r="BE244" s="281">
        <f>IF(N244="základní",J244,0)</f>
        <v>0</v>
      </c>
      <c r="BF244" s="281">
        <f>IF(N244="snížená",J244,0)</f>
        <v>0</v>
      </c>
      <c r="BG244" s="281">
        <f>IF(N244="zákl. přenesená",J244,0)</f>
        <v>0</v>
      </c>
      <c r="BH244" s="281">
        <f>IF(N244="sníž. přenesená",J244,0)</f>
        <v>0</v>
      </c>
      <c r="BI244" s="281">
        <f>IF(N244="nulová",J244,0)</f>
        <v>0</v>
      </c>
      <c r="BJ244" s="104" t="s">
        <v>144</v>
      </c>
      <c r="BK244" s="281">
        <f>ROUND(I244*H244,2)</f>
        <v>0</v>
      </c>
      <c r="BL244" s="104" t="s">
        <v>227</v>
      </c>
      <c r="BM244" s="280" t="s">
        <v>423</v>
      </c>
    </row>
    <row r="245" spans="1:65" s="127" customFormat="1" ht="11.25" x14ac:dyDescent="0.2">
      <c r="A245" s="121"/>
      <c r="B245" s="122"/>
      <c r="C245" s="121"/>
      <c r="D245" s="282" t="s">
        <v>146</v>
      </c>
      <c r="E245" s="121"/>
      <c r="F245" s="283" t="s">
        <v>424</v>
      </c>
      <c r="G245" s="121"/>
      <c r="H245" s="121"/>
      <c r="I245" s="121"/>
      <c r="J245" s="121"/>
      <c r="K245" s="121"/>
      <c r="L245" s="122"/>
      <c r="M245" s="284"/>
      <c r="N245" s="285"/>
      <c r="O245" s="164"/>
      <c r="P245" s="164"/>
      <c r="Q245" s="164"/>
      <c r="R245" s="164"/>
      <c r="S245" s="164"/>
      <c r="T245" s="165"/>
      <c r="U245" s="121"/>
      <c r="V245" s="121"/>
      <c r="W245" s="121"/>
      <c r="X245" s="121"/>
      <c r="Y245" s="121"/>
      <c r="Z245" s="121"/>
      <c r="AA245" s="121"/>
      <c r="AB245" s="121"/>
      <c r="AC245" s="121"/>
      <c r="AD245" s="121"/>
      <c r="AE245" s="121"/>
      <c r="AT245" s="104" t="s">
        <v>146</v>
      </c>
      <c r="AU245" s="104" t="s">
        <v>144</v>
      </c>
    </row>
    <row r="246" spans="1:65" s="127" customFormat="1" ht="16.5" customHeight="1" x14ac:dyDescent="0.2">
      <c r="A246" s="121"/>
      <c r="B246" s="122"/>
      <c r="C246" s="270" t="s">
        <v>425</v>
      </c>
      <c r="D246" s="270" t="s">
        <v>138</v>
      </c>
      <c r="E246" s="271" t="s">
        <v>426</v>
      </c>
      <c r="F246" s="272" t="s">
        <v>427</v>
      </c>
      <c r="G246" s="273" t="s">
        <v>141</v>
      </c>
      <c r="H246" s="274">
        <v>12</v>
      </c>
      <c r="I246" s="6"/>
      <c r="J246" s="275">
        <f>ROUND(I246*H246,2)</f>
        <v>0</v>
      </c>
      <c r="K246" s="272" t="s">
        <v>142</v>
      </c>
      <c r="L246" s="122"/>
      <c r="M246" s="276" t="s">
        <v>3</v>
      </c>
      <c r="N246" s="277" t="s">
        <v>48</v>
      </c>
      <c r="O246" s="164"/>
      <c r="P246" s="278">
        <f>O246*H246</f>
        <v>0</v>
      </c>
      <c r="Q246" s="278">
        <v>0</v>
      </c>
      <c r="R246" s="278">
        <f>Q246*H246</f>
        <v>0</v>
      </c>
      <c r="S246" s="278">
        <v>0</v>
      </c>
      <c r="T246" s="279">
        <f>S246*H246</f>
        <v>0</v>
      </c>
      <c r="U246" s="121"/>
      <c r="V246" s="121"/>
      <c r="W246" s="121"/>
      <c r="X246" s="121"/>
      <c r="Y246" s="121"/>
      <c r="Z246" s="121"/>
      <c r="AA246" s="121"/>
      <c r="AB246" s="121"/>
      <c r="AC246" s="121"/>
      <c r="AD246" s="121"/>
      <c r="AE246" s="121"/>
      <c r="AR246" s="280" t="s">
        <v>227</v>
      </c>
      <c r="AT246" s="280" t="s">
        <v>138</v>
      </c>
      <c r="AU246" s="280" t="s">
        <v>144</v>
      </c>
      <c r="AY246" s="104" t="s">
        <v>135</v>
      </c>
      <c r="BE246" s="281">
        <f>IF(N246="základní",J246,0)</f>
        <v>0</v>
      </c>
      <c r="BF246" s="281">
        <f>IF(N246="snížená",J246,0)</f>
        <v>0</v>
      </c>
      <c r="BG246" s="281">
        <f>IF(N246="zákl. přenesená",J246,0)</f>
        <v>0</v>
      </c>
      <c r="BH246" s="281">
        <f>IF(N246="sníž. přenesená",J246,0)</f>
        <v>0</v>
      </c>
      <c r="BI246" s="281">
        <f>IF(N246="nulová",J246,0)</f>
        <v>0</v>
      </c>
      <c r="BJ246" s="104" t="s">
        <v>144</v>
      </c>
      <c r="BK246" s="281">
        <f>ROUND(I246*H246,2)</f>
        <v>0</v>
      </c>
      <c r="BL246" s="104" t="s">
        <v>227</v>
      </c>
      <c r="BM246" s="280" t="s">
        <v>428</v>
      </c>
    </row>
    <row r="247" spans="1:65" s="127" customFormat="1" ht="11.25" x14ac:dyDescent="0.2">
      <c r="A247" s="121"/>
      <c r="B247" s="122"/>
      <c r="C247" s="121"/>
      <c r="D247" s="282" t="s">
        <v>146</v>
      </c>
      <c r="E247" s="121"/>
      <c r="F247" s="283" t="s">
        <v>429</v>
      </c>
      <c r="G247" s="121"/>
      <c r="H247" s="121"/>
      <c r="I247" s="121"/>
      <c r="J247" s="121"/>
      <c r="K247" s="121"/>
      <c r="L247" s="122"/>
      <c r="M247" s="284"/>
      <c r="N247" s="285"/>
      <c r="O247" s="164"/>
      <c r="P247" s="164"/>
      <c r="Q247" s="164"/>
      <c r="R247" s="164"/>
      <c r="S247" s="164"/>
      <c r="T247" s="165"/>
      <c r="U247" s="121"/>
      <c r="V247" s="121"/>
      <c r="W247" s="121"/>
      <c r="X247" s="121"/>
      <c r="Y247" s="121"/>
      <c r="Z247" s="121"/>
      <c r="AA247" s="121"/>
      <c r="AB247" s="121"/>
      <c r="AC247" s="121"/>
      <c r="AD247" s="121"/>
      <c r="AE247" s="121"/>
      <c r="AT247" s="104" t="s">
        <v>146</v>
      </c>
      <c r="AU247" s="104" t="s">
        <v>144</v>
      </c>
    </row>
    <row r="248" spans="1:65" s="127" customFormat="1" ht="21.75" customHeight="1" x14ac:dyDescent="0.2">
      <c r="A248" s="121"/>
      <c r="B248" s="122"/>
      <c r="C248" s="270" t="s">
        <v>430</v>
      </c>
      <c r="D248" s="270" t="s">
        <v>138</v>
      </c>
      <c r="E248" s="271" t="s">
        <v>431</v>
      </c>
      <c r="F248" s="272" t="s">
        <v>432</v>
      </c>
      <c r="G248" s="273" t="s">
        <v>141</v>
      </c>
      <c r="H248" s="274">
        <v>13</v>
      </c>
      <c r="I248" s="6"/>
      <c r="J248" s="275">
        <f>ROUND(I248*H248,2)</f>
        <v>0</v>
      </c>
      <c r="K248" s="272" t="s">
        <v>142</v>
      </c>
      <c r="L248" s="122"/>
      <c r="M248" s="276" t="s">
        <v>3</v>
      </c>
      <c r="N248" s="277" t="s">
        <v>48</v>
      </c>
      <c r="O248" s="164"/>
      <c r="P248" s="278">
        <f>O248*H248</f>
        <v>0</v>
      </c>
      <c r="Q248" s="278">
        <v>0</v>
      </c>
      <c r="R248" s="278">
        <f>Q248*H248</f>
        <v>0</v>
      </c>
      <c r="S248" s="278">
        <v>0.13100000000000001</v>
      </c>
      <c r="T248" s="279">
        <f>S248*H248</f>
        <v>1.7030000000000001</v>
      </c>
      <c r="U248" s="121"/>
      <c r="V248" s="121"/>
      <c r="W248" s="121"/>
      <c r="X248" s="121"/>
      <c r="Y248" s="121"/>
      <c r="Z248" s="121"/>
      <c r="AA248" s="121"/>
      <c r="AB248" s="121"/>
      <c r="AC248" s="121"/>
      <c r="AD248" s="121"/>
      <c r="AE248" s="121"/>
      <c r="AR248" s="280" t="s">
        <v>227</v>
      </c>
      <c r="AT248" s="280" t="s">
        <v>138</v>
      </c>
      <c r="AU248" s="280" t="s">
        <v>144</v>
      </c>
      <c r="AY248" s="104" t="s">
        <v>135</v>
      </c>
      <c r="BE248" s="281">
        <f>IF(N248="základní",J248,0)</f>
        <v>0</v>
      </c>
      <c r="BF248" s="281">
        <f>IF(N248="snížená",J248,0)</f>
        <v>0</v>
      </c>
      <c r="BG248" s="281">
        <f>IF(N248="zákl. přenesená",J248,0)</f>
        <v>0</v>
      </c>
      <c r="BH248" s="281">
        <f>IF(N248="sníž. přenesená",J248,0)</f>
        <v>0</v>
      </c>
      <c r="BI248" s="281">
        <f>IF(N248="nulová",J248,0)</f>
        <v>0</v>
      </c>
      <c r="BJ248" s="104" t="s">
        <v>144</v>
      </c>
      <c r="BK248" s="281">
        <f>ROUND(I248*H248,2)</f>
        <v>0</v>
      </c>
      <c r="BL248" s="104" t="s">
        <v>227</v>
      </c>
      <c r="BM248" s="280" t="s">
        <v>433</v>
      </c>
    </row>
    <row r="249" spans="1:65" s="127" customFormat="1" ht="11.25" x14ac:dyDescent="0.2">
      <c r="A249" s="121"/>
      <c r="B249" s="122"/>
      <c r="C249" s="121"/>
      <c r="D249" s="282" t="s">
        <v>146</v>
      </c>
      <c r="E249" s="121"/>
      <c r="F249" s="283" t="s">
        <v>434</v>
      </c>
      <c r="G249" s="121"/>
      <c r="H249" s="121"/>
      <c r="I249" s="121"/>
      <c r="J249" s="121"/>
      <c r="K249" s="121"/>
      <c r="L249" s="122"/>
      <c r="M249" s="284"/>
      <c r="N249" s="285"/>
      <c r="O249" s="164"/>
      <c r="P249" s="164"/>
      <c r="Q249" s="164"/>
      <c r="R249" s="164"/>
      <c r="S249" s="164"/>
      <c r="T249" s="165"/>
      <c r="U249" s="121"/>
      <c r="V249" s="121"/>
      <c r="W249" s="121"/>
      <c r="X249" s="121"/>
      <c r="Y249" s="121"/>
      <c r="Z249" s="121"/>
      <c r="AA249" s="121"/>
      <c r="AB249" s="121"/>
      <c r="AC249" s="121"/>
      <c r="AD249" s="121"/>
      <c r="AE249" s="121"/>
      <c r="AT249" s="104" t="s">
        <v>146</v>
      </c>
      <c r="AU249" s="104" t="s">
        <v>144</v>
      </c>
    </row>
    <row r="250" spans="1:65" s="286" customFormat="1" ht="11.25" x14ac:dyDescent="0.2">
      <c r="B250" s="287"/>
      <c r="D250" s="288" t="s">
        <v>153</v>
      </c>
      <c r="E250" s="289" t="s">
        <v>3</v>
      </c>
      <c r="F250" s="290" t="s">
        <v>435</v>
      </c>
      <c r="H250" s="291">
        <v>13</v>
      </c>
      <c r="L250" s="287"/>
      <c r="M250" s="292"/>
      <c r="N250" s="293"/>
      <c r="O250" s="293"/>
      <c r="P250" s="293"/>
      <c r="Q250" s="293"/>
      <c r="R250" s="293"/>
      <c r="S250" s="293"/>
      <c r="T250" s="294"/>
      <c r="AT250" s="289" t="s">
        <v>153</v>
      </c>
      <c r="AU250" s="289" t="s">
        <v>144</v>
      </c>
      <c r="AV250" s="286" t="s">
        <v>144</v>
      </c>
      <c r="AW250" s="286" t="s">
        <v>37</v>
      </c>
      <c r="AX250" s="286" t="s">
        <v>84</v>
      </c>
      <c r="AY250" s="289" t="s">
        <v>135</v>
      </c>
    </row>
    <row r="251" spans="1:65" s="127" customFormat="1" ht="16.5" customHeight="1" x14ac:dyDescent="0.2">
      <c r="A251" s="121"/>
      <c r="B251" s="122"/>
      <c r="C251" s="270" t="s">
        <v>436</v>
      </c>
      <c r="D251" s="270" t="s">
        <v>138</v>
      </c>
      <c r="E251" s="271" t="s">
        <v>437</v>
      </c>
      <c r="F251" s="272" t="s">
        <v>438</v>
      </c>
      <c r="G251" s="273" t="s">
        <v>141</v>
      </c>
      <c r="H251" s="274">
        <v>2</v>
      </c>
      <c r="I251" s="6"/>
      <c r="J251" s="275">
        <f>ROUND(I251*H251,2)</f>
        <v>0</v>
      </c>
      <c r="K251" s="272" t="s">
        <v>142</v>
      </c>
      <c r="L251" s="122"/>
      <c r="M251" s="276" t="s">
        <v>3</v>
      </c>
      <c r="N251" s="277" t="s">
        <v>48</v>
      </c>
      <c r="O251" s="164"/>
      <c r="P251" s="278">
        <f>O251*H251</f>
        <v>0</v>
      </c>
      <c r="Q251" s="278">
        <v>0</v>
      </c>
      <c r="R251" s="278">
        <f>Q251*H251</f>
        <v>0</v>
      </c>
      <c r="S251" s="278">
        <v>0.1104</v>
      </c>
      <c r="T251" s="279">
        <f>S251*H251</f>
        <v>0.2208</v>
      </c>
      <c r="U251" s="121"/>
      <c r="V251" s="121"/>
      <c r="W251" s="121"/>
      <c r="X251" s="121"/>
      <c r="Y251" s="121"/>
      <c r="Z251" s="121"/>
      <c r="AA251" s="121"/>
      <c r="AB251" s="121"/>
      <c r="AC251" s="121"/>
      <c r="AD251" s="121"/>
      <c r="AE251" s="121"/>
      <c r="AR251" s="280" t="s">
        <v>227</v>
      </c>
      <c r="AT251" s="280" t="s">
        <v>138</v>
      </c>
      <c r="AU251" s="280" t="s">
        <v>144</v>
      </c>
      <c r="AY251" s="104" t="s">
        <v>135</v>
      </c>
      <c r="BE251" s="281">
        <f>IF(N251="základní",J251,0)</f>
        <v>0</v>
      </c>
      <c r="BF251" s="281">
        <f>IF(N251="snížená",J251,0)</f>
        <v>0</v>
      </c>
      <c r="BG251" s="281">
        <f>IF(N251="zákl. přenesená",J251,0)</f>
        <v>0</v>
      </c>
      <c r="BH251" s="281">
        <f>IF(N251="sníž. přenesená",J251,0)</f>
        <v>0</v>
      </c>
      <c r="BI251" s="281">
        <f>IF(N251="nulová",J251,0)</f>
        <v>0</v>
      </c>
      <c r="BJ251" s="104" t="s">
        <v>144</v>
      </c>
      <c r="BK251" s="281">
        <f>ROUND(I251*H251,2)</f>
        <v>0</v>
      </c>
      <c r="BL251" s="104" t="s">
        <v>227</v>
      </c>
      <c r="BM251" s="280" t="s">
        <v>439</v>
      </c>
    </row>
    <row r="252" spans="1:65" s="127" customFormat="1" ht="11.25" x14ac:dyDescent="0.2">
      <c r="A252" s="121"/>
      <c r="B252" s="122"/>
      <c r="C252" s="121"/>
      <c r="D252" s="282" t="s">
        <v>146</v>
      </c>
      <c r="E252" s="121"/>
      <c r="F252" s="283" t="s">
        <v>440</v>
      </c>
      <c r="G252" s="121"/>
      <c r="H252" s="121"/>
      <c r="I252" s="121"/>
      <c r="J252" s="121"/>
      <c r="K252" s="121"/>
      <c r="L252" s="122"/>
      <c r="M252" s="284"/>
      <c r="N252" s="285"/>
      <c r="O252" s="164"/>
      <c r="P252" s="164"/>
      <c r="Q252" s="164"/>
      <c r="R252" s="164"/>
      <c r="S252" s="164"/>
      <c r="T252" s="165"/>
      <c r="U252" s="121"/>
      <c r="V252" s="121"/>
      <c r="W252" s="121"/>
      <c r="X252" s="121"/>
      <c r="Y252" s="121"/>
      <c r="Z252" s="121"/>
      <c r="AA252" s="121"/>
      <c r="AB252" s="121"/>
      <c r="AC252" s="121"/>
      <c r="AD252" s="121"/>
      <c r="AE252" s="121"/>
      <c r="AT252" s="104" t="s">
        <v>146</v>
      </c>
      <c r="AU252" s="104" t="s">
        <v>144</v>
      </c>
    </row>
    <row r="253" spans="1:65" s="127" customFormat="1" ht="16.5" customHeight="1" x14ac:dyDescent="0.2">
      <c r="A253" s="121"/>
      <c r="B253" s="122"/>
      <c r="C253" s="270" t="s">
        <v>441</v>
      </c>
      <c r="D253" s="270" t="s">
        <v>138</v>
      </c>
      <c r="E253" s="271" t="s">
        <v>442</v>
      </c>
      <c r="F253" s="272" t="s">
        <v>443</v>
      </c>
      <c r="G253" s="273" t="s">
        <v>332</v>
      </c>
      <c r="H253" s="274">
        <v>1</v>
      </c>
      <c r="I253" s="6"/>
      <c r="J253" s="275">
        <f>ROUND(I253*H253,2)</f>
        <v>0</v>
      </c>
      <c r="K253" s="272" t="s">
        <v>3</v>
      </c>
      <c r="L253" s="122"/>
      <c r="M253" s="276" t="s">
        <v>3</v>
      </c>
      <c r="N253" s="277" t="s">
        <v>48</v>
      </c>
      <c r="O253" s="164"/>
      <c r="P253" s="278">
        <f>O253*H253</f>
        <v>0</v>
      </c>
      <c r="Q253" s="278">
        <v>0</v>
      </c>
      <c r="R253" s="278">
        <f>Q253*H253</f>
        <v>0</v>
      </c>
      <c r="S253" s="278">
        <v>0</v>
      </c>
      <c r="T253" s="279">
        <f>S253*H253</f>
        <v>0</v>
      </c>
      <c r="U253" s="121"/>
      <c r="V253" s="121"/>
      <c r="W253" s="121"/>
      <c r="X253" s="121"/>
      <c r="Y253" s="121"/>
      <c r="Z253" s="121"/>
      <c r="AA253" s="121"/>
      <c r="AB253" s="121"/>
      <c r="AC253" s="121"/>
      <c r="AD253" s="121"/>
      <c r="AE253" s="121"/>
      <c r="AR253" s="280" t="s">
        <v>227</v>
      </c>
      <c r="AT253" s="280" t="s">
        <v>138</v>
      </c>
      <c r="AU253" s="280" t="s">
        <v>144</v>
      </c>
      <c r="AY253" s="104" t="s">
        <v>135</v>
      </c>
      <c r="BE253" s="281">
        <f>IF(N253="základní",J253,0)</f>
        <v>0</v>
      </c>
      <c r="BF253" s="281">
        <f>IF(N253="snížená",J253,0)</f>
        <v>0</v>
      </c>
      <c r="BG253" s="281">
        <f>IF(N253="zákl. přenesená",J253,0)</f>
        <v>0</v>
      </c>
      <c r="BH253" s="281">
        <f>IF(N253="sníž. přenesená",J253,0)</f>
        <v>0</v>
      </c>
      <c r="BI253" s="281">
        <f>IF(N253="nulová",J253,0)</f>
        <v>0</v>
      </c>
      <c r="BJ253" s="104" t="s">
        <v>144</v>
      </c>
      <c r="BK253" s="281">
        <f>ROUND(I253*H253,2)</f>
        <v>0</v>
      </c>
      <c r="BL253" s="104" t="s">
        <v>227</v>
      </c>
      <c r="BM253" s="280" t="s">
        <v>444</v>
      </c>
    </row>
    <row r="254" spans="1:65" s="127" customFormat="1" ht="24.2" customHeight="1" x14ac:dyDescent="0.2">
      <c r="A254" s="121"/>
      <c r="B254" s="122"/>
      <c r="C254" s="270" t="s">
        <v>445</v>
      </c>
      <c r="D254" s="270" t="s">
        <v>138</v>
      </c>
      <c r="E254" s="271" t="s">
        <v>446</v>
      </c>
      <c r="F254" s="272" t="s">
        <v>447</v>
      </c>
      <c r="G254" s="273" t="s">
        <v>280</v>
      </c>
      <c r="H254" s="274">
        <v>4.8000000000000001E-2</v>
      </c>
      <c r="I254" s="6"/>
      <c r="J254" s="275">
        <f>ROUND(I254*H254,2)</f>
        <v>0</v>
      </c>
      <c r="K254" s="272" t="s">
        <v>142</v>
      </c>
      <c r="L254" s="122"/>
      <c r="M254" s="276" t="s">
        <v>3</v>
      </c>
      <c r="N254" s="277" t="s">
        <v>48</v>
      </c>
      <c r="O254" s="164"/>
      <c r="P254" s="278">
        <f>O254*H254</f>
        <v>0</v>
      </c>
      <c r="Q254" s="278">
        <v>0</v>
      </c>
      <c r="R254" s="278">
        <f>Q254*H254</f>
        <v>0</v>
      </c>
      <c r="S254" s="278">
        <v>0</v>
      </c>
      <c r="T254" s="279">
        <f>S254*H254</f>
        <v>0</v>
      </c>
      <c r="U254" s="121"/>
      <c r="V254" s="121"/>
      <c r="W254" s="121"/>
      <c r="X254" s="121"/>
      <c r="Y254" s="121"/>
      <c r="Z254" s="121"/>
      <c r="AA254" s="121"/>
      <c r="AB254" s="121"/>
      <c r="AC254" s="121"/>
      <c r="AD254" s="121"/>
      <c r="AE254" s="121"/>
      <c r="AR254" s="280" t="s">
        <v>227</v>
      </c>
      <c r="AT254" s="280" t="s">
        <v>138</v>
      </c>
      <c r="AU254" s="280" t="s">
        <v>144</v>
      </c>
      <c r="AY254" s="104" t="s">
        <v>135</v>
      </c>
      <c r="BE254" s="281">
        <f>IF(N254="základní",J254,0)</f>
        <v>0</v>
      </c>
      <c r="BF254" s="281">
        <f>IF(N254="snížená",J254,0)</f>
        <v>0</v>
      </c>
      <c r="BG254" s="281">
        <f>IF(N254="zákl. přenesená",J254,0)</f>
        <v>0</v>
      </c>
      <c r="BH254" s="281">
        <f>IF(N254="sníž. přenesená",J254,0)</f>
        <v>0</v>
      </c>
      <c r="BI254" s="281">
        <f>IF(N254="nulová",J254,0)</f>
        <v>0</v>
      </c>
      <c r="BJ254" s="104" t="s">
        <v>144</v>
      </c>
      <c r="BK254" s="281">
        <f>ROUND(I254*H254,2)</f>
        <v>0</v>
      </c>
      <c r="BL254" s="104" t="s">
        <v>227</v>
      </c>
      <c r="BM254" s="280" t="s">
        <v>448</v>
      </c>
    </row>
    <row r="255" spans="1:65" s="127" customFormat="1" ht="11.25" x14ac:dyDescent="0.2">
      <c r="A255" s="121"/>
      <c r="B255" s="122"/>
      <c r="C255" s="121"/>
      <c r="D255" s="282" t="s">
        <v>146</v>
      </c>
      <c r="E255" s="121"/>
      <c r="F255" s="283" t="s">
        <v>449</v>
      </c>
      <c r="G255" s="121"/>
      <c r="H255" s="121"/>
      <c r="I255" s="121"/>
      <c r="J255" s="121"/>
      <c r="K255" s="121"/>
      <c r="L255" s="122"/>
      <c r="M255" s="284"/>
      <c r="N255" s="285"/>
      <c r="O255" s="164"/>
      <c r="P255" s="164"/>
      <c r="Q255" s="164"/>
      <c r="R255" s="164"/>
      <c r="S255" s="164"/>
      <c r="T255" s="165"/>
      <c r="U255" s="121"/>
      <c r="V255" s="121"/>
      <c r="W255" s="121"/>
      <c r="X255" s="121"/>
      <c r="Y255" s="121"/>
      <c r="Z255" s="121"/>
      <c r="AA255" s="121"/>
      <c r="AB255" s="121"/>
      <c r="AC255" s="121"/>
      <c r="AD255" s="121"/>
      <c r="AE255" s="121"/>
      <c r="AT255" s="104" t="s">
        <v>146</v>
      </c>
      <c r="AU255" s="104" t="s">
        <v>144</v>
      </c>
    </row>
    <row r="256" spans="1:65" s="257" customFormat="1" ht="22.9" customHeight="1" x14ac:dyDescent="0.2">
      <c r="B256" s="258"/>
      <c r="D256" s="259" t="s">
        <v>75</v>
      </c>
      <c r="E256" s="268" t="s">
        <v>450</v>
      </c>
      <c r="F256" s="268" t="s">
        <v>451</v>
      </c>
      <c r="J256" s="269">
        <f>BK256</f>
        <v>0</v>
      </c>
      <c r="L256" s="258"/>
      <c r="M256" s="262"/>
      <c r="N256" s="263"/>
      <c r="O256" s="263"/>
      <c r="P256" s="264">
        <f>SUM(P257:P279)</f>
        <v>0</v>
      </c>
      <c r="Q256" s="263"/>
      <c r="R256" s="264">
        <f>SUM(R257:R279)</f>
        <v>0.33301199999999997</v>
      </c>
      <c r="S256" s="263"/>
      <c r="T256" s="265">
        <f>SUM(T257:T279)</f>
        <v>0.63209199999999988</v>
      </c>
      <c r="AR256" s="259" t="s">
        <v>144</v>
      </c>
      <c r="AT256" s="266" t="s">
        <v>75</v>
      </c>
      <c r="AU256" s="266" t="s">
        <v>84</v>
      </c>
      <c r="AY256" s="259" t="s">
        <v>135</v>
      </c>
      <c r="BK256" s="267">
        <f>SUM(BK257:BK279)</f>
        <v>0</v>
      </c>
    </row>
    <row r="257" spans="1:65" s="127" customFormat="1" ht="24.2" customHeight="1" x14ac:dyDescent="0.2">
      <c r="A257" s="121"/>
      <c r="B257" s="122"/>
      <c r="C257" s="270" t="s">
        <v>452</v>
      </c>
      <c r="D257" s="270" t="s">
        <v>138</v>
      </c>
      <c r="E257" s="271" t="s">
        <v>453</v>
      </c>
      <c r="F257" s="272" t="s">
        <v>454</v>
      </c>
      <c r="G257" s="273" t="s">
        <v>150</v>
      </c>
      <c r="H257" s="274">
        <v>7.65</v>
      </c>
      <c r="I257" s="6"/>
      <c r="J257" s="275">
        <f>ROUND(I257*H257,2)</f>
        <v>0</v>
      </c>
      <c r="K257" s="272" t="s">
        <v>142</v>
      </c>
      <c r="L257" s="122"/>
      <c r="M257" s="276" t="s">
        <v>3</v>
      </c>
      <c r="N257" s="277" t="s">
        <v>48</v>
      </c>
      <c r="O257" s="164"/>
      <c r="P257" s="278">
        <f>O257*H257</f>
        <v>0</v>
      </c>
      <c r="Q257" s="278">
        <v>7.5799999999999999E-3</v>
      </c>
      <c r="R257" s="278">
        <f>Q257*H257</f>
        <v>5.7987000000000004E-2</v>
      </c>
      <c r="S257" s="278">
        <v>0</v>
      </c>
      <c r="T257" s="279">
        <f>S257*H257</f>
        <v>0</v>
      </c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R257" s="280" t="s">
        <v>227</v>
      </c>
      <c r="AT257" s="280" t="s">
        <v>138</v>
      </c>
      <c r="AU257" s="280" t="s">
        <v>144</v>
      </c>
      <c r="AY257" s="104" t="s">
        <v>135</v>
      </c>
      <c r="BE257" s="281">
        <f>IF(N257="základní",J257,0)</f>
        <v>0</v>
      </c>
      <c r="BF257" s="281">
        <f>IF(N257="snížená",J257,0)</f>
        <v>0</v>
      </c>
      <c r="BG257" s="281">
        <f>IF(N257="zákl. přenesená",J257,0)</f>
        <v>0</v>
      </c>
      <c r="BH257" s="281">
        <f>IF(N257="sníž. přenesená",J257,0)</f>
        <v>0</v>
      </c>
      <c r="BI257" s="281">
        <f>IF(N257="nulová",J257,0)</f>
        <v>0</v>
      </c>
      <c r="BJ257" s="104" t="s">
        <v>144</v>
      </c>
      <c r="BK257" s="281">
        <f>ROUND(I257*H257,2)</f>
        <v>0</v>
      </c>
      <c r="BL257" s="104" t="s">
        <v>227</v>
      </c>
      <c r="BM257" s="280" t="s">
        <v>455</v>
      </c>
    </row>
    <row r="258" spans="1:65" s="127" customFormat="1" ht="11.25" x14ac:dyDescent="0.2">
      <c r="A258" s="121"/>
      <c r="B258" s="122"/>
      <c r="C258" s="121"/>
      <c r="D258" s="282" t="s">
        <v>146</v>
      </c>
      <c r="E258" s="121"/>
      <c r="F258" s="283" t="s">
        <v>456</v>
      </c>
      <c r="G258" s="121"/>
      <c r="H258" s="121"/>
      <c r="I258" s="121"/>
      <c r="J258" s="121"/>
      <c r="K258" s="121"/>
      <c r="L258" s="122"/>
      <c r="M258" s="284"/>
      <c r="N258" s="285"/>
      <c r="O258" s="164"/>
      <c r="P258" s="164"/>
      <c r="Q258" s="164"/>
      <c r="R258" s="164"/>
      <c r="S258" s="164"/>
      <c r="T258" s="165"/>
      <c r="U258" s="121"/>
      <c r="V258" s="121"/>
      <c r="W258" s="121"/>
      <c r="X258" s="121"/>
      <c r="Y258" s="121"/>
      <c r="Z258" s="121"/>
      <c r="AA258" s="121"/>
      <c r="AB258" s="121"/>
      <c r="AC258" s="121"/>
      <c r="AD258" s="121"/>
      <c r="AE258" s="121"/>
      <c r="AT258" s="104" t="s">
        <v>146</v>
      </c>
      <c r="AU258" s="104" t="s">
        <v>144</v>
      </c>
    </row>
    <row r="259" spans="1:65" s="286" customFormat="1" ht="11.25" x14ac:dyDescent="0.2">
      <c r="B259" s="287"/>
      <c r="D259" s="288" t="s">
        <v>153</v>
      </c>
      <c r="E259" s="289" t="s">
        <v>3</v>
      </c>
      <c r="F259" s="290" t="s">
        <v>204</v>
      </c>
      <c r="H259" s="291">
        <v>1.84</v>
      </c>
      <c r="L259" s="287"/>
      <c r="M259" s="292"/>
      <c r="N259" s="293"/>
      <c r="O259" s="293"/>
      <c r="P259" s="293"/>
      <c r="Q259" s="293"/>
      <c r="R259" s="293"/>
      <c r="S259" s="293"/>
      <c r="T259" s="294"/>
      <c r="AT259" s="289" t="s">
        <v>153</v>
      </c>
      <c r="AU259" s="289" t="s">
        <v>144</v>
      </c>
      <c r="AV259" s="286" t="s">
        <v>144</v>
      </c>
      <c r="AW259" s="286" t="s">
        <v>37</v>
      </c>
      <c r="AX259" s="286" t="s">
        <v>76</v>
      </c>
      <c r="AY259" s="289" t="s">
        <v>135</v>
      </c>
    </row>
    <row r="260" spans="1:65" s="286" customFormat="1" ht="11.25" x14ac:dyDescent="0.2">
      <c r="B260" s="287"/>
      <c r="D260" s="288" t="s">
        <v>153</v>
      </c>
      <c r="E260" s="289" t="s">
        <v>3</v>
      </c>
      <c r="F260" s="290" t="s">
        <v>205</v>
      </c>
      <c r="H260" s="291">
        <v>5.81</v>
      </c>
      <c r="L260" s="287"/>
      <c r="M260" s="292"/>
      <c r="N260" s="293"/>
      <c r="O260" s="293"/>
      <c r="P260" s="293"/>
      <c r="Q260" s="293"/>
      <c r="R260" s="293"/>
      <c r="S260" s="293"/>
      <c r="T260" s="294"/>
      <c r="AT260" s="289" t="s">
        <v>153</v>
      </c>
      <c r="AU260" s="289" t="s">
        <v>144</v>
      </c>
      <c r="AV260" s="286" t="s">
        <v>144</v>
      </c>
      <c r="AW260" s="286" t="s">
        <v>37</v>
      </c>
      <c r="AX260" s="286" t="s">
        <v>76</v>
      </c>
      <c r="AY260" s="289" t="s">
        <v>135</v>
      </c>
    </row>
    <row r="261" spans="1:65" s="295" customFormat="1" ht="11.25" x14ac:dyDescent="0.2">
      <c r="B261" s="296"/>
      <c r="D261" s="288" t="s">
        <v>153</v>
      </c>
      <c r="E261" s="297" t="s">
        <v>3</v>
      </c>
      <c r="F261" s="298" t="s">
        <v>157</v>
      </c>
      <c r="H261" s="299">
        <v>7.65</v>
      </c>
      <c r="L261" s="296"/>
      <c r="M261" s="300"/>
      <c r="N261" s="301"/>
      <c r="O261" s="301"/>
      <c r="P261" s="301"/>
      <c r="Q261" s="301"/>
      <c r="R261" s="301"/>
      <c r="S261" s="301"/>
      <c r="T261" s="302"/>
      <c r="AT261" s="297" t="s">
        <v>153</v>
      </c>
      <c r="AU261" s="297" t="s">
        <v>144</v>
      </c>
      <c r="AV261" s="295" t="s">
        <v>143</v>
      </c>
      <c r="AW261" s="295" t="s">
        <v>37</v>
      </c>
      <c r="AX261" s="295" t="s">
        <v>84</v>
      </c>
      <c r="AY261" s="297" t="s">
        <v>135</v>
      </c>
    </row>
    <row r="262" spans="1:65" s="127" customFormat="1" ht="21.75" customHeight="1" x14ac:dyDescent="0.2">
      <c r="A262" s="121"/>
      <c r="B262" s="122"/>
      <c r="C262" s="270" t="s">
        <v>457</v>
      </c>
      <c r="D262" s="270" t="s">
        <v>138</v>
      </c>
      <c r="E262" s="271" t="s">
        <v>458</v>
      </c>
      <c r="F262" s="272" t="s">
        <v>459</v>
      </c>
      <c r="G262" s="273" t="s">
        <v>209</v>
      </c>
      <c r="H262" s="274">
        <v>4.5</v>
      </c>
      <c r="I262" s="6"/>
      <c r="J262" s="275">
        <f>ROUND(I262*H262,2)</f>
        <v>0</v>
      </c>
      <c r="K262" s="272" t="s">
        <v>142</v>
      </c>
      <c r="L262" s="122"/>
      <c r="M262" s="276" t="s">
        <v>3</v>
      </c>
      <c r="N262" s="277" t="s">
        <v>48</v>
      </c>
      <c r="O262" s="164"/>
      <c r="P262" s="278">
        <f>O262*H262</f>
        <v>0</v>
      </c>
      <c r="Q262" s="278">
        <v>5.8E-4</v>
      </c>
      <c r="R262" s="278">
        <f>Q262*H262</f>
        <v>2.6099999999999999E-3</v>
      </c>
      <c r="S262" s="278">
        <v>0</v>
      </c>
      <c r="T262" s="279">
        <f>S262*H262</f>
        <v>0</v>
      </c>
      <c r="U262" s="121"/>
      <c r="V262" s="121"/>
      <c r="W262" s="121"/>
      <c r="X262" s="121"/>
      <c r="Y262" s="121"/>
      <c r="Z262" s="121"/>
      <c r="AA262" s="121"/>
      <c r="AB262" s="121"/>
      <c r="AC262" s="121"/>
      <c r="AD262" s="121"/>
      <c r="AE262" s="121"/>
      <c r="AR262" s="280" t="s">
        <v>227</v>
      </c>
      <c r="AT262" s="280" t="s">
        <v>138</v>
      </c>
      <c r="AU262" s="280" t="s">
        <v>144</v>
      </c>
      <c r="AY262" s="104" t="s">
        <v>135</v>
      </c>
      <c r="BE262" s="281">
        <f>IF(N262="základní",J262,0)</f>
        <v>0</v>
      </c>
      <c r="BF262" s="281">
        <f>IF(N262="snížená",J262,0)</f>
        <v>0</v>
      </c>
      <c r="BG262" s="281">
        <f>IF(N262="zákl. přenesená",J262,0)</f>
        <v>0</v>
      </c>
      <c r="BH262" s="281">
        <f>IF(N262="sníž. přenesená",J262,0)</f>
        <v>0</v>
      </c>
      <c r="BI262" s="281">
        <f>IF(N262="nulová",J262,0)</f>
        <v>0</v>
      </c>
      <c r="BJ262" s="104" t="s">
        <v>144</v>
      </c>
      <c r="BK262" s="281">
        <f>ROUND(I262*H262,2)</f>
        <v>0</v>
      </c>
      <c r="BL262" s="104" t="s">
        <v>227</v>
      </c>
      <c r="BM262" s="280" t="s">
        <v>460</v>
      </c>
    </row>
    <row r="263" spans="1:65" s="127" customFormat="1" ht="11.25" x14ac:dyDescent="0.2">
      <c r="A263" s="121"/>
      <c r="B263" s="122"/>
      <c r="C263" s="121"/>
      <c r="D263" s="282" t="s">
        <v>146</v>
      </c>
      <c r="E263" s="121"/>
      <c r="F263" s="283" t="s">
        <v>461</v>
      </c>
      <c r="G263" s="121"/>
      <c r="H263" s="121"/>
      <c r="I263" s="121"/>
      <c r="J263" s="121"/>
      <c r="K263" s="121"/>
      <c r="L263" s="122"/>
      <c r="M263" s="284"/>
      <c r="N263" s="285"/>
      <c r="O263" s="164"/>
      <c r="P263" s="164"/>
      <c r="Q263" s="164"/>
      <c r="R263" s="164"/>
      <c r="S263" s="164"/>
      <c r="T263" s="165"/>
      <c r="U263" s="121"/>
      <c r="V263" s="121"/>
      <c r="W263" s="121"/>
      <c r="X263" s="121"/>
      <c r="Y263" s="121"/>
      <c r="Z263" s="121"/>
      <c r="AA263" s="121"/>
      <c r="AB263" s="121"/>
      <c r="AC263" s="121"/>
      <c r="AD263" s="121"/>
      <c r="AE263" s="121"/>
      <c r="AT263" s="104" t="s">
        <v>146</v>
      </c>
      <c r="AU263" s="104" t="s">
        <v>144</v>
      </c>
    </row>
    <row r="264" spans="1:65" s="286" customFormat="1" ht="11.25" x14ac:dyDescent="0.2">
      <c r="B264" s="287"/>
      <c r="D264" s="288" t="s">
        <v>153</v>
      </c>
      <c r="E264" s="289" t="s">
        <v>3</v>
      </c>
      <c r="F264" s="290" t="s">
        <v>462</v>
      </c>
      <c r="H264" s="291">
        <v>4.5</v>
      </c>
      <c r="L264" s="287"/>
      <c r="M264" s="292"/>
      <c r="N264" s="293"/>
      <c r="O264" s="293"/>
      <c r="P264" s="293"/>
      <c r="Q264" s="293"/>
      <c r="R264" s="293"/>
      <c r="S264" s="293"/>
      <c r="T264" s="294"/>
      <c r="AT264" s="289" t="s">
        <v>153</v>
      </c>
      <c r="AU264" s="289" t="s">
        <v>144</v>
      </c>
      <c r="AV264" s="286" t="s">
        <v>144</v>
      </c>
      <c r="AW264" s="286" t="s">
        <v>37</v>
      </c>
      <c r="AX264" s="286" t="s">
        <v>84</v>
      </c>
      <c r="AY264" s="289" t="s">
        <v>135</v>
      </c>
    </row>
    <row r="265" spans="1:65" s="127" customFormat="1" ht="16.5" customHeight="1" x14ac:dyDescent="0.2">
      <c r="A265" s="121"/>
      <c r="B265" s="122"/>
      <c r="C265" s="303" t="s">
        <v>463</v>
      </c>
      <c r="D265" s="303" t="s">
        <v>218</v>
      </c>
      <c r="E265" s="304" t="s">
        <v>464</v>
      </c>
      <c r="F265" s="305" t="s">
        <v>465</v>
      </c>
      <c r="G265" s="306" t="s">
        <v>141</v>
      </c>
      <c r="H265" s="307">
        <v>6</v>
      </c>
      <c r="I265" s="7"/>
      <c r="J265" s="308">
        <f>ROUND(I265*H265,2)</f>
        <v>0</v>
      </c>
      <c r="K265" s="305" t="s">
        <v>142</v>
      </c>
      <c r="L265" s="309"/>
      <c r="M265" s="310" t="s">
        <v>3</v>
      </c>
      <c r="N265" s="311" t="s">
        <v>48</v>
      </c>
      <c r="O265" s="164"/>
      <c r="P265" s="278">
        <f>O265*H265</f>
        <v>0</v>
      </c>
      <c r="Q265" s="278">
        <v>1.67E-3</v>
      </c>
      <c r="R265" s="278">
        <f>Q265*H265</f>
        <v>1.0020000000000001E-2</v>
      </c>
      <c r="S265" s="278">
        <v>0</v>
      </c>
      <c r="T265" s="279">
        <f>S265*H265</f>
        <v>0</v>
      </c>
      <c r="U265" s="121"/>
      <c r="V265" s="121"/>
      <c r="W265" s="121"/>
      <c r="X265" s="121"/>
      <c r="Y265" s="121"/>
      <c r="Z265" s="121"/>
      <c r="AA265" s="121"/>
      <c r="AB265" s="121"/>
      <c r="AC265" s="121"/>
      <c r="AD265" s="121"/>
      <c r="AE265" s="121"/>
      <c r="AR265" s="280" t="s">
        <v>318</v>
      </c>
      <c r="AT265" s="280" t="s">
        <v>218</v>
      </c>
      <c r="AU265" s="280" t="s">
        <v>144</v>
      </c>
      <c r="AY265" s="104" t="s">
        <v>135</v>
      </c>
      <c r="BE265" s="281">
        <f>IF(N265="základní",J265,0)</f>
        <v>0</v>
      </c>
      <c r="BF265" s="281">
        <f>IF(N265="snížená",J265,0)</f>
        <v>0</v>
      </c>
      <c r="BG265" s="281">
        <f>IF(N265="zákl. přenesená",J265,0)</f>
        <v>0</v>
      </c>
      <c r="BH265" s="281">
        <f>IF(N265="sníž. přenesená",J265,0)</f>
        <v>0</v>
      </c>
      <c r="BI265" s="281">
        <f>IF(N265="nulová",J265,0)</f>
        <v>0</v>
      </c>
      <c r="BJ265" s="104" t="s">
        <v>144</v>
      </c>
      <c r="BK265" s="281">
        <f>ROUND(I265*H265,2)</f>
        <v>0</v>
      </c>
      <c r="BL265" s="104" t="s">
        <v>227</v>
      </c>
      <c r="BM265" s="280" t="s">
        <v>466</v>
      </c>
    </row>
    <row r="266" spans="1:65" s="127" customFormat="1" ht="11.25" x14ac:dyDescent="0.2">
      <c r="A266" s="121"/>
      <c r="B266" s="122"/>
      <c r="C266" s="121"/>
      <c r="D266" s="282" t="s">
        <v>146</v>
      </c>
      <c r="E266" s="121"/>
      <c r="F266" s="283" t="s">
        <v>467</v>
      </c>
      <c r="G266" s="121"/>
      <c r="H266" s="121"/>
      <c r="I266" s="121"/>
      <c r="J266" s="121"/>
      <c r="K266" s="121"/>
      <c r="L266" s="122"/>
      <c r="M266" s="284"/>
      <c r="N266" s="285"/>
      <c r="O266" s="164"/>
      <c r="P266" s="164"/>
      <c r="Q266" s="164"/>
      <c r="R266" s="164"/>
      <c r="S266" s="164"/>
      <c r="T266" s="165"/>
      <c r="U266" s="121"/>
      <c r="V266" s="121"/>
      <c r="W266" s="121"/>
      <c r="X266" s="121"/>
      <c r="Y266" s="121"/>
      <c r="Z266" s="121"/>
      <c r="AA266" s="121"/>
      <c r="AB266" s="121"/>
      <c r="AC266" s="121"/>
      <c r="AD266" s="121"/>
      <c r="AE266" s="121"/>
      <c r="AT266" s="104" t="s">
        <v>146</v>
      </c>
      <c r="AU266" s="104" t="s">
        <v>144</v>
      </c>
    </row>
    <row r="267" spans="1:65" s="127" customFormat="1" ht="16.5" customHeight="1" x14ac:dyDescent="0.2">
      <c r="A267" s="121"/>
      <c r="B267" s="122"/>
      <c r="C267" s="270" t="s">
        <v>468</v>
      </c>
      <c r="D267" s="270" t="s">
        <v>138</v>
      </c>
      <c r="E267" s="271" t="s">
        <v>469</v>
      </c>
      <c r="F267" s="272" t="s">
        <v>470</v>
      </c>
      <c r="G267" s="273" t="s">
        <v>150</v>
      </c>
      <c r="H267" s="274">
        <v>7.6</v>
      </c>
      <c r="I267" s="6"/>
      <c r="J267" s="275">
        <f>ROUND(I267*H267,2)</f>
        <v>0</v>
      </c>
      <c r="K267" s="272" t="s">
        <v>142</v>
      </c>
      <c r="L267" s="122"/>
      <c r="M267" s="276" t="s">
        <v>3</v>
      </c>
      <c r="N267" s="277" t="s">
        <v>48</v>
      </c>
      <c r="O267" s="164"/>
      <c r="P267" s="278">
        <f>O267*H267</f>
        <v>0</v>
      </c>
      <c r="Q267" s="278">
        <v>0</v>
      </c>
      <c r="R267" s="278">
        <f>Q267*H267</f>
        <v>0</v>
      </c>
      <c r="S267" s="278">
        <v>8.3169999999999994E-2</v>
      </c>
      <c r="T267" s="279">
        <f>S267*H267</f>
        <v>0.63209199999999988</v>
      </c>
      <c r="U267" s="121"/>
      <c r="V267" s="121"/>
      <c r="W267" s="121"/>
      <c r="X267" s="121"/>
      <c r="Y267" s="121"/>
      <c r="Z267" s="121"/>
      <c r="AA267" s="121"/>
      <c r="AB267" s="121"/>
      <c r="AC267" s="121"/>
      <c r="AD267" s="121"/>
      <c r="AE267" s="121"/>
      <c r="AR267" s="280" t="s">
        <v>227</v>
      </c>
      <c r="AT267" s="280" t="s">
        <v>138</v>
      </c>
      <c r="AU267" s="280" t="s">
        <v>144</v>
      </c>
      <c r="AY267" s="104" t="s">
        <v>135</v>
      </c>
      <c r="BE267" s="281">
        <f>IF(N267="základní",J267,0)</f>
        <v>0</v>
      </c>
      <c r="BF267" s="281">
        <f>IF(N267="snížená",J267,0)</f>
        <v>0</v>
      </c>
      <c r="BG267" s="281">
        <f>IF(N267="zákl. přenesená",J267,0)</f>
        <v>0</v>
      </c>
      <c r="BH267" s="281">
        <f>IF(N267="sníž. přenesená",J267,0)</f>
        <v>0</v>
      </c>
      <c r="BI267" s="281">
        <f>IF(N267="nulová",J267,0)</f>
        <v>0</v>
      </c>
      <c r="BJ267" s="104" t="s">
        <v>144</v>
      </c>
      <c r="BK267" s="281">
        <f>ROUND(I267*H267,2)</f>
        <v>0</v>
      </c>
      <c r="BL267" s="104" t="s">
        <v>227</v>
      </c>
      <c r="BM267" s="280" t="s">
        <v>471</v>
      </c>
    </row>
    <row r="268" spans="1:65" s="127" customFormat="1" ht="11.25" x14ac:dyDescent="0.2">
      <c r="A268" s="121"/>
      <c r="B268" s="122"/>
      <c r="C268" s="121"/>
      <c r="D268" s="282" t="s">
        <v>146</v>
      </c>
      <c r="E268" s="121"/>
      <c r="F268" s="283" t="s">
        <v>472</v>
      </c>
      <c r="G268" s="121"/>
      <c r="H268" s="121"/>
      <c r="I268" s="121"/>
      <c r="J268" s="121"/>
      <c r="K268" s="121"/>
      <c r="L268" s="122"/>
      <c r="M268" s="284"/>
      <c r="N268" s="285"/>
      <c r="O268" s="164"/>
      <c r="P268" s="164"/>
      <c r="Q268" s="164"/>
      <c r="R268" s="164"/>
      <c r="S268" s="164"/>
      <c r="T268" s="165"/>
      <c r="U268" s="121"/>
      <c r="V268" s="121"/>
      <c r="W268" s="121"/>
      <c r="X268" s="121"/>
      <c r="Y268" s="121"/>
      <c r="Z268" s="121"/>
      <c r="AA268" s="121"/>
      <c r="AB268" s="121"/>
      <c r="AC268" s="121"/>
      <c r="AD268" s="121"/>
      <c r="AE268" s="121"/>
      <c r="AT268" s="104" t="s">
        <v>146</v>
      </c>
      <c r="AU268" s="104" t="s">
        <v>144</v>
      </c>
    </row>
    <row r="269" spans="1:65" s="286" customFormat="1" ht="11.25" x14ac:dyDescent="0.2">
      <c r="B269" s="287"/>
      <c r="D269" s="288" t="s">
        <v>153</v>
      </c>
      <c r="E269" s="289" t="s">
        <v>3</v>
      </c>
      <c r="F269" s="290" t="s">
        <v>473</v>
      </c>
      <c r="H269" s="291">
        <v>0.83</v>
      </c>
      <c r="L269" s="287"/>
      <c r="M269" s="292"/>
      <c r="N269" s="293"/>
      <c r="O269" s="293"/>
      <c r="P269" s="293"/>
      <c r="Q269" s="293"/>
      <c r="R269" s="293"/>
      <c r="S269" s="293"/>
      <c r="T269" s="294"/>
      <c r="AT269" s="289" t="s">
        <v>153</v>
      </c>
      <c r="AU269" s="289" t="s">
        <v>144</v>
      </c>
      <c r="AV269" s="286" t="s">
        <v>144</v>
      </c>
      <c r="AW269" s="286" t="s">
        <v>37</v>
      </c>
      <c r="AX269" s="286" t="s">
        <v>76</v>
      </c>
      <c r="AY269" s="289" t="s">
        <v>135</v>
      </c>
    </row>
    <row r="270" spans="1:65" s="286" customFormat="1" ht="11.25" x14ac:dyDescent="0.2">
      <c r="B270" s="287"/>
      <c r="D270" s="288" t="s">
        <v>153</v>
      </c>
      <c r="E270" s="289" t="s">
        <v>3</v>
      </c>
      <c r="F270" s="290" t="s">
        <v>474</v>
      </c>
      <c r="H270" s="291">
        <v>0.96</v>
      </c>
      <c r="L270" s="287"/>
      <c r="M270" s="292"/>
      <c r="N270" s="293"/>
      <c r="O270" s="293"/>
      <c r="P270" s="293"/>
      <c r="Q270" s="293"/>
      <c r="R270" s="293"/>
      <c r="S270" s="293"/>
      <c r="T270" s="294"/>
      <c r="AT270" s="289" t="s">
        <v>153</v>
      </c>
      <c r="AU270" s="289" t="s">
        <v>144</v>
      </c>
      <c r="AV270" s="286" t="s">
        <v>144</v>
      </c>
      <c r="AW270" s="286" t="s">
        <v>37</v>
      </c>
      <c r="AX270" s="286" t="s">
        <v>76</v>
      </c>
      <c r="AY270" s="289" t="s">
        <v>135</v>
      </c>
    </row>
    <row r="271" spans="1:65" s="286" customFormat="1" ht="11.25" x14ac:dyDescent="0.2">
      <c r="B271" s="287"/>
      <c r="D271" s="288" t="s">
        <v>153</v>
      </c>
      <c r="E271" s="289" t="s">
        <v>3</v>
      </c>
      <c r="F271" s="290" t="s">
        <v>205</v>
      </c>
      <c r="H271" s="291">
        <v>5.81</v>
      </c>
      <c r="L271" s="287"/>
      <c r="M271" s="292"/>
      <c r="N271" s="293"/>
      <c r="O271" s="293"/>
      <c r="P271" s="293"/>
      <c r="Q271" s="293"/>
      <c r="R271" s="293"/>
      <c r="S271" s="293"/>
      <c r="T271" s="294"/>
      <c r="AT271" s="289" t="s">
        <v>153</v>
      </c>
      <c r="AU271" s="289" t="s">
        <v>144</v>
      </c>
      <c r="AV271" s="286" t="s">
        <v>144</v>
      </c>
      <c r="AW271" s="286" t="s">
        <v>37</v>
      </c>
      <c r="AX271" s="286" t="s">
        <v>76</v>
      </c>
      <c r="AY271" s="289" t="s">
        <v>135</v>
      </c>
    </row>
    <row r="272" spans="1:65" s="295" customFormat="1" ht="11.25" x14ac:dyDescent="0.2">
      <c r="B272" s="296"/>
      <c r="D272" s="288" t="s">
        <v>153</v>
      </c>
      <c r="E272" s="297" t="s">
        <v>3</v>
      </c>
      <c r="F272" s="298" t="s">
        <v>157</v>
      </c>
      <c r="H272" s="299">
        <v>7.6</v>
      </c>
      <c r="L272" s="296"/>
      <c r="M272" s="300"/>
      <c r="N272" s="301"/>
      <c r="O272" s="301"/>
      <c r="P272" s="301"/>
      <c r="Q272" s="301"/>
      <c r="R272" s="301"/>
      <c r="S272" s="301"/>
      <c r="T272" s="302"/>
      <c r="AT272" s="297" t="s">
        <v>153</v>
      </c>
      <c r="AU272" s="297" t="s">
        <v>144</v>
      </c>
      <c r="AV272" s="295" t="s">
        <v>143</v>
      </c>
      <c r="AW272" s="295" t="s">
        <v>37</v>
      </c>
      <c r="AX272" s="295" t="s">
        <v>84</v>
      </c>
      <c r="AY272" s="297" t="s">
        <v>135</v>
      </c>
    </row>
    <row r="273" spans="1:65" s="127" customFormat="1" ht="24.2" customHeight="1" x14ac:dyDescent="0.2">
      <c r="A273" s="121"/>
      <c r="B273" s="122"/>
      <c r="C273" s="270" t="s">
        <v>475</v>
      </c>
      <c r="D273" s="270" t="s">
        <v>138</v>
      </c>
      <c r="E273" s="271" t="s">
        <v>476</v>
      </c>
      <c r="F273" s="272" t="s">
        <v>477</v>
      </c>
      <c r="G273" s="273" t="s">
        <v>150</v>
      </c>
      <c r="H273" s="274">
        <v>7.65</v>
      </c>
      <c r="I273" s="6"/>
      <c r="J273" s="275">
        <f>ROUND(I273*H273,2)</f>
        <v>0</v>
      </c>
      <c r="K273" s="272" t="s">
        <v>142</v>
      </c>
      <c r="L273" s="122"/>
      <c r="M273" s="276" t="s">
        <v>3</v>
      </c>
      <c r="N273" s="277" t="s">
        <v>48</v>
      </c>
      <c r="O273" s="164"/>
      <c r="P273" s="278">
        <f>O273*H273</f>
        <v>0</v>
      </c>
      <c r="Q273" s="278">
        <v>8.9999999999999993E-3</v>
      </c>
      <c r="R273" s="278">
        <f>Q273*H273</f>
        <v>6.8849999999999995E-2</v>
      </c>
      <c r="S273" s="278">
        <v>0</v>
      </c>
      <c r="T273" s="279">
        <f>S273*H273</f>
        <v>0</v>
      </c>
      <c r="U273" s="121"/>
      <c r="V273" s="121"/>
      <c r="W273" s="121"/>
      <c r="X273" s="121"/>
      <c r="Y273" s="121"/>
      <c r="Z273" s="121"/>
      <c r="AA273" s="121"/>
      <c r="AB273" s="121"/>
      <c r="AC273" s="121"/>
      <c r="AD273" s="121"/>
      <c r="AE273" s="121"/>
      <c r="AR273" s="280" t="s">
        <v>227</v>
      </c>
      <c r="AT273" s="280" t="s">
        <v>138</v>
      </c>
      <c r="AU273" s="280" t="s">
        <v>144</v>
      </c>
      <c r="AY273" s="104" t="s">
        <v>135</v>
      </c>
      <c r="BE273" s="281">
        <f>IF(N273="základní",J273,0)</f>
        <v>0</v>
      </c>
      <c r="BF273" s="281">
        <f>IF(N273="snížená",J273,0)</f>
        <v>0</v>
      </c>
      <c r="BG273" s="281">
        <f>IF(N273="zákl. přenesená",J273,0)</f>
        <v>0</v>
      </c>
      <c r="BH273" s="281">
        <f>IF(N273="sníž. přenesená",J273,0)</f>
        <v>0</v>
      </c>
      <c r="BI273" s="281">
        <f>IF(N273="nulová",J273,0)</f>
        <v>0</v>
      </c>
      <c r="BJ273" s="104" t="s">
        <v>144</v>
      </c>
      <c r="BK273" s="281">
        <f>ROUND(I273*H273,2)</f>
        <v>0</v>
      </c>
      <c r="BL273" s="104" t="s">
        <v>227</v>
      </c>
      <c r="BM273" s="280" t="s">
        <v>478</v>
      </c>
    </row>
    <row r="274" spans="1:65" s="127" customFormat="1" ht="11.25" x14ac:dyDescent="0.2">
      <c r="A274" s="121"/>
      <c r="B274" s="122"/>
      <c r="C274" s="121"/>
      <c r="D274" s="282" t="s">
        <v>146</v>
      </c>
      <c r="E274" s="121"/>
      <c r="F274" s="283" t="s">
        <v>479</v>
      </c>
      <c r="G274" s="121"/>
      <c r="H274" s="121"/>
      <c r="I274" s="121"/>
      <c r="J274" s="121"/>
      <c r="K274" s="121"/>
      <c r="L274" s="122"/>
      <c r="M274" s="284"/>
      <c r="N274" s="285"/>
      <c r="O274" s="164"/>
      <c r="P274" s="164"/>
      <c r="Q274" s="164"/>
      <c r="R274" s="164"/>
      <c r="S274" s="164"/>
      <c r="T274" s="165"/>
      <c r="U274" s="121"/>
      <c r="V274" s="121"/>
      <c r="W274" s="121"/>
      <c r="X274" s="121"/>
      <c r="Y274" s="121"/>
      <c r="Z274" s="121"/>
      <c r="AA274" s="121"/>
      <c r="AB274" s="121"/>
      <c r="AC274" s="121"/>
      <c r="AD274" s="121"/>
      <c r="AE274" s="121"/>
      <c r="AT274" s="104" t="s">
        <v>146</v>
      </c>
      <c r="AU274" s="104" t="s">
        <v>144</v>
      </c>
    </row>
    <row r="275" spans="1:65" s="127" customFormat="1" ht="16.5" customHeight="1" x14ac:dyDescent="0.2">
      <c r="A275" s="121"/>
      <c r="B275" s="122"/>
      <c r="C275" s="303" t="s">
        <v>480</v>
      </c>
      <c r="D275" s="303" t="s">
        <v>218</v>
      </c>
      <c r="E275" s="304" t="s">
        <v>481</v>
      </c>
      <c r="F275" s="305" t="s">
        <v>482</v>
      </c>
      <c r="G275" s="306" t="s">
        <v>150</v>
      </c>
      <c r="H275" s="307">
        <v>8.4149999999999991</v>
      </c>
      <c r="I275" s="7"/>
      <c r="J275" s="308">
        <f>ROUND(I275*H275,2)</f>
        <v>0</v>
      </c>
      <c r="K275" s="305" t="s">
        <v>142</v>
      </c>
      <c r="L275" s="309"/>
      <c r="M275" s="310" t="s">
        <v>3</v>
      </c>
      <c r="N275" s="311" t="s">
        <v>48</v>
      </c>
      <c r="O275" s="164"/>
      <c r="P275" s="278">
        <f>O275*H275</f>
        <v>0</v>
      </c>
      <c r="Q275" s="278">
        <v>2.3E-2</v>
      </c>
      <c r="R275" s="278">
        <f>Q275*H275</f>
        <v>0.19354499999999997</v>
      </c>
      <c r="S275" s="278">
        <v>0</v>
      </c>
      <c r="T275" s="279">
        <f>S275*H275</f>
        <v>0</v>
      </c>
      <c r="U275" s="121"/>
      <c r="V275" s="121"/>
      <c r="W275" s="121"/>
      <c r="X275" s="121"/>
      <c r="Y275" s="121"/>
      <c r="Z275" s="121"/>
      <c r="AA275" s="121"/>
      <c r="AB275" s="121"/>
      <c r="AC275" s="121"/>
      <c r="AD275" s="121"/>
      <c r="AE275" s="121"/>
      <c r="AR275" s="280" t="s">
        <v>318</v>
      </c>
      <c r="AT275" s="280" t="s">
        <v>218</v>
      </c>
      <c r="AU275" s="280" t="s">
        <v>144</v>
      </c>
      <c r="AY275" s="104" t="s">
        <v>135</v>
      </c>
      <c r="BE275" s="281">
        <f>IF(N275="základní",J275,0)</f>
        <v>0</v>
      </c>
      <c r="BF275" s="281">
        <f>IF(N275="snížená",J275,0)</f>
        <v>0</v>
      </c>
      <c r="BG275" s="281">
        <f>IF(N275="zákl. přenesená",J275,0)</f>
        <v>0</v>
      </c>
      <c r="BH275" s="281">
        <f>IF(N275="sníž. přenesená",J275,0)</f>
        <v>0</v>
      </c>
      <c r="BI275" s="281">
        <f>IF(N275="nulová",J275,0)</f>
        <v>0</v>
      </c>
      <c r="BJ275" s="104" t="s">
        <v>144</v>
      </c>
      <c r="BK275" s="281">
        <f>ROUND(I275*H275,2)</f>
        <v>0</v>
      </c>
      <c r="BL275" s="104" t="s">
        <v>227</v>
      </c>
      <c r="BM275" s="280" t="s">
        <v>483</v>
      </c>
    </row>
    <row r="276" spans="1:65" s="127" customFormat="1" ht="11.25" x14ac:dyDescent="0.2">
      <c r="A276" s="121"/>
      <c r="B276" s="122"/>
      <c r="C276" s="121"/>
      <c r="D276" s="282" t="s">
        <v>146</v>
      </c>
      <c r="E276" s="121"/>
      <c r="F276" s="283" t="s">
        <v>484</v>
      </c>
      <c r="G276" s="121"/>
      <c r="H276" s="121"/>
      <c r="I276" s="121"/>
      <c r="J276" s="121"/>
      <c r="K276" s="121"/>
      <c r="L276" s="122"/>
      <c r="M276" s="284"/>
      <c r="N276" s="285"/>
      <c r="O276" s="164"/>
      <c r="P276" s="164"/>
      <c r="Q276" s="164"/>
      <c r="R276" s="164"/>
      <c r="S276" s="164"/>
      <c r="T276" s="165"/>
      <c r="U276" s="121"/>
      <c r="V276" s="121"/>
      <c r="W276" s="121"/>
      <c r="X276" s="121"/>
      <c r="Y276" s="121"/>
      <c r="Z276" s="121"/>
      <c r="AA276" s="121"/>
      <c r="AB276" s="121"/>
      <c r="AC276" s="121"/>
      <c r="AD276" s="121"/>
      <c r="AE276" s="121"/>
      <c r="AT276" s="104" t="s">
        <v>146</v>
      </c>
      <c r="AU276" s="104" t="s">
        <v>144</v>
      </c>
    </row>
    <row r="277" spans="1:65" s="286" customFormat="1" ht="11.25" x14ac:dyDescent="0.2">
      <c r="B277" s="287"/>
      <c r="D277" s="288" t="s">
        <v>153</v>
      </c>
      <c r="F277" s="290" t="s">
        <v>485</v>
      </c>
      <c r="H277" s="291">
        <v>8.4149999999999991</v>
      </c>
      <c r="L277" s="287"/>
      <c r="M277" s="292"/>
      <c r="N277" s="293"/>
      <c r="O277" s="293"/>
      <c r="P277" s="293"/>
      <c r="Q277" s="293"/>
      <c r="R277" s="293"/>
      <c r="S277" s="293"/>
      <c r="T277" s="294"/>
      <c r="AT277" s="289" t="s">
        <v>153</v>
      </c>
      <c r="AU277" s="289" t="s">
        <v>144</v>
      </c>
      <c r="AV277" s="286" t="s">
        <v>144</v>
      </c>
      <c r="AW277" s="286" t="s">
        <v>4</v>
      </c>
      <c r="AX277" s="286" t="s">
        <v>84</v>
      </c>
      <c r="AY277" s="289" t="s">
        <v>135</v>
      </c>
    </row>
    <row r="278" spans="1:65" s="127" customFormat="1" ht="24.2" customHeight="1" x14ac:dyDescent="0.2">
      <c r="A278" s="121"/>
      <c r="B278" s="122"/>
      <c r="C278" s="270" t="s">
        <v>486</v>
      </c>
      <c r="D278" s="270" t="s">
        <v>138</v>
      </c>
      <c r="E278" s="271" t="s">
        <v>487</v>
      </c>
      <c r="F278" s="272" t="s">
        <v>488</v>
      </c>
      <c r="G278" s="273" t="s">
        <v>280</v>
      </c>
      <c r="H278" s="274">
        <v>0.33300000000000002</v>
      </c>
      <c r="I278" s="6"/>
      <c r="J278" s="275">
        <f>ROUND(I278*H278,2)</f>
        <v>0</v>
      </c>
      <c r="K278" s="272" t="s">
        <v>142</v>
      </c>
      <c r="L278" s="122"/>
      <c r="M278" s="276" t="s">
        <v>3</v>
      </c>
      <c r="N278" s="277" t="s">
        <v>48</v>
      </c>
      <c r="O278" s="164"/>
      <c r="P278" s="278">
        <f>O278*H278</f>
        <v>0</v>
      </c>
      <c r="Q278" s="278">
        <v>0</v>
      </c>
      <c r="R278" s="278">
        <f>Q278*H278</f>
        <v>0</v>
      </c>
      <c r="S278" s="278">
        <v>0</v>
      </c>
      <c r="T278" s="279">
        <f>S278*H278</f>
        <v>0</v>
      </c>
      <c r="U278" s="121"/>
      <c r="V278" s="121"/>
      <c r="W278" s="121"/>
      <c r="X278" s="121"/>
      <c r="Y278" s="121"/>
      <c r="Z278" s="121"/>
      <c r="AA278" s="121"/>
      <c r="AB278" s="121"/>
      <c r="AC278" s="121"/>
      <c r="AD278" s="121"/>
      <c r="AE278" s="121"/>
      <c r="AR278" s="280" t="s">
        <v>227</v>
      </c>
      <c r="AT278" s="280" t="s">
        <v>138</v>
      </c>
      <c r="AU278" s="280" t="s">
        <v>144</v>
      </c>
      <c r="AY278" s="104" t="s">
        <v>135</v>
      </c>
      <c r="BE278" s="281">
        <f>IF(N278="základní",J278,0)</f>
        <v>0</v>
      </c>
      <c r="BF278" s="281">
        <f>IF(N278="snížená",J278,0)</f>
        <v>0</v>
      </c>
      <c r="BG278" s="281">
        <f>IF(N278="zákl. přenesená",J278,0)</f>
        <v>0</v>
      </c>
      <c r="BH278" s="281">
        <f>IF(N278="sníž. přenesená",J278,0)</f>
        <v>0</v>
      </c>
      <c r="BI278" s="281">
        <f>IF(N278="nulová",J278,0)</f>
        <v>0</v>
      </c>
      <c r="BJ278" s="104" t="s">
        <v>144</v>
      </c>
      <c r="BK278" s="281">
        <f>ROUND(I278*H278,2)</f>
        <v>0</v>
      </c>
      <c r="BL278" s="104" t="s">
        <v>227</v>
      </c>
      <c r="BM278" s="280" t="s">
        <v>489</v>
      </c>
    </row>
    <row r="279" spans="1:65" s="127" customFormat="1" ht="11.25" x14ac:dyDescent="0.2">
      <c r="A279" s="121"/>
      <c r="B279" s="122"/>
      <c r="C279" s="121"/>
      <c r="D279" s="282" t="s">
        <v>146</v>
      </c>
      <c r="E279" s="121"/>
      <c r="F279" s="283" t="s">
        <v>490</v>
      </c>
      <c r="G279" s="121"/>
      <c r="H279" s="121"/>
      <c r="I279" s="121"/>
      <c r="J279" s="121"/>
      <c r="K279" s="121"/>
      <c r="L279" s="122"/>
      <c r="M279" s="284"/>
      <c r="N279" s="285"/>
      <c r="O279" s="164"/>
      <c r="P279" s="164"/>
      <c r="Q279" s="164"/>
      <c r="R279" s="164"/>
      <c r="S279" s="164"/>
      <c r="T279" s="165"/>
      <c r="U279" s="121"/>
      <c r="V279" s="121"/>
      <c r="W279" s="121"/>
      <c r="X279" s="121"/>
      <c r="Y279" s="121"/>
      <c r="Z279" s="121"/>
      <c r="AA279" s="121"/>
      <c r="AB279" s="121"/>
      <c r="AC279" s="121"/>
      <c r="AD279" s="121"/>
      <c r="AE279" s="121"/>
      <c r="AT279" s="104" t="s">
        <v>146</v>
      </c>
      <c r="AU279" s="104" t="s">
        <v>144</v>
      </c>
    </row>
    <row r="280" spans="1:65" s="257" customFormat="1" ht="22.9" customHeight="1" x14ac:dyDescent="0.2">
      <c r="B280" s="258"/>
      <c r="D280" s="259" t="s">
        <v>75</v>
      </c>
      <c r="E280" s="268" t="s">
        <v>491</v>
      </c>
      <c r="F280" s="268" t="s">
        <v>492</v>
      </c>
      <c r="J280" s="269">
        <f>BK280</f>
        <v>0</v>
      </c>
      <c r="L280" s="258"/>
      <c r="M280" s="262"/>
      <c r="N280" s="263"/>
      <c r="O280" s="263"/>
      <c r="P280" s="264">
        <f>SUM(P281:P315)</f>
        <v>0</v>
      </c>
      <c r="Q280" s="263"/>
      <c r="R280" s="264">
        <f>SUM(R281:R315)</f>
        <v>5.1596700000000009E-2</v>
      </c>
      <c r="S280" s="263"/>
      <c r="T280" s="265">
        <f>SUM(T281:T315)</f>
        <v>0.28070000000000001</v>
      </c>
      <c r="AR280" s="259" t="s">
        <v>144</v>
      </c>
      <c r="AT280" s="266" t="s">
        <v>75</v>
      </c>
      <c r="AU280" s="266" t="s">
        <v>84</v>
      </c>
      <c r="AY280" s="259" t="s">
        <v>135</v>
      </c>
      <c r="BK280" s="267">
        <f>SUM(BK281:BK315)</f>
        <v>0</v>
      </c>
    </row>
    <row r="281" spans="1:65" s="127" customFormat="1" ht="24.2" customHeight="1" x14ac:dyDescent="0.2">
      <c r="A281" s="121"/>
      <c r="B281" s="122"/>
      <c r="C281" s="270" t="s">
        <v>493</v>
      </c>
      <c r="D281" s="270" t="s">
        <v>138</v>
      </c>
      <c r="E281" s="271" t="s">
        <v>494</v>
      </c>
      <c r="F281" s="272" t="s">
        <v>495</v>
      </c>
      <c r="G281" s="273" t="s">
        <v>209</v>
      </c>
      <c r="H281" s="274">
        <v>66.2</v>
      </c>
      <c r="I281" s="6"/>
      <c r="J281" s="275">
        <f>ROUND(I281*H281,2)</f>
        <v>0</v>
      </c>
      <c r="K281" s="272" t="s">
        <v>142</v>
      </c>
      <c r="L281" s="122"/>
      <c r="M281" s="276" t="s">
        <v>3</v>
      </c>
      <c r="N281" s="277" t="s">
        <v>48</v>
      </c>
      <c r="O281" s="164"/>
      <c r="P281" s="278">
        <f>O281*H281</f>
        <v>0</v>
      </c>
      <c r="Q281" s="278">
        <v>3.0000000000000001E-5</v>
      </c>
      <c r="R281" s="278">
        <f>Q281*H281</f>
        <v>1.9860000000000004E-3</v>
      </c>
      <c r="S281" s="278">
        <v>0</v>
      </c>
      <c r="T281" s="279">
        <f>S281*H281</f>
        <v>0</v>
      </c>
      <c r="U281" s="121"/>
      <c r="V281" s="121"/>
      <c r="W281" s="121"/>
      <c r="X281" s="121"/>
      <c r="Y281" s="121"/>
      <c r="Z281" s="121"/>
      <c r="AA281" s="121"/>
      <c r="AB281" s="121"/>
      <c r="AC281" s="121"/>
      <c r="AD281" s="121"/>
      <c r="AE281" s="121"/>
      <c r="AR281" s="280" t="s">
        <v>227</v>
      </c>
      <c r="AT281" s="280" t="s">
        <v>138</v>
      </c>
      <c r="AU281" s="280" t="s">
        <v>144</v>
      </c>
      <c r="AY281" s="104" t="s">
        <v>135</v>
      </c>
      <c r="BE281" s="281">
        <f>IF(N281="základní",J281,0)</f>
        <v>0</v>
      </c>
      <c r="BF281" s="281">
        <f>IF(N281="snížená",J281,0)</f>
        <v>0</v>
      </c>
      <c r="BG281" s="281">
        <f>IF(N281="zákl. přenesená",J281,0)</f>
        <v>0</v>
      </c>
      <c r="BH281" s="281">
        <f>IF(N281="sníž. přenesená",J281,0)</f>
        <v>0</v>
      </c>
      <c r="BI281" s="281">
        <f>IF(N281="nulová",J281,0)</f>
        <v>0</v>
      </c>
      <c r="BJ281" s="104" t="s">
        <v>144</v>
      </c>
      <c r="BK281" s="281">
        <f>ROUND(I281*H281,2)</f>
        <v>0</v>
      </c>
      <c r="BL281" s="104" t="s">
        <v>227</v>
      </c>
      <c r="BM281" s="280" t="s">
        <v>496</v>
      </c>
    </row>
    <row r="282" spans="1:65" s="127" customFormat="1" ht="11.25" x14ac:dyDescent="0.2">
      <c r="A282" s="121"/>
      <c r="B282" s="122"/>
      <c r="C282" s="121"/>
      <c r="D282" s="282" t="s">
        <v>146</v>
      </c>
      <c r="E282" s="121"/>
      <c r="F282" s="283" t="s">
        <v>497</v>
      </c>
      <c r="G282" s="121"/>
      <c r="H282" s="121"/>
      <c r="I282" s="121"/>
      <c r="J282" s="121"/>
      <c r="K282" s="121"/>
      <c r="L282" s="122"/>
      <c r="M282" s="284"/>
      <c r="N282" s="285"/>
      <c r="O282" s="164"/>
      <c r="P282" s="164"/>
      <c r="Q282" s="164"/>
      <c r="R282" s="164"/>
      <c r="S282" s="164"/>
      <c r="T282" s="165"/>
      <c r="U282" s="121"/>
      <c r="V282" s="121"/>
      <c r="W282" s="121"/>
      <c r="X282" s="121"/>
      <c r="Y282" s="121"/>
      <c r="Z282" s="121"/>
      <c r="AA282" s="121"/>
      <c r="AB282" s="121"/>
      <c r="AC282" s="121"/>
      <c r="AD282" s="121"/>
      <c r="AE282" s="121"/>
      <c r="AT282" s="104" t="s">
        <v>146</v>
      </c>
      <c r="AU282" s="104" t="s">
        <v>144</v>
      </c>
    </row>
    <row r="283" spans="1:65" s="286" customFormat="1" ht="11.25" x14ac:dyDescent="0.2">
      <c r="B283" s="287"/>
      <c r="D283" s="288" t="s">
        <v>153</v>
      </c>
      <c r="E283" s="289" t="s">
        <v>3</v>
      </c>
      <c r="F283" s="290" t="s">
        <v>498</v>
      </c>
      <c r="H283" s="291">
        <v>14.6</v>
      </c>
      <c r="L283" s="287"/>
      <c r="M283" s="292"/>
      <c r="N283" s="293"/>
      <c r="O283" s="293"/>
      <c r="P283" s="293"/>
      <c r="Q283" s="293"/>
      <c r="R283" s="293"/>
      <c r="S283" s="293"/>
      <c r="T283" s="294"/>
      <c r="AT283" s="289" t="s">
        <v>153</v>
      </c>
      <c r="AU283" s="289" t="s">
        <v>144</v>
      </c>
      <c r="AV283" s="286" t="s">
        <v>144</v>
      </c>
      <c r="AW283" s="286" t="s">
        <v>37</v>
      </c>
      <c r="AX283" s="286" t="s">
        <v>76</v>
      </c>
      <c r="AY283" s="289" t="s">
        <v>135</v>
      </c>
    </row>
    <row r="284" spans="1:65" s="286" customFormat="1" ht="11.25" x14ac:dyDescent="0.2">
      <c r="B284" s="287"/>
      <c r="D284" s="288" t="s">
        <v>153</v>
      </c>
      <c r="E284" s="289" t="s">
        <v>3</v>
      </c>
      <c r="F284" s="290" t="s">
        <v>499</v>
      </c>
      <c r="H284" s="291">
        <v>17.2</v>
      </c>
      <c r="L284" s="287"/>
      <c r="M284" s="292"/>
      <c r="N284" s="293"/>
      <c r="O284" s="293"/>
      <c r="P284" s="293"/>
      <c r="Q284" s="293"/>
      <c r="R284" s="293"/>
      <c r="S284" s="293"/>
      <c r="T284" s="294"/>
      <c r="AT284" s="289" t="s">
        <v>153</v>
      </c>
      <c r="AU284" s="289" t="s">
        <v>144</v>
      </c>
      <c r="AV284" s="286" t="s">
        <v>144</v>
      </c>
      <c r="AW284" s="286" t="s">
        <v>37</v>
      </c>
      <c r="AX284" s="286" t="s">
        <v>76</v>
      </c>
      <c r="AY284" s="289" t="s">
        <v>135</v>
      </c>
    </row>
    <row r="285" spans="1:65" s="286" customFormat="1" ht="11.25" x14ac:dyDescent="0.2">
      <c r="B285" s="287"/>
      <c r="D285" s="288" t="s">
        <v>153</v>
      </c>
      <c r="E285" s="289" t="s">
        <v>3</v>
      </c>
      <c r="F285" s="290" t="s">
        <v>500</v>
      </c>
      <c r="H285" s="291">
        <v>19.899999999999999</v>
      </c>
      <c r="L285" s="287"/>
      <c r="M285" s="292"/>
      <c r="N285" s="293"/>
      <c r="O285" s="293"/>
      <c r="P285" s="293"/>
      <c r="Q285" s="293"/>
      <c r="R285" s="293"/>
      <c r="S285" s="293"/>
      <c r="T285" s="294"/>
      <c r="AT285" s="289" t="s">
        <v>153</v>
      </c>
      <c r="AU285" s="289" t="s">
        <v>144</v>
      </c>
      <c r="AV285" s="286" t="s">
        <v>144</v>
      </c>
      <c r="AW285" s="286" t="s">
        <v>37</v>
      </c>
      <c r="AX285" s="286" t="s">
        <v>76</v>
      </c>
      <c r="AY285" s="289" t="s">
        <v>135</v>
      </c>
    </row>
    <row r="286" spans="1:65" s="286" customFormat="1" ht="11.25" x14ac:dyDescent="0.2">
      <c r="B286" s="287"/>
      <c r="D286" s="288" t="s">
        <v>153</v>
      </c>
      <c r="E286" s="289" t="s">
        <v>3</v>
      </c>
      <c r="F286" s="290" t="s">
        <v>501</v>
      </c>
      <c r="H286" s="291">
        <v>14.5</v>
      </c>
      <c r="L286" s="287"/>
      <c r="M286" s="292"/>
      <c r="N286" s="293"/>
      <c r="O286" s="293"/>
      <c r="P286" s="293"/>
      <c r="Q286" s="293"/>
      <c r="R286" s="293"/>
      <c r="S286" s="293"/>
      <c r="T286" s="294"/>
      <c r="AT286" s="289" t="s">
        <v>153</v>
      </c>
      <c r="AU286" s="289" t="s">
        <v>144</v>
      </c>
      <c r="AV286" s="286" t="s">
        <v>144</v>
      </c>
      <c r="AW286" s="286" t="s">
        <v>37</v>
      </c>
      <c r="AX286" s="286" t="s">
        <v>76</v>
      </c>
      <c r="AY286" s="289" t="s">
        <v>135</v>
      </c>
    </row>
    <row r="287" spans="1:65" s="295" customFormat="1" ht="11.25" x14ac:dyDescent="0.2">
      <c r="B287" s="296"/>
      <c r="D287" s="288" t="s">
        <v>153</v>
      </c>
      <c r="E287" s="297" t="s">
        <v>3</v>
      </c>
      <c r="F287" s="298" t="s">
        <v>157</v>
      </c>
      <c r="H287" s="299">
        <v>66.2</v>
      </c>
      <c r="L287" s="296"/>
      <c r="M287" s="300"/>
      <c r="N287" s="301"/>
      <c r="O287" s="301"/>
      <c r="P287" s="301"/>
      <c r="Q287" s="301"/>
      <c r="R287" s="301"/>
      <c r="S287" s="301"/>
      <c r="T287" s="302"/>
      <c r="AT287" s="297" t="s">
        <v>153</v>
      </c>
      <c r="AU287" s="297" t="s">
        <v>144</v>
      </c>
      <c r="AV287" s="295" t="s">
        <v>143</v>
      </c>
      <c r="AW287" s="295" t="s">
        <v>37</v>
      </c>
      <c r="AX287" s="295" t="s">
        <v>84</v>
      </c>
      <c r="AY287" s="297" t="s">
        <v>135</v>
      </c>
    </row>
    <row r="288" spans="1:65" s="127" customFormat="1" ht="16.5" customHeight="1" x14ac:dyDescent="0.2">
      <c r="A288" s="121"/>
      <c r="B288" s="122"/>
      <c r="C288" s="303" t="s">
        <v>502</v>
      </c>
      <c r="D288" s="303" t="s">
        <v>218</v>
      </c>
      <c r="E288" s="304" t="s">
        <v>503</v>
      </c>
      <c r="F288" s="305" t="s">
        <v>504</v>
      </c>
      <c r="G288" s="306" t="s">
        <v>209</v>
      </c>
      <c r="H288" s="307">
        <v>69.510000000000005</v>
      </c>
      <c r="I288" s="7"/>
      <c r="J288" s="308">
        <f>ROUND(I288*H288,2)</f>
        <v>0</v>
      </c>
      <c r="K288" s="305" t="s">
        <v>142</v>
      </c>
      <c r="L288" s="309"/>
      <c r="M288" s="310" t="s">
        <v>3</v>
      </c>
      <c r="N288" s="311" t="s">
        <v>48</v>
      </c>
      <c r="O288" s="164"/>
      <c r="P288" s="278">
        <f>O288*H288</f>
        <v>0</v>
      </c>
      <c r="Q288" s="278">
        <v>2.0000000000000001E-4</v>
      </c>
      <c r="R288" s="278">
        <f>Q288*H288</f>
        <v>1.3902000000000001E-2</v>
      </c>
      <c r="S288" s="278">
        <v>0</v>
      </c>
      <c r="T288" s="279">
        <f>S288*H288</f>
        <v>0</v>
      </c>
      <c r="U288" s="121"/>
      <c r="V288" s="121"/>
      <c r="W288" s="121"/>
      <c r="X288" s="121"/>
      <c r="Y288" s="121"/>
      <c r="Z288" s="121"/>
      <c r="AA288" s="121"/>
      <c r="AB288" s="121"/>
      <c r="AC288" s="121"/>
      <c r="AD288" s="121"/>
      <c r="AE288" s="121"/>
      <c r="AR288" s="280" t="s">
        <v>318</v>
      </c>
      <c r="AT288" s="280" t="s">
        <v>218</v>
      </c>
      <c r="AU288" s="280" t="s">
        <v>144</v>
      </c>
      <c r="AY288" s="104" t="s">
        <v>135</v>
      </c>
      <c r="BE288" s="281">
        <f>IF(N288="základní",J288,0)</f>
        <v>0</v>
      </c>
      <c r="BF288" s="281">
        <f>IF(N288="snížená",J288,0)</f>
        <v>0</v>
      </c>
      <c r="BG288" s="281">
        <f>IF(N288="zákl. přenesená",J288,0)</f>
        <v>0</v>
      </c>
      <c r="BH288" s="281">
        <f>IF(N288="sníž. přenesená",J288,0)</f>
        <v>0</v>
      </c>
      <c r="BI288" s="281">
        <f>IF(N288="nulová",J288,0)</f>
        <v>0</v>
      </c>
      <c r="BJ288" s="104" t="s">
        <v>144</v>
      </c>
      <c r="BK288" s="281">
        <f>ROUND(I288*H288,2)</f>
        <v>0</v>
      </c>
      <c r="BL288" s="104" t="s">
        <v>227</v>
      </c>
      <c r="BM288" s="280" t="s">
        <v>505</v>
      </c>
    </row>
    <row r="289" spans="1:65" s="127" customFormat="1" ht="11.25" x14ac:dyDescent="0.2">
      <c r="A289" s="121"/>
      <c r="B289" s="122"/>
      <c r="C289" s="121"/>
      <c r="D289" s="282" t="s">
        <v>146</v>
      </c>
      <c r="E289" s="121"/>
      <c r="F289" s="283" t="s">
        <v>506</v>
      </c>
      <c r="G289" s="121"/>
      <c r="H289" s="121"/>
      <c r="I289" s="121"/>
      <c r="J289" s="121"/>
      <c r="K289" s="121"/>
      <c r="L289" s="122"/>
      <c r="M289" s="284"/>
      <c r="N289" s="285"/>
      <c r="O289" s="164"/>
      <c r="P289" s="164"/>
      <c r="Q289" s="164"/>
      <c r="R289" s="164"/>
      <c r="S289" s="164"/>
      <c r="T289" s="165"/>
      <c r="U289" s="121"/>
      <c r="V289" s="121"/>
      <c r="W289" s="121"/>
      <c r="X289" s="121"/>
      <c r="Y289" s="121"/>
      <c r="Z289" s="121"/>
      <c r="AA289" s="121"/>
      <c r="AB289" s="121"/>
      <c r="AC289" s="121"/>
      <c r="AD289" s="121"/>
      <c r="AE289" s="121"/>
      <c r="AT289" s="104" t="s">
        <v>146</v>
      </c>
      <c r="AU289" s="104" t="s">
        <v>144</v>
      </c>
    </row>
    <row r="290" spans="1:65" s="286" customFormat="1" ht="11.25" x14ac:dyDescent="0.2">
      <c r="B290" s="287"/>
      <c r="D290" s="288" t="s">
        <v>153</v>
      </c>
      <c r="F290" s="290" t="s">
        <v>507</v>
      </c>
      <c r="H290" s="291">
        <v>69.510000000000005</v>
      </c>
      <c r="L290" s="287"/>
      <c r="M290" s="292"/>
      <c r="N290" s="293"/>
      <c r="O290" s="293"/>
      <c r="P290" s="293"/>
      <c r="Q290" s="293"/>
      <c r="R290" s="293"/>
      <c r="S290" s="293"/>
      <c r="T290" s="294"/>
      <c r="AT290" s="289" t="s">
        <v>153</v>
      </c>
      <c r="AU290" s="289" t="s">
        <v>144</v>
      </c>
      <c r="AV290" s="286" t="s">
        <v>144</v>
      </c>
      <c r="AW290" s="286" t="s">
        <v>4</v>
      </c>
      <c r="AX290" s="286" t="s">
        <v>84</v>
      </c>
      <c r="AY290" s="289" t="s">
        <v>135</v>
      </c>
    </row>
    <row r="291" spans="1:65" s="127" customFormat="1" ht="16.5" customHeight="1" x14ac:dyDescent="0.2">
      <c r="A291" s="121"/>
      <c r="B291" s="122"/>
      <c r="C291" s="270" t="s">
        <v>508</v>
      </c>
      <c r="D291" s="270" t="s">
        <v>138</v>
      </c>
      <c r="E291" s="271" t="s">
        <v>509</v>
      </c>
      <c r="F291" s="272" t="s">
        <v>510</v>
      </c>
      <c r="G291" s="273" t="s">
        <v>141</v>
      </c>
      <c r="H291" s="274">
        <v>2</v>
      </c>
      <c r="I291" s="6"/>
      <c r="J291" s="275">
        <f>ROUND(I291*H291,2)</f>
        <v>0</v>
      </c>
      <c r="K291" s="272" t="s">
        <v>142</v>
      </c>
      <c r="L291" s="122"/>
      <c r="M291" s="276" t="s">
        <v>3</v>
      </c>
      <c r="N291" s="277" t="s">
        <v>48</v>
      </c>
      <c r="O291" s="164"/>
      <c r="P291" s="278">
        <f>O291*H291</f>
        <v>0</v>
      </c>
      <c r="Q291" s="278">
        <v>1.3999999999999999E-4</v>
      </c>
      <c r="R291" s="278">
        <f>Q291*H291</f>
        <v>2.7999999999999998E-4</v>
      </c>
      <c r="S291" s="278">
        <v>0</v>
      </c>
      <c r="T291" s="279">
        <f>S291*H291</f>
        <v>0</v>
      </c>
      <c r="U291" s="121"/>
      <c r="V291" s="121"/>
      <c r="W291" s="121"/>
      <c r="X291" s="121"/>
      <c r="Y291" s="121"/>
      <c r="Z291" s="121"/>
      <c r="AA291" s="121"/>
      <c r="AB291" s="121"/>
      <c r="AC291" s="121"/>
      <c r="AD291" s="121"/>
      <c r="AE291" s="121"/>
      <c r="AR291" s="280" t="s">
        <v>227</v>
      </c>
      <c r="AT291" s="280" t="s">
        <v>138</v>
      </c>
      <c r="AU291" s="280" t="s">
        <v>144</v>
      </c>
      <c r="AY291" s="104" t="s">
        <v>135</v>
      </c>
      <c r="BE291" s="281">
        <f>IF(N291="základní",J291,0)</f>
        <v>0</v>
      </c>
      <c r="BF291" s="281">
        <f>IF(N291="snížená",J291,0)</f>
        <v>0</v>
      </c>
      <c r="BG291" s="281">
        <f>IF(N291="zákl. přenesená",J291,0)</f>
        <v>0</v>
      </c>
      <c r="BH291" s="281">
        <f>IF(N291="sníž. přenesená",J291,0)</f>
        <v>0</v>
      </c>
      <c r="BI291" s="281">
        <f>IF(N291="nulová",J291,0)</f>
        <v>0</v>
      </c>
      <c r="BJ291" s="104" t="s">
        <v>144</v>
      </c>
      <c r="BK291" s="281">
        <f>ROUND(I291*H291,2)</f>
        <v>0</v>
      </c>
      <c r="BL291" s="104" t="s">
        <v>227</v>
      </c>
      <c r="BM291" s="280" t="s">
        <v>511</v>
      </c>
    </row>
    <row r="292" spans="1:65" s="127" customFormat="1" ht="11.25" x14ac:dyDescent="0.2">
      <c r="A292" s="121"/>
      <c r="B292" s="122"/>
      <c r="C292" s="121"/>
      <c r="D292" s="282" t="s">
        <v>146</v>
      </c>
      <c r="E292" s="121"/>
      <c r="F292" s="283" t="s">
        <v>512</v>
      </c>
      <c r="G292" s="121"/>
      <c r="H292" s="121"/>
      <c r="I292" s="121"/>
      <c r="J292" s="121"/>
      <c r="K292" s="121"/>
      <c r="L292" s="122"/>
      <c r="M292" s="284"/>
      <c r="N292" s="285"/>
      <c r="O292" s="164"/>
      <c r="P292" s="164"/>
      <c r="Q292" s="164"/>
      <c r="R292" s="164"/>
      <c r="S292" s="164"/>
      <c r="T292" s="165"/>
      <c r="U292" s="121"/>
      <c r="V292" s="121"/>
      <c r="W292" s="121"/>
      <c r="X292" s="121"/>
      <c r="Y292" s="121"/>
      <c r="Z292" s="121"/>
      <c r="AA292" s="121"/>
      <c r="AB292" s="121"/>
      <c r="AC292" s="121"/>
      <c r="AD292" s="121"/>
      <c r="AE292" s="121"/>
      <c r="AT292" s="104" t="s">
        <v>146</v>
      </c>
      <c r="AU292" s="104" t="s">
        <v>144</v>
      </c>
    </row>
    <row r="293" spans="1:65" s="127" customFormat="1" ht="16.5" customHeight="1" x14ac:dyDescent="0.2">
      <c r="A293" s="121"/>
      <c r="B293" s="122"/>
      <c r="C293" s="303" t="s">
        <v>513</v>
      </c>
      <c r="D293" s="303" t="s">
        <v>218</v>
      </c>
      <c r="E293" s="304" t="s">
        <v>514</v>
      </c>
      <c r="F293" s="305" t="s">
        <v>515</v>
      </c>
      <c r="G293" s="306" t="s">
        <v>150</v>
      </c>
      <c r="H293" s="307">
        <v>1.1499999999999999</v>
      </c>
      <c r="I293" s="7"/>
      <c r="J293" s="308">
        <f>ROUND(I293*H293,2)</f>
        <v>0</v>
      </c>
      <c r="K293" s="305" t="s">
        <v>142</v>
      </c>
      <c r="L293" s="309"/>
      <c r="M293" s="310" t="s">
        <v>3</v>
      </c>
      <c r="N293" s="311" t="s">
        <v>48</v>
      </c>
      <c r="O293" s="164"/>
      <c r="P293" s="278">
        <f>O293*H293</f>
        <v>0</v>
      </c>
      <c r="Q293" s="278">
        <v>1.575E-2</v>
      </c>
      <c r="R293" s="278">
        <f>Q293*H293</f>
        <v>1.81125E-2</v>
      </c>
      <c r="S293" s="278">
        <v>0</v>
      </c>
      <c r="T293" s="279">
        <f>S293*H293</f>
        <v>0</v>
      </c>
      <c r="U293" s="121"/>
      <c r="V293" s="121"/>
      <c r="W293" s="121"/>
      <c r="X293" s="121"/>
      <c r="Y293" s="121"/>
      <c r="Z293" s="121"/>
      <c r="AA293" s="121"/>
      <c r="AB293" s="121"/>
      <c r="AC293" s="121"/>
      <c r="AD293" s="121"/>
      <c r="AE293" s="121"/>
      <c r="AR293" s="280" t="s">
        <v>318</v>
      </c>
      <c r="AT293" s="280" t="s">
        <v>218</v>
      </c>
      <c r="AU293" s="280" t="s">
        <v>144</v>
      </c>
      <c r="AY293" s="104" t="s">
        <v>135</v>
      </c>
      <c r="BE293" s="281">
        <f>IF(N293="základní",J293,0)</f>
        <v>0</v>
      </c>
      <c r="BF293" s="281">
        <f>IF(N293="snížená",J293,0)</f>
        <v>0</v>
      </c>
      <c r="BG293" s="281">
        <f>IF(N293="zákl. přenesená",J293,0)</f>
        <v>0</v>
      </c>
      <c r="BH293" s="281">
        <f>IF(N293="sníž. přenesená",J293,0)</f>
        <v>0</v>
      </c>
      <c r="BI293" s="281">
        <f>IF(N293="nulová",J293,0)</f>
        <v>0</v>
      </c>
      <c r="BJ293" s="104" t="s">
        <v>144</v>
      </c>
      <c r="BK293" s="281">
        <f>ROUND(I293*H293,2)</f>
        <v>0</v>
      </c>
      <c r="BL293" s="104" t="s">
        <v>227</v>
      </c>
      <c r="BM293" s="280" t="s">
        <v>516</v>
      </c>
    </row>
    <row r="294" spans="1:65" s="127" customFormat="1" ht="11.25" x14ac:dyDescent="0.2">
      <c r="A294" s="121"/>
      <c r="B294" s="122"/>
      <c r="C294" s="121"/>
      <c r="D294" s="282" t="s">
        <v>146</v>
      </c>
      <c r="E294" s="121"/>
      <c r="F294" s="283" t="s">
        <v>517</v>
      </c>
      <c r="G294" s="121"/>
      <c r="H294" s="121"/>
      <c r="I294" s="121"/>
      <c r="J294" s="121"/>
      <c r="K294" s="121"/>
      <c r="L294" s="122"/>
      <c r="M294" s="284"/>
      <c r="N294" s="285"/>
      <c r="O294" s="164"/>
      <c r="P294" s="164"/>
      <c r="Q294" s="164"/>
      <c r="R294" s="164"/>
      <c r="S294" s="164"/>
      <c r="T294" s="165"/>
      <c r="U294" s="121"/>
      <c r="V294" s="121"/>
      <c r="W294" s="121"/>
      <c r="X294" s="121"/>
      <c r="Y294" s="121"/>
      <c r="Z294" s="121"/>
      <c r="AA294" s="121"/>
      <c r="AB294" s="121"/>
      <c r="AC294" s="121"/>
      <c r="AD294" s="121"/>
      <c r="AE294" s="121"/>
      <c r="AT294" s="104" t="s">
        <v>146</v>
      </c>
      <c r="AU294" s="104" t="s">
        <v>144</v>
      </c>
    </row>
    <row r="295" spans="1:65" s="286" customFormat="1" ht="11.25" x14ac:dyDescent="0.2">
      <c r="B295" s="287"/>
      <c r="D295" s="288" t="s">
        <v>153</v>
      </c>
      <c r="E295" s="289" t="s">
        <v>3</v>
      </c>
      <c r="F295" s="290" t="s">
        <v>518</v>
      </c>
      <c r="H295" s="291">
        <v>1.0449999999999999</v>
      </c>
      <c r="L295" s="287"/>
      <c r="M295" s="292"/>
      <c r="N295" s="293"/>
      <c r="O295" s="293"/>
      <c r="P295" s="293"/>
      <c r="Q295" s="293"/>
      <c r="R295" s="293"/>
      <c r="S295" s="293"/>
      <c r="T295" s="294"/>
      <c r="AT295" s="289" t="s">
        <v>153</v>
      </c>
      <c r="AU295" s="289" t="s">
        <v>144</v>
      </c>
      <c r="AV295" s="286" t="s">
        <v>144</v>
      </c>
      <c r="AW295" s="286" t="s">
        <v>37</v>
      </c>
      <c r="AX295" s="286" t="s">
        <v>84</v>
      </c>
      <c r="AY295" s="289" t="s">
        <v>135</v>
      </c>
    </row>
    <row r="296" spans="1:65" s="286" customFormat="1" ht="11.25" x14ac:dyDescent="0.2">
      <c r="B296" s="287"/>
      <c r="D296" s="288" t="s">
        <v>153</v>
      </c>
      <c r="F296" s="290" t="s">
        <v>519</v>
      </c>
      <c r="H296" s="291">
        <v>1.1499999999999999</v>
      </c>
      <c r="L296" s="287"/>
      <c r="M296" s="292"/>
      <c r="N296" s="293"/>
      <c r="O296" s="293"/>
      <c r="P296" s="293"/>
      <c r="Q296" s="293"/>
      <c r="R296" s="293"/>
      <c r="S296" s="293"/>
      <c r="T296" s="294"/>
      <c r="AT296" s="289" t="s">
        <v>153</v>
      </c>
      <c r="AU296" s="289" t="s">
        <v>144</v>
      </c>
      <c r="AV296" s="286" t="s">
        <v>144</v>
      </c>
      <c r="AW296" s="286" t="s">
        <v>4</v>
      </c>
      <c r="AX296" s="286" t="s">
        <v>84</v>
      </c>
      <c r="AY296" s="289" t="s">
        <v>135</v>
      </c>
    </row>
    <row r="297" spans="1:65" s="127" customFormat="1" ht="16.5" customHeight="1" x14ac:dyDescent="0.2">
      <c r="A297" s="121"/>
      <c r="B297" s="122"/>
      <c r="C297" s="270" t="s">
        <v>520</v>
      </c>
      <c r="D297" s="270" t="s">
        <v>138</v>
      </c>
      <c r="E297" s="271" t="s">
        <v>521</v>
      </c>
      <c r="F297" s="272" t="s">
        <v>522</v>
      </c>
      <c r="G297" s="273" t="s">
        <v>150</v>
      </c>
      <c r="H297" s="274">
        <v>14.035</v>
      </c>
      <c r="I297" s="6"/>
      <c r="J297" s="275">
        <f>ROUND(I297*H297,2)</f>
        <v>0</v>
      </c>
      <c r="K297" s="272" t="s">
        <v>142</v>
      </c>
      <c r="L297" s="122"/>
      <c r="M297" s="276" t="s">
        <v>3</v>
      </c>
      <c r="N297" s="277" t="s">
        <v>48</v>
      </c>
      <c r="O297" s="164"/>
      <c r="P297" s="278">
        <f>O297*H297</f>
        <v>0</v>
      </c>
      <c r="Q297" s="278">
        <v>0</v>
      </c>
      <c r="R297" s="278">
        <f>Q297*H297</f>
        <v>0</v>
      </c>
      <c r="S297" s="278">
        <v>0.02</v>
      </c>
      <c r="T297" s="279">
        <f>S297*H297</f>
        <v>0.28070000000000001</v>
      </c>
      <c r="U297" s="121"/>
      <c r="V297" s="121"/>
      <c r="W297" s="121"/>
      <c r="X297" s="121"/>
      <c r="Y297" s="121"/>
      <c r="Z297" s="121"/>
      <c r="AA297" s="121"/>
      <c r="AB297" s="121"/>
      <c r="AC297" s="121"/>
      <c r="AD297" s="121"/>
      <c r="AE297" s="121"/>
      <c r="AR297" s="280" t="s">
        <v>227</v>
      </c>
      <c r="AT297" s="280" t="s">
        <v>138</v>
      </c>
      <c r="AU297" s="280" t="s">
        <v>144</v>
      </c>
      <c r="AY297" s="104" t="s">
        <v>135</v>
      </c>
      <c r="BE297" s="281">
        <f>IF(N297="základní",J297,0)</f>
        <v>0</v>
      </c>
      <c r="BF297" s="281">
        <f>IF(N297="snížená",J297,0)</f>
        <v>0</v>
      </c>
      <c r="BG297" s="281">
        <f>IF(N297="zákl. přenesená",J297,0)</f>
        <v>0</v>
      </c>
      <c r="BH297" s="281">
        <f>IF(N297="sníž. přenesená",J297,0)</f>
        <v>0</v>
      </c>
      <c r="BI297" s="281">
        <f>IF(N297="nulová",J297,0)</f>
        <v>0</v>
      </c>
      <c r="BJ297" s="104" t="s">
        <v>144</v>
      </c>
      <c r="BK297" s="281">
        <f>ROUND(I297*H297,2)</f>
        <v>0</v>
      </c>
      <c r="BL297" s="104" t="s">
        <v>227</v>
      </c>
      <c r="BM297" s="280" t="s">
        <v>523</v>
      </c>
    </row>
    <row r="298" spans="1:65" s="127" customFormat="1" ht="11.25" x14ac:dyDescent="0.2">
      <c r="A298" s="121"/>
      <c r="B298" s="122"/>
      <c r="C298" s="121"/>
      <c r="D298" s="282" t="s">
        <v>146</v>
      </c>
      <c r="E298" s="121"/>
      <c r="F298" s="283" t="s">
        <v>524</v>
      </c>
      <c r="G298" s="121"/>
      <c r="H298" s="121"/>
      <c r="I298" s="121"/>
      <c r="J298" s="121"/>
      <c r="K298" s="121"/>
      <c r="L298" s="122"/>
      <c r="M298" s="284"/>
      <c r="N298" s="285"/>
      <c r="O298" s="164"/>
      <c r="P298" s="164"/>
      <c r="Q298" s="164"/>
      <c r="R298" s="164"/>
      <c r="S298" s="164"/>
      <c r="T298" s="165"/>
      <c r="U298" s="121"/>
      <c r="V298" s="121"/>
      <c r="W298" s="121"/>
      <c r="X298" s="121"/>
      <c r="Y298" s="121"/>
      <c r="Z298" s="121"/>
      <c r="AA298" s="121"/>
      <c r="AB298" s="121"/>
      <c r="AC298" s="121"/>
      <c r="AD298" s="121"/>
      <c r="AE298" s="121"/>
      <c r="AT298" s="104" t="s">
        <v>146</v>
      </c>
      <c r="AU298" s="104" t="s">
        <v>144</v>
      </c>
    </row>
    <row r="299" spans="1:65" s="286" customFormat="1" ht="11.25" x14ac:dyDescent="0.2">
      <c r="B299" s="287"/>
      <c r="D299" s="288" t="s">
        <v>153</v>
      </c>
      <c r="E299" s="289" t="s">
        <v>3</v>
      </c>
      <c r="F299" s="290" t="s">
        <v>257</v>
      </c>
      <c r="H299" s="291">
        <v>12.99</v>
      </c>
      <c r="L299" s="287"/>
      <c r="M299" s="292"/>
      <c r="N299" s="293"/>
      <c r="O299" s="293"/>
      <c r="P299" s="293"/>
      <c r="Q299" s="293"/>
      <c r="R299" s="293"/>
      <c r="S299" s="293"/>
      <c r="T299" s="294"/>
      <c r="AT299" s="289" t="s">
        <v>153</v>
      </c>
      <c r="AU299" s="289" t="s">
        <v>144</v>
      </c>
      <c r="AV299" s="286" t="s">
        <v>144</v>
      </c>
      <c r="AW299" s="286" t="s">
        <v>37</v>
      </c>
      <c r="AX299" s="286" t="s">
        <v>76</v>
      </c>
      <c r="AY299" s="289" t="s">
        <v>135</v>
      </c>
    </row>
    <row r="300" spans="1:65" s="286" customFormat="1" ht="11.25" x14ac:dyDescent="0.2">
      <c r="B300" s="287"/>
      <c r="D300" s="288" t="s">
        <v>153</v>
      </c>
      <c r="E300" s="289" t="s">
        <v>3</v>
      </c>
      <c r="F300" s="290" t="s">
        <v>525</v>
      </c>
      <c r="H300" s="291">
        <v>0.495</v>
      </c>
      <c r="L300" s="287"/>
      <c r="M300" s="292"/>
      <c r="N300" s="293"/>
      <c r="O300" s="293"/>
      <c r="P300" s="293"/>
      <c r="Q300" s="293"/>
      <c r="R300" s="293"/>
      <c r="S300" s="293"/>
      <c r="T300" s="294"/>
      <c r="AT300" s="289" t="s">
        <v>153</v>
      </c>
      <c r="AU300" s="289" t="s">
        <v>144</v>
      </c>
      <c r="AV300" s="286" t="s">
        <v>144</v>
      </c>
      <c r="AW300" s="286" t="s">
        <v>37</v>
      </c>
      <c r="AX300" s="286" t="s">
        <v>76</v>
      </c>
      <c r="AY300" s="289" t="s">
        <v>135</v>
      </c>
    </row>
    <row r="301" spans="1:65" s="286" customFormat="1" ht="11.25" x14ac:dyDescent="0.2">
      <c r="B301" s="287"/>
      <c r="D301" s="288" t="s">
        <v>153</v>
      </c>
      <c r="E301" s="289" t="s">
        <v>3</v>
      </c>
      <c r="F301" s="290" t="s">
        <v>526</v>
      </c>
      <c r="H301" s="291">
        <v>0.55000000000000004</v>
      </c>
      <c r="L301" s="287"/>
      <c r="M301" s="292"/>
      <c r="N301" s="293"/>
      <c r="O301" s="293"/>
      <c r="P301" s="293"/>
      <c r="Q301" s="293"/>
      <c r="R301" s="293"/>
      <c r="S301" s="293"/>
      <c r="T301" s="294"/>
      <c r="AT301" s="289" t="s">
        <v>153</v>
      </c>
      <c r="AU301" s="289" t="s">
        <v>144</v>
      </c>
      <c r="AV301" s="286" t="s">
        <v>144</v>
      </c>
      <c r="AW301" s="286" t="s">
        <v>37</v>
      </c>
      <c r="AX301" s="286" t="s">
        <v>76</v>
      </c>
      <c r="AY301" s="289" t="s">
        <v>135</v>
      </c>
    </row>
    <row r="302" spans="1:65" s="295" customFormat="1" ht="11.25" x14ac:dyDescent="0.2">
      <c r="B302" s="296"/>
      <c r="D302" s="288" t="s">
        <v>153</v>
      </c>
      <c r="E302" s="297" t="s">
        <v>3</v>
      </c>
      <c r="F302" s="298" t="s">
        <v>157</v>
      </c>
      <c r="H302" s="299">
        <v>14.035</v>
      </c>
      <c r="L302" s="296"/>
      <c r="M302" s="300"/>
      <c r="N302" s="301"/>
      <c r="O302" s="301"/>
      <c r="P302" s="301"/>
      <c r="Q302" s="301"/>
      <c r="R302" s="301"/>
      <c r="S302" s="301"/>
      <c r="T302" s="302"/>
      <c r="AT302" s="297" t="s">
        <v>153</v>
      </c>
      <c r="AU302" s="297" t="s">
        <v>144</v>
      </c>
      <c r="AV302" s="295" t="s">
        <v>143</v>
      </c>
      <c r="AW302" s="295" t="s">
        <v>37</v>
      </c>
      <c r="AX302" s="295" t="s">
        <v>84</v>
      </c>
      <c r="AY302" s="297" t="s">
        <v>135</v>
      </c>
    </row>
    <row r="303" spans="1:65" s="127" customFormat="1" ht="24.2" customHeight="1" x14ac:dyDescent="0.2">
      <c r="A303" s="121"/>
      <c r="B303" s="122"/>
      <c r="C303" s="270" t="s">
        <v>527</v>
      </c>
      <c r="D303" s="270" t="s">
        <v>138</v>
      </c>
      <c r="E303" s="271" t="s">
        <v>528</v>
      </c>
      <c r="F303" s="272" t="s">
        <v>529</v>
      </c>
      <c r="G303" s="273" t="s">
        <v>150</v>
      </c>
      <c r="H303" s="274">
        <v>78.709999999999994</v>
      </c>
      <c r="I303" s="6"/>
      <c r="J303" s="275">
        <f>ROUND(I303*H303,2)</f>
        <v>0</v>
      </c>
      <c r="K303" s="272" t="s">
        <v>142</v>
      </c>
      <c r="L303" s="122"/>
      <c r="M303" s="276" t="s">
        <v>3</v>
      </c>
      <c r="N303" s="277" t="s">
        <v>48</v>
      </c>
      <c r="O303" s="164"/>
      <c r="P303" s="278">
        <f>O303*H303</f>
        <v>0</v>
      </c>
      <c r="Q303" s="278">
        <v>1.7000000000000001E-4</v>
      </c>
      <c r="R303" s="278">
        <f>Q303*H303</f>
        <v>1.3380700000000001E-2</v>
      </c>
      <c r="S303" s="278">
        <v>0</v>
      </c>
      <c r="T303" s="279">
        <f>S303*H303</f>
        <v>0</v>
      </c>
      <c r="U303" s="121"/>
      <c r="V303" s="121"/>
      <c r="W303" s="121"/>
      <c r="X303" s="121"/>
      <c r="Y303" s="121"/>
      <c r="Z303" s="121"/>
      <c r="AA303" s="121"/>
      <c r="AB303" s="121"/>
      <c r="AC303" s="121"/>
      <c r="AD303" s="121"/>
      <c r="AE303" s="121"/>
      <c r="AR303" s="280" t="s">
        <v>227</v>
      </c>
      <c r="AT303" s="280" t="s">
        <v>138</v>
      </c>
      <c r="AU303" s="280" t="s">
        <v>144</v>
      </c>
      <c r="AY303" s="104" t="s">
        <v>135</v>
      </c>
      <c r="BE303" s="281">
        <f>IF(N303="základní",J303,0)</f>
        <v>0</v>
      </c>
      <c r="BF303" s="281">
        <f>IF(N303="snížená",J303,0)</f>
        <v>0</v>
      </c>
      <c r="BG303" s="281">
        <f>IF(N303="zákl. přenesená",J303,0)</f>
        <v>0</v>
      </c>
      <c r="BH303" s="281">
        <f>IF(N303="sníž. přenesená",J303,0)</f>
        <v>0</v>
      </c>
      <c r="BI303" s="281">
        <f>IF(N303="nulová",J303,0)</f>
        <v>0</v>
      </c>
      <c r="BJ303" s="104" t="s">
        <v>144</v>
      </c>
      <c r="BK303" s="281">
        <f>ROUND(I303*H303,2)</f>
        <v>0</v>
      </c>
      <c r="BL303" s="104" t="s">
        <v>227</v>
      </c>
      <c r="BM303" s="280" t="s">
        <v>530</v>
      </c>
    </row>
    <row r="304" spans="1:65" s="127" customFormat="1" ht="11.25" x14ac:dyDescent="0.2">
      <c r="A304" s="121"/>
      <c r="B304" s="122"/>
      <c r="C304" s="121"/>
      <c r="D304" s="282" t="s">
        <v>146</v>
      </c>
      <c r="E304" s="121"/>
      <c r="F304" s="283" t="s">
        <v>531</v>
      </c>
      <c r="G304" s="121"/>
      <c r="H304" s="121"/>
      <c r="I304" s="121"/>
      <c r="J304" s="121"/>
      <c r="K304" s="121"/>
      <c r="L304" s="122"/>
      <c r="M304" s="284"/>
      <c r="N304" s="285"/>
      <c r="O304" s="164"/>
      <c r="P304" s="164"/>
      <c r="Q304" s="164"/>
      <c r="R304" s="164"/>
      <c r="S304" s="164"/>
      <c r="T304" s="165"/>
      <c r="U304" s="121"/>
      <c r="V304" s="121"/>
      <c r="W304" s="121"/>
      <c r="X304" s="121"/>
      <c r="Y304" s="121"/>
      <c r="Z304" s="121"/>
      <c r="AA304" s="121"/>
      <c r="AB304" s="121"/>
      <c r="AC304" s="121"/>
      <c r="AD304" s="121"/>
      <c r="AE304" s="121"/>
      <c r="AT304" s="104" t="s">
        <v>146</v>
      </c>
      <c r="AU304" s="104" t="s">
        <v>144</v>
      </c>
    </row>
    <row r="305" spans="1:65" s="286" customFormat="1" ht="11.25" x14ac:dyDescent="0.2">
      <c r="B305" s="287"/>
      <c r="D305" s="288" t="s">
        <v>153</v>
      </c>
      <c r="E305" s="289" t="s">
        <v>3</v>
      </c>
      <c r="F305" s="290" t="s">
        <v>532</v>
      </c>
      <c r="H305" s="291">
        <v>14.44</v>
      </c>
      <c r="L305" s="287"/>
      <c r="M305" s="292"/>
      <c r="N305" s="293"/>
      <c r="O305" s="293"/>
      <c r="P305" s="293"/>
      <c r="Q305" s="293"/>
      <c r="R305" s="293"/>
      <c r="S305" s="293"/>
      <c r="T305" s="294"/>
      <c r="AT305" s="289" t="s">
        <v>153</v>
      </c>
      <c r="AU305" s="289" t="s">
        <v>144</v>
      </c>
      <c r="AV305" s="286" t="s">
        <v>144</v>
      </c>
      <c r="AW305" s="286" t="s">
        <v>37</v>
      </c>
      <c r="AX305" s="286" t="s">
        <v>76</v>
      </c>
      <c r="AY305" s="289" t="s">
        <v>135</v>
      </c>
    </row>
    <row r="306" spans="1:65" s="286" customFormat="1" ht="11.25" x14ac:dyDescent="0.2">
      <c r="B306" s="287"/>
      <c r="D306" s="288" t="s">
        <v>153</v>
      </c>
      <c r="E306" s="289" t="s">
        <v>3</v>
      </c>
      <c r="F306" s="290" t="s">
        <v>533</v>
      </c>
      <c r="H306" s="291">
        <v>24.91</v>
      </c>
      <c r="L306" s="287"/>
      <c r="M306" s="292"/>
      <c r="N306" s="293"/>
      <c r="O306" s="293"/>
      <c r="P306" s="293"/>
      <c r="Q306" s="293"/>
      <c r="R306" s="293"/>
      <c r="S306" s="293"/>
      <c r="T306" s="294"/>
      <c r="AT306" s="289" t="s">
        <v>153</v>
      </c>
      <c r="AU306" s="289" t="s">
        <v>144</v>
      </c>
      <c r="AV306" s="286" t="s">
        <v>144</v>
      </c>
      <c r="AW306" s="286" t="s">
        <v>37</v>
      </c>
      <c r="AX306" s="286" t="s">
        <v>76</v>
      </c>
      <c r="AY306" s="289" t="s">
        <v>135</v>
      </c>
    </row>
    <row r="307" spans="1:65" s="286" customFormat="1" ht="11.25" x14ac:dyDescent="0.2">
      <c r="B307" s="287"/>
      <c r="D307" s="288" t="s">
        <v>153</v>
      </c>
      <c r="E307" s="289" t="s">
        <v>3</v>
      </c>
      <c r="F307" s="290" t="s">
        <v>534</v>
      </c>
      <c r="H307" s="291">
        <v>26.33</v>
      </c>
      <c r="L307" s="287"/>
      <c r="M307" s="292"/>
      <c r="N307" s="293"/>
      <c r="O307" s="293"/>
      <c r="P307" s="293"/>
      <c r="Q307" s="293"/>
      <c r="R307" s="293"/>
      <c r="S307" s="293"/>
      <c r="T307" s="294"/>
      <c r="AT307" s="289" t="s">
        <v>153</v>
      </c>
      <c r="AU307" s="289" t="s">
        <v>144</v>
      </c>
      <c r="AV307" s="286" t="s">
        <v>144</v>
      </c>
      <c r="AW307" s="286" t="s">
        <v>37</v>
      </c>
      <c r="AX307" s="286" t="s">
        <v>76</v>
      </c>
      <c r="AY307" s="289" t="s">
        <v>135</v>
      </c>
    </row>
    <row r="308" spans="1:65" s="286" customFormat="1" ht="11.25" x14ac:dyDescent="0.2">
      <c r="B308" s="287"/>
      <c r="D308" s="288" t="s">
        <v>153</v>
      </c>
      <c r="E308" s="289" t="s">
        <v>3</v>
      </c>
      <c r="F308" s="290" t="s">
        <v>535</v>
      </c>
      <c r="H308" s="291">
        <v>13.03</v>
      </c>
      <c r="L308" s="287"/>
      <c r="M308" s="292"/>
      <c r="N308" s="293"/>
      <c r="O308" s="293"/>
      <c r="P308" s="293"/>
      <c r="Q308" s="293"/>
      <c r="R308" s="293"/>
      <c r="S308" s="293"/>
      <c r="T308" s="294"/>
      <c r="AT308" s="289" t="s">
        <v>153</v>
      </c>
      <c r="AU308" s="289" t="s">
        <v>144</v>
      </c>
      <c r="AV308" s="286" t="s">
        <v>144</v>
      </c>
      <c r="AW308" s="286" t="s">
        <v>37</v>
      </c>
      <c r="AX308" s="286" t="s">
        <v>76</v>
      </c>
      <c r="AY308" s="289" t="s">
        <v>135</v>
      </c>
    </row>
    <row r="309" spans="1:65" s="295" customFormat="1" ht="11.25" x14ac:dyDescent="0.2">
      <c r="B309" s="296"/>
      <c r="D309" s="288" t="s">
        <v>153</v>
      </c>
      <c r="E309" s="297" t="s">
        <v>3</v>
      </c>
      <c r="F309" s="298" t="s">
        <v>157</v>
      </c>
      <c r="H309" s="299">
        <v>78.709999999999994</v>
      </c>
      <c r="L309" s="296"/>
      <c r="M309" s="300"/>
      <c r="N309" s="301"/>
      <c r="O309" s="301"/>
      <c r="P309" s="301"/>
      <c r="Q309" s="301"/>
      <c r="R309" s="301"/>
      <c r="S309" s="301"/>
      <c r="T309" s="302"/>
      <c r="AT309" s="297" t="s">
        <v>153</v>
      </c>
      <c r="AU309" s="297" t="s">
        <v>144</v>
      </c>
      <c r="AV309" s="295" t="s">
        <v>143</v>
      </c>
      <c r="AW309" s="295" t="s">
        <v>37</v>
      </c>
      <c r="AX309" s="295" t="s">
        <v>84</v>
      </c>
      <c r="AY309" s="297" t="s">
        <v>135</v>
      </c>
    </row>
    <row r="310" spans="1:65" s="127" customFormat="1" ht="16.5" customHeight="1" x14ac:dyDescent="0.2">
      <c r="A310" s="121"/>
      <c r="B310" s="122"/>
      <c r="C310" s="270" t="s">
        <v>536</v>
      </c>
      <c r="D310" s="270" t="s">
        <v>138</v>
      </c>
      <c r="E310" s="271" t="s">
        <v>537</v>
      </c>
      <c r="F310" s="272" t="s">
        <v>538</v>
      </c>
      <c r="G310" s="273" t="s">
        <v>150</v>
      </c>
      <c r="H310" s="274">
        <v>78.709999999999994</v>
      </c>
      <c r="I310" s="6"/>
      <c r="J310" s="275">
        <f>ROUND(I310*H310,2)</f>
        <v>0</v>
      </c>
      <c r="K310" s="272" t="s">
        <v>142</v>
      </c>
      <c r="L310" s="122"/>
      <c r="M310" s="276" t="s">
        <v>3</v>
      </c>
      <c r="N310" s="277" t="s">
        <v>48</v>
      </c>
      <c r="O310" s="164"/>
      <c r="P310" s="278">
        <f>O310*H310</f>
        <v>0</v>
      </c>
      <c r="Q310" s="278">
        <v>0</v>
      </c>
      <c r="R310" s="278">
        <f>Q310*H310</f>
        <v>0</v>
      </c>
      <c r="S310" s="278">
        <v>0</v>
      </c>
      <c r="T310" s="279">
        <f>S310*H310</f>
        <v>0</v>
      </c>
      <c r="U310" s="121"/>
      <c r="V310" s="121"/>
      <c r="W310" s="121"/>
      <c r="X310" s="121"/>
      <c r="Y310" s="121"/>
      <c r="Z310" s="121"/>
      <c r="AA310" s="121"/>
      <c r="AB310" s="121"/>
      <c r="AC310" s="121"/>
      <c r="AD310" s="121"/>
      <c r="AE310" s="121"/>
      <c r="AR310" s="280" t="s">
        <v>227</v>
      </c>
      <c r="AT310" s="280" t="s">
        <v>138</v>
      </c>
      <c r="AU310" s="280" t="s">
        <v>144</v>
      </c>
      <c r="AY310" s="104" t="s">
        <v>135</v>
      </c>
      <c r="BE310" s="281">
        <f>IF(N310="základní",J310,0)</f>
        <v>0</v>
      </c>
      <c r="BF310" s="281">
        <f>IF(N310="snížená",J310,0)</f>
        <v>0</v>
      </c>
      <c r="BG310" s="281">
        <f>IF(N310="zákl. přenesená",J310,0)</f>
        <v>0</v>
      </c>
      <c r="BH310" s="281">
        <f>IF(N310="sníž. přenesená",J310,0)</f>
        <v>0</v>
      </c>
      <c r="BI310" s="281">
        <f>IF(N310="nulová",J310,0)</f>
        <v>0</v>
      </c>
      <c r="BJ310" s="104" t="s">
        <v>144</v>
      </c>
      <c r="BK310" s="281">
        <f>ROUND(I310*H310,2)</f>
        <v>0</v>
      </c>
      <c r="BL310" s="104" t="s">
        <v>227</v>
      </c>
      <c r="BM310" s="280" t="s">
        <v>539</v>
      </c>
    </row>
    <row r="311" spans="1:65" s="127" customFormat="1" ht="11.25" x14ac:dyDescent="0.2">
      <c r="A311" s="121"/>
      <c r="B311" s="122"/>
      <c r="C311" s="121"/>
      <c r="D311" s="282" t="s">
        <v>146</v>
      </c>
      <c r="E311" s="121"/>
      <c r="F311" s="283" t="s">
        <v>540</v>
      </c>
      <c r="G311" s="121"/>
      <c r="H311" s="121"/>
      <c r="I311" s="121"/>
      <c r="J311" s="121"/>
      <c r="K311" s="121"/>
      <c r="L311" s="122"/>
      <c r="M311" s="284"/>
      <c r="N311" s="285"/>
      <c r="O311" s="164"/>
      <c r="P311" s="164"/>
      <c r="Q311" s="164"/>
      <c r="R311" s="164"/>
      <c r="S311" s="164"/>
      <c r="T311" s="165"/>
      <c r="U311" s="121"/>
      <c r="V311" s="121"/>
      <c r="W311" s="121"/>
      <c r="X311" s="121"/>
      <c r="Y311" s="121"/>
      <c r="Z311" s="121"/>
      <c r="AA311" s="121"/>
      <c r="AB311" s="121"/>
      <c r="AC311" s="121"/>
      <c r="AD311" s="121"/>
      <c r="AE311" s="121"/>
      <c r="AT311" s="104" t="s">
        <v>146</v>
      </c>
      <c r="AU311" s="104" t="s">
        <v>144</v>
      </c>
    </row>
    <row r="312" spans="1:65" s="127" customFormat="1" ht="16.5" customHeight="1" x14ac:dyDescent="0.2">
      <c r="A312" s="121"/>
      <c r="B312" s="122"/>
      <c r="C312" s="270" t="s">
        <v>541</v>
      </c>
      <c r="D312" s="270" t="s">
        <v>138</v>
      </c>
      <c r="E312" s="271" t="s">
        <v>542</v>
      </c>
      <c r="F312" s="272" t="s">
        <v>543</v>
      </c>
      <c r="G312" s="273" t="s">
        <v>150</v>
      </c>
      <c r="H312" s="274">
        <v>78.709999999999994</v>
      </c>
      <c r="I312" s="6"/>
      <c r="J312" s="275">
        <f>ROUND(I312*H312,2)</f>
        <v>0</v>
      </c>
      <c r="K312" s="272" t="s">
        <v>142</v>
      </c>
      <c r="L312" s="122"/>
      <c r="M312" s="276" t="s">
        <v>3</v>
      </c>
      <c r="N312" s="277" t="s">
        <v>48</v>
      </c>
      <c r="O312" s="164"/>
      <c r="P312" s="278">
        <f>O312*H312</f>
        <v>0</v>
      </c>
      <c r="Q312" s="278">
        <v>5.0000000000000002E-5</v>
      </c>
      <c r="R312" s="278">
        <f>Q312*H312</f>
        <v>3.9354999999999998E-3</v>
      </c>
      <c r="S312" s="278">
        <v>0</v>
      </c>
      <c r="T312" s="279">
        <f>S312*H312</f>
        <v>0</v>
      </c>
      <c r="U312" s="121"/>
      <c r="V312" s="121"/>
      <c r="W312" s="121"/>
      <c r="X312" s="121"/>
      <c r="Y312" s="121"/>
      <c r="Z312" s="121"/>
      <c r="AA312" s="121"/>
      <c r="AB312" s="121"/>
      <c r="AC312" s="121"/>
      <c r="AD312" s="121"/>
      <c r="AE312" s="121"/>
      <c r="AR312" s="280" t="s">
        <v>227</v>
      </c>
      <c r="AT312" s="280" t="s">
        <v>138</v>
      </c>
      <c r="AU312" s="280" t="s">
        <v>144</v>
      </c>
      <c r="AY312" s="104" t="s">
        <v>135</v>
      </c>
      <c r="BE312" s="281">
        <f>IF(N312="základní",J312,0)</f>
        <v>0</v>
      </c>
      <c r="BF312" s="281">
        <f>IF(N312="snížená",J312,0)</f>
        <v>0</v>
      </c>
      <c r="BG312" s="281">
        <f>IF(N312="zákl. přenesená",J312,0)</f>
        <v>0</v>
      </c>
      <c r="BH312" s="281">
        <f>IF(N312="sníž. přenesená",J312,0)</f>
        <v>0</v>
      </c>
      <c r="BI312" s="281">
        <f>IF(N312="nulová",J312,0)</f>
        <v>0</v>
      </c>
      <c r="BJ312" s="104" t="s">
        <v>144</v>
      </c>
      <c r="BK312" s="281">
        <f>ROUND(I312*H312,2)</f>
        <v>0</v>
      </c>
      <c r="BL312" s="104" t="s">
        <v>227</v>
      </c>
      <c r="BM312" s="280" t="s">
        <v>544</v>
      </c>
    </row>
    <row r="313" spans="1:65" s="127" customFormat="1" ht="11.25" x14ac:dyDescent="0.2">
      <c r="A313" s="121"/>
      <c r="B313" s="122"/>
      <c r="C313" s="121"/>
      <c r="D313" s="282" t="s">
        <v>146</v>
      </c>
      <c r="E313" s="121"/>
      <c r="F313" s="283" t="s">
        <v>545</v>
      </c>
      <c r="G313" s="121"/>
      <c r="H313" s="121"/>
      <c r="I313" s="121"/>
      <c r="J313" s="121"/>
      <c r="K313" s="121"/>
      <c r="L313" s="122"/>
      <c r="M313" s="284"/>
      <c r="N313" s="285"/>
      <c r="O313" s="164"/>
      <c r="P313" s="164"/>
      <c r="Q313" s="164"/>
      <c r="R313" s="164"/>
      <c r="S313" s="164"/>
      <c r="T313" s="165"/>
      <c r="U313" s="121"/>
      <c r="V313" s="121"/>
      <c r="W313" s="121"/>
      <c r="X313" s="121"/>
      <c r="Y313" s="121"/>
      <c r="Z313" s="121"/>
      <c r="AA313" s="121"/>
      <c r="AB313" s="121"/>
      <c r="AC313" s="121"/>
      <c r="AD313" s="121"/>
      <c r="AE313" s="121"/>
      <c r="AT313" s="104" t="s">
        <v>146</v>
      </c>
      <c r="AU313" s="104" t="s">
        <v>144</v>
      </c>
    </row>
    <row r="314" spans="1:65" s="127" customFormat="1" ht="24.2" customHeight="1" x14ac:dyDescent="0.2">
      <c r="A314" s="121"/>
      <c r="B314" s="122"/>
      <c r="C314" s="270" t="s">
        <v>546</v>
      </c>
      <c r="D314" s="270" t="s">
        <v>138</v>
      </c>
      <c r="E314" s="271" t="s">
        <v>547</v>
      </c>
      <c r="F314" s="272" t="s">
        <v>548</v>
      </c>
      <c r="G314" s="273" t="s">
        <v>280</v>
      </c>
      <c r="H314" s="274">
        <v>5.1999999999999998E-2</v>
      </c>
      <c r="I314" s="6"/>
      <c r="J314" s="275">
        <f>ROUND(I314*H314,2)</f>
        <v>0</v>
      </c>
      <c r="K314" s="272" t="s">
        <v>142</v>
      </c>
      <c r="L314" s="122"/>
      <c r="M314" s="276" t="s">
        <v>3</v>
      </c>
      <c r="N314" s="277" t="s">
        <v>48</v>
      </c>
      <c r="O314" s="164"/>
      <c r="P314" s="278">
        <f>O314*H314</f>
        <v>0</v>
      </c>
      <c r="Q314" s="278">
        <v>0</v>
      </c>
      <c r="R314" s="278">
        <f>Q314*H314</f>
        <v>0</v>
      </c>
      <c r="S314" s="278">
        <v>0</v>
      </c>
      <c r="T314" s="279">
        <f>S314*H314</f>
        <v>0</v>
      </c>
      <c r="U314" s="121"/>
      <c r="V314" s="121"/>
      <c r="W314" s="121"/>
      <c r="X314" s="121"/>
      <c r="Y314" s="121"/>
      <c r="Z314" s="121"/>
      <c r="AA314" s="121"/>
      <c r="AB314" s="121"/>
      <c r="AC314" s="121"/>
      <c r="AD314" s="121"/>
      <c r="AE314" s="121"/>
      <c r="AR314" s="280" t="s">
        <v>227</v>
      </c>
      <c r="AT314" s="280" t="s">
        <v>138</v>
      </c>
      <c r="AU314" s="280" t="s">
        <v>144</v>
      </c>
      <c r="AY314" s="104" t="s">
        <v>135</v>
      </c>
      <c r="BE314" s="281">
        <f>IF(N314="základní",J314,0)</f>
        <v>0</v>
      </c>
      <c r="BF314" s="281">
        <f>IF(N314="snížená",J314,0)</f>
        <v>0</v>
      </c>
      <c r="BG314" s="281">
        <f>IF(N314="zákl. přenesená",J314,0)</f>
        <v>0</v>
      </c>
      <c r="BH314" s="281">
        <f>IF(N314="sníž. přenesená",J314,0)</f>
        <v>0</v>
      </c>
      <c r="BI314" s="281">
        <f>IF(N314="nulová",J314,0)</f>
        <v>0</v>
      </c>
      <c r="BJ314" s="104" t="s">
        <v>144</v>
      </c>
      <c r="BK314" s="281">
        <f>ROUND(I314*H314,2)</f>
        <v>0</v>
      </c>
      <c r="BL314" s="104" t="s">
        <v>227</v>
      </c>
      <c r="BM314" s="280" t="s">
        <v>549</v>
      </c>
    </row>
    <row r="315" spans="1:65" s="127" customFormat="1" ht="11.25" x14ac:dyDescent="0.2">
      <c r="A315" s="121"/>
      <c r="B315" s="122"/>
      <c r="C315" s="121"/>
      <c r="D315" s="282" t="s">
        <v>146</v>
      </c>
      <c r="E315" s="121"/>
      <c r="F315" s="283" t="s">
        <v>550</v>
      </c>
      <c r="G315" s="121"/>
      <c r="H315" s="121"/>
      <c r="I315" s="121"/>
      <c r="J315" s="121"/>
      <c r="K315" s="121"/>
      <c r="L315" s="122"/>
      <c r="M315" s="284"/>
      <c r="N315" s="285"/>
      <c r="O315" s="164"/>
      <c r="P315" s="164"/>
      <c r="Q315" s="164"/>
      <c r="R315" s="164"/>
      <c r="S315" s="164"/>
      <c r="T315" s="165"/>
      <c r="U315" s="121"/>
      <c r="V315" s="121"/>
      <c r="W315" s="121"/>
      <c r="X315" s="121"/>
      <c r="Y315" s="121"/>
      <c r="Z315" s="121"/>
      <c r="AA315" s="121"/>
      <c r="AB315" s="121"/>
      <c r="AC315" s="121"/>
      <c r="AD315" s="121"/>
      <c r="AE315" s="121"/>
      <c r="AT315" s="104" t="s">
        <v>146</v>
      </c>
      <c r="AU315" s="104" t="s">
        <v>144</v>
      </c>
    </row>
    <row r="316" spans="1:65" s="257" customFormat="1" ht="22.9" customHeight="1" x14ac:dyDescent="0.2">
      <c r="B316" s="258"/>
      <c r="D316" s="259" t="s">
        <v>75</v>
      </c>
      <c r="E316" s="268" t="s">
        <v>551</v>
      </c>
      <c r="F316" s="268" t="s">
        <v>552</v>
      </c>
      <c r="J316" s="269">
        <f>BK316</f>
        <v>0</v>
      </c>
      <c r="L316" s="258"/>
      <c r="M316" s="262"/>
      <c r="N316" s="263"/>
      <c r="O316" s="263"/>
      <c r="P316" s="264">
        <f>SUM(P317:P347)</f>
        <v>0</v>
      </c>
      <c r="Q316" s="263"/>
      <c r="R316" s="264">
        <f>SUM(R317:R347)</f>
        <v>0.18095798999999999</v>
      </c>
      <c r="S316" s="263"/>
      <c r="T316" s="265">
        <f>SUM(T317:T347)</f>
        <v>6.7349999999999993E-2</v>
      </c>
      <c r="AR316" s="259" t="s">
        <v>144</v>
      </c>
      <c r="AT316" s="266" t="s">
        <v>75</v>
      </c>
      <c r="AU316" s="266" t="s">
        <v>84</v>
      </c>
      <c r="AY316" s="259" t="s">
        <v>135</v>
      </c>
      <c r="BK316" s="267">
        <f>SUM(BK317:BK347)</f>
        <v>0</v>
      </c>
    </row>
    <row r="317" spans="1:65" s="127" customFormat="1" ht="16.5" customHeight="1" x14ac:dyDescent="0.2">
      <c r="A317" s="121"/>
      <c r="B317" s="122"/>
      <c r="C317" s="270" t="s">
        <v>553</v>
      </c>
      <c r="D317" s="270" t="s">
        <v>138</v>
      </c>
      <c r="E317" s="271" t="s">
        <v>554</v>
      </c>
      <c r="F317" s="272" t="s">
        <v>555</v>
      </c>
      <c r="G317" s="273" t="s">
        <v>150</v>
      </c>
      <c r="H317" s="274">
        <v>22.45</v>
      </c>
      <c r="I317" s="6"/>
      <c r="J317" s="275">
        <f>ROUND(I317*H317,2)</f>
        <v>0</v>
      </c>
      <c r="K317" s="272" t="s">
        <v>142</v>
      </c>
      <c r="L317" s="122"/>
      <c r="M317" s="276" t="s">
        <v>3</v>
      </c>
      <c r="N317" s="277" t="s">
        <v>48</v>
      </c>
      <c r="O317" s="164"/>
      <c r="P317" s="278">
        <f>O317*H317</f>
        <v>0</v>
      </c>
      <c r="Q317" s="278">
        <v>3.0000000000000001E-5</v>
      </c>
      <c r="R317" s="278">
        <f>Q317*H317</f>
        <v>6.7349999999999995E-4</v>
      </c>
      <c r="S317" s="278">
        <v>0</v>
      </c>
      <c r="T317" s="279">
        <f>S317*H317</f>
        <v>0</v>
      </c>
      <c r="U317" s="121"/>
      <c r="V317" s="121"/>
      <c r="W317" s="121"/>
      <c r="X317" s="121"/>
      <c r="Y317" s="121"/>
      <c r="Z317" s="121"/>
      <c r="AA317" s="121"/>
      <c r="AB317" s="121"/>
      <c r="AC317" s="121"/>
      <c r="AD317" s="121"/>
      <c r="AE317" s="121"/>
      <c r="AR317" s="280" t="s">
        <v>227</v>
      </c>
      <c r="AT317" s="280" t="s">
        <v>138</v>
      </c>
      <c r="AU317" s="280" t="s">
        <v>144</v>
      </c>
      <c r="AY317" s="104" t="s">
        <v>135</v>
      </c>
      <c r="BE317" s="281">
        <f>IF(N317="základní",J317,0)</f>
        <v>0</v>
      </c>
      <c r="BF317" s="281">
        <f>IF(N317="snížená",J317,0)</f>
        <v>0</v>
      </c>
      <c r="BG317" s="281">
        <f>IF(N317="zákl. přenesená",J317,0)</f>
        <v>0</v>
      </c>
      <c r="BH317" s="281">
        <f>IF(N317="sníž. přenesená",J317,0)</f>
        <v>0</v>
      </c>
      <c r="BI317" s="281">
        <f>IF(N317="nulová",J317,0)</f>
        <v>0</v>
      </c>
      <c r="BJ317" s="104" t="s">
        <v>144</v>
      </c>
      <c r="BK317" s="281">
        <f>ROUND(I317*H317,2)</f>
        <v>0</v>
      </c>
      <c r="BL317" s="104" t="s">
        <v>227</v>
      </c>
      <c r="BM317" s="280" t="s">
        <v>556</v>
      </c>
    </row>
    <row r="318" spans="1:65" s="127" customFormat="1" ht="11.25" x14ac:dyDescent="0.2">
      <c r="A318" s="121"/>
      <c r="B318" s="122"/>
      <c r="C318" s="121"/>
      <c r="D318" s="282" t="s">
        <v>146</v>
      </c>
      <c r="E318" s="121"/>
      <c r="F318" s="283" t="s">
        <v>557</v>
      </c>
      <c r="G318" s="121"/>
      <c r="H318" s="121"/>
      <c r="I318" s="121"/>
      <c r="J318" s="121"/>
      <c r="K318" s="121"/>
      <c r="L318" s="122"/>
      <c r="M318" s="284"/>
      <c r="N318" s="285"/>
      <c r="O318" s="164"/>
      <c r="P318" s="164"/>
      <c r="Q318" s="164"/>
      <c r="R318" s="164"/>
      <c r="S318" s="164"/>
      <c r="T318" s="165"/>
      <c r="U318" s="121"/>
      <c r="V318" s="121"/>
      <c r="W318" s="121"/>
      <c r="X318" s="121"/>
      <c r="Y318" s="121"/>
      <c r="Z318" s="121"/>
      <c r="AA318" s="121"/>
      <c r="AB318" s="121"/>
      <c r="AC318" s="121"/>
      <c r="AD318" s="121"/>
      <c r="AE318" s="121"/>
      <c r="AT318" s="104" t="s">
        <v>146</v>
      </c>
      <c r="AU318" s="104" t="s">
        <v>144</v>
      </c>
    </row>
    <row r="319" spans="1:65" s="286" customFormat="1" ht="11.25" x14ac:dyDescent="0.2">
      <c r="B319" s="287"/>
      <c r="D319" s="288" t="s">
        <v>153</v>
      </c>
      <c r="E319" s="289" t="s">
        <v>3</v>
      </c>
      <c r="F319" s="290" t="s">
        <v>558</v>
      </c>
      <c r="H319" s="291">
        <v>12.99</v>
      </c>
      <c r="L319" s="287"/>
      <c r="M319" s="292"/>
      <c r="N319" s="293"/>
      <c r="O319" s="293"/>
      <c r="P319" s="293"/>
      <c r="Q319" s="293"/>
      <c r="R319" s="293"/>
      <c r="S319" s="293"/>
      <c r="T319" s="294"/>
      <c r="AT319" s="289" t="s">
        <v>153</v>
      </c>
      <c r="AU319" s="289" t="s">
        <v>144</v>
      </c>
      <c r="AV319" s="286" t="s">
        <v>144</v>
      </c>
      <c r="AW319" s="286" t="s">
        <v>37</v>
      </c>
      <c r="AX319" s="286" t="s">
        <v>76</v>
      </c>
      <c r="AY319" s="289" t="s">
        <v>135</v>
      </c>
    </row>
    <row r="320" spans="1:65" s="286" customFormat="1" ht="11.25" x14ac:dyDescent="0.2">
      <c r="B320" s="287"/>
      <c r="D320" s="288" t="s">
        <v>153</v>
      </c>
      <c r="E320" s="289" t="s">
        <v>3</v>
      </c>
      <c r="F320" s="290" t="s">
        <v>198</v>
      </c>
      <c r="H320" s="291">
        <v>9.4600000000000009</v>
      </c>
      <c r="L320" s="287"/>
      <c r="M320" s="292"/>
      <c r="N320" s="293"/>
      <c r="O320" s="293"/>
      <c r="P320" s="293"/>
      <c r="Q320" s="293"/>
      <c r="R320" s="293"/>
      <c r="S320" s="293"/>
      <c r="T320" s="294"/>
      <c r="AT320" s="289" t="s">
        <v>153</v>
      </c>
      <c r="AU320" s="289" t="s">
        <v>144</v>
      </c>
      <c r="AV320" s="286" t="s">
        <v>144</v>
      </c>
      <c r="AW320" s="286" t="s">
        <v>37</v>
      </c>
      <c r="AX320" s="286" t="s">
        <v>76</v>
      </c>
      <c r="AY320" s="289" t="s">
        <v>135</v>
      </c>
    </row>
    <row r="321" spans="1:65" s="295" customFormat="1" ht="11.25" x14ac:dyDescent="0.2">
      <c r="B321" s="296"/>
      <c r="D321" s="288" t="s">
        <v>153</v>
      </c>
      <c r="E321" s="297" t="s">
        <v>3</v>
      </c>
      <c r="F321" s="298" t="s">
        <v>157</v>
      </c>
      <c r="H321" s="299">
        <v>22.45</v>
      </c>
      <c r="L321" s="296"/>
      <c r="M321" s="300"/>
      <c r="N321" s="301"/>
      <c r="O321" s="301"/>
      <c r="P321" s="301"/>
      <c r="Q321" s="301"/>
      <c r="R321" s="301"/>
      <c r="S321" s="301"/>
      <c r="T321" s="302"/>
      <c r="AT321" s="297" t="s">
        <v>153</v>
      </c>
      <c r="AU321" s="297" t="s">
        <v>144</v>
      </c>
      <c r="AV321" s="295" t="s">
        <v>143</v>
      </c>
      <c r="AW321" s="295" t="s">
        <v>37</v>
      </c>
      <c r="AX321" s="295" t="s">
        <v>84</v>
      </c>
      <c r="AY321" s="297" t="s">
        <v>135</v>
      </c>
    </row>
    <row r="322" spans="1:65" s="127" customFormat="1" ht="21.75" customHeight="1" x14ac:dyDescent="0.2">
      <c r="A322" s="121"/>
      <c r="B322" s="122"/>
      <c r="C322" s="270" t="s">
        <v>559</v>
      </c>
      <c r="D322" s="270" t="s">
        <v>138</v>
      </c>
      <c r="E322" s="271" t="s">
        <v>560</v>
      </c>
      <c r="F322" s="272" t="s">
        <v>561</v>
      </c>
      <c r="G322" s="273" t="s">
        <v>150</v>
      </c>
      <c r="H322" s="274">
        <v>22.45</v>
      </c>
      <c r="I322" s="6"/>
      <c r="J322" s="275">
        <f>ROUND(I322*H322,2)</f>
        <v>0</v>
      </c>
      <c r="K322" s="272" t="s">
        <v>142</v>
      </c>
      <c r="L322" s="122"/>
      <c r="M322" s="276" t="s">
        <v>3</v>
      </c>
      <c r="N322" s="277" t="s">
        <v>48</v>
      </c>
      <c r="O322" s="164"/>
      <c r="P322" s="278">
        <f>O322*H322</f>
        <v>0</v>
      </c>
      <c r="Q322" s="278">
        <v>4.5500000000000002E-3</v>
      </c>
      <c r="R322" s="278">
        <f>Q322*H322</f>
        <v>0.1021475</v>
      </c>
      <c r="S322" s="278">
        <v>0</v>
      </c>
      <c r="T322" s="279">
        <f>S322*H322</f>
        <v>0</v>
      </c>
      <c r="U322" s="121"/>
      <c r="V322" s="121"/>
      <c r="W322" s="121"/>
      <c r="X322" s="121"/>
      <c r="Y322" s="121"/>
      <c r="Z322" s="121"/>
      <c r="AA322" s="121"/>
      <c r="AB322" s="121"/>
      <c r="AC322" s="121"/>
      <c r="AD322" s="121"/>
      <c r="AE322" s="121"/>
      <c r="AR322" s="280" t="s">
        <v>227</v>
      </c>
      <c r="AT322" s="280" t="s">
        <v>138</v>
      </c>
      <c r="AU322" s="280" t="s">
        <v>144</v>
      </c>
      <c r="AY322" s="104" t="s">
        <v>135</v>
      </c>
      <c r="BE322" s="281">
        <f>IF(N322="základní",J322,0)</f>
        <v>0</v>
      </c>
      <c r="BF322" s="281">
        <f>IF(N322="snížená",J322,0)</f>
        <v>0</v>
      </c>
      <c r="BG322" s="281">
        <f>IF(N322="zákl. přenesená",J322,0)</f>
        <v>0</v>
      </c>
      <c r="BH322" s="281">
        <f>IF(N322="sníž. přenesená",J322,0)</f>
        <v>0</v>
      </c>
      <c r="BI322" s="281">
        <f>IF(N322="nulová",J322,0)</f>
        <v>0</v>
      </c>
      <c r="BJ322" s="104" t="s">
        <v>144</v>
      </c>
      <c r="BK322" s="281">
        <f>ROUND(I322*H322,2)</f>
        <v>0</v>
      </c>
      <c r="BL322" s="104" t="s">
        <v>227</v>
      </c>
      <c r="BM322" s="280" t="s">
        <v>562</v>
      </c>
    </row>
    <row r="323" spans="1:65" s="127" customFormat="1" ht="11.25" x14ac:dyDescent="0.2">
      <c r="A323" s="121"/>
      <c r="B323" s="122"/>
      <c r="C323" s="121"/>
      <c r="D323" s="282" t="s">
        <v>146</v>
      </c>
      <c r="E323" s="121"/>
      <c r="F323" s="283" t="s">
        <v>563</v>
      </c>
      <c r="G323" s="121"/>
      <c r="H323" s="121"/>
      <c r="I323" s="121"/>
      <c r="J323" s="121"/>
      <c r="K323" s="121"/>
      <c r="L323" s="122"/>
      <c r="M323" s="284"/>
      <c r="N323" s="285"/>
      <c r="O323" s="164"/>
      <c r="P323" s="164"/>
      <c r="Q323" s="164"/>
      <c r="R323" s="164"/>
      <c r="S323" s="164"/>
      <c r="T323" s="165"/>
      <c r="U323" s="121"/>
      <c r="V323" s="121"/>
      <c r="W323" s="121"/>
      <c r="X323" s="121"/>
      <c r="Y323" s="121"/>
      <c r="Z323" s="121"/>
      <c r="AA323" s="121"/>
      <c r="AB323" s="121"/>
      <c r="AC323" s="121"/>
      <c r="AD323" s="121"/>
      <c r="AE323" s="121"/>
      <c r="AT323" s="104" t="s">
        <v>146</v>
      </c>
      <c r="AU323" s="104" t="s">
        <v>144</v>
      </c>
    </row>
    <row r="324" spans="1:65" s="127" customFormat="1" ht="16.5" customHeight="1" x14ac:dyDescent="0.2">
      <c r="A324" s="121"/>
      <c r="B324" s="122"/>
      <c r="C324" s="270" t="s">
        <v>564</v>
      </c>
      <c r="D324" s="270" t="s">
        <v>138</v>
      </c>
      <c r="E324" s="271" t="s">
        <v>565</v>
      </c>
      <c r="F324" s="272" t="s">
        <v>566</v>
      </c>
      <c r="G324" s="273" t="s">
        <v>150</v>
      </c>
      <c r="H324" s="274">
        <v>22.45</v>
      </c>
      <c r="I324" s="6"/>
      <c r="J324" s="275">
        <f>ROUND(I324*H324,2)</f>
        <v>0</v>
      </c>
      <c r="K324" s="272" t="s">
        <v>142</v>
      </c>
      <c r="L324" s="122"/>
      <c r="M324" s="276" t="s">
        <v>3</v>
      </c>
      <c r="N324" s="277" t="s">
        <v>48</v>
      </c>
      <c r="O324" s="164"/>
      <c r="P324" s="278">
        <f>O324*H324</f>
        <v>0</v>
      </c>
      <c r="Q324" s="278">
        <v>0</v>
      </c>
      <c r="R324" s="278">
        <f>Q324*H324</f>
        <v>0</v>
      </c>
      <c r="S324" s="278">
        <v>3.0000000000000001E-3</v>
      </c>
      <c r="T324" s="279">
        <f>S324*H324</f>
        <v>6.7349999999999993E-2</v>
      </c>
      <c r="U324" s="121"/>
      <c r="V324" s="121"/>
      <c r="W324" s="121"/>
      <c r="X324" s="121"/>
      <c r="Y324" s="121"/>
      <c r="Z324" s="121"/>
      <c r="AA324" s="121"/>
      <c r="AB324" s="121"/>
      <c r="AC324" s="121"/>
      <c r="AD324" s="121"/>
      <c r="AE324" s="121"/>
      <c r="AR324" s="280" t="s">
        <v>227</v>
      </c>
      <c r="AT324" s="280" t="s">
        <v>138</v>
      </c>
      <c r="AU324" s="280" t="s">
        <v>144</v>
      </c>
      <c r="AY324" s="104" t="s">
        <v>135</v>
      </c>
      <c r="BE324" s="281">
        <f>IF(N324="základní",J324,0)</f>
        <v>0</v>
      </c>
      <c r="BF324" s="281">
        <f>IF(N324="snížená",J324,0)</f>
        <v>0</v>
      </c>
      <c r="BG324" s="281">
        <f>IF(N324="zákl. přenesená",J324,0)</f>
        <v>0</v>
      </c>
      <c r="BH324" s="281">
        <f>IF(N324="sníž. přenesená",J324,0)</f>
        <v>0</v>
      </c>
      <c r="BI324" s="281">
        <f>IF(N324="nulová",J324,0)</f>
        <v>0</v>
      </c>
      <c r="BJ324" s="104" t="s">
        <v>144</v>
      </c>
      <c r="BK324" s="281">
        <f>ROUND(I324*H324,2)</f>
        <v>0</v>
      </c>
      <c r="BL324" s="104" t="s">
        <v>227</v>
      </c>
      <c r="BM324" s="280" t="s">
        <v>567</v>
      </c>
    </row>
    <row r="325" spans="1:65" s="127" customFormat="1" ht="11.25" x14ac:dyDescent="0.2">
      <c r="A325" s="121"/>
      <c r="B325" s="122"/>
      <c r="C325" s="121"/>
      <c r="D325" s="282" t="s">
        <v>146</v>
      </c>
      <c r="E325" s="121"/>
      <c r="F325" s="283" t="s">
        <v>568</v>
      </c>
      <c r="G325" s="121"/>
      <c r="H325" s="121"/>
      <c r="I325" s="121"/>
      <c r="J325" s="121"/>
      <c r="K325" s="121"/>
      <c r="L325" s="122"/>
      <c r="M325" s="284"/>
      <c r="N325" s="285"/>
      <c r="O325" s="164"/>
      <c r="P325" s="164"/>
      <c r="Q325" s="164"/>
      <c r="R325" s="164"/>
      <c r="S325" s="164"/>
      <c r="T325" s="165"/>
      <c r="U325" s="121"/>
      <c r="V325" s="121"/>
      <c r="W325" s="121"/>
      <c r="X325" s="121"/>
      <c r="Y325" s="121"/>
      <c r="Z325" s="121"/>
      <c r="AA325" s="121"/>
      <c r="AB325" s="121"/>
      <c r="AC325" s="121"/>
      <c r="AD325" s="121"/>
      <c r="AE325" s="121"/>
      <c r="AT325" s="104" t="s">
        <v>146</v>
      </c>
      <c r="AU325" s="104" t="s">
        <v>144</v>
      </c>
    </row>
    <row r="326" spans="1:65" s="286" customFormat="1" ht="11.25" x14ac:dyDescent="0.2">
      <c r="B326" s="287"/>
      <c r="D326" s="288" t="s">
        <v>153</v>
      </c>
      <c r="E326" s="289" t="s">
        <v>3</v>
      </c>
      <c r="F326" s="290" t="s">
        <v>257</v>
      </c>
      <c r="H326" s="291">
        <v>12.99</v>
      </c>
      <c r="L326" s="287"/>
      <c r="M326" s="292"/>
      <c r="N326" s="293"/>
      <c r="O326" s="293"/>
      <c r="P326" s="293"/>
      <c r="Q326" s="293"/>
      <c r="R326" s="293"/>
      <c r="S326" s="293"/>
      <c r="T326" s="294"/>
      <c r="AT326" s="289" t="s">
        <v>153</v>
      </c>
      <c r="AU326" s="289" t="s">
        <v>144</v>
      </c>
      <c r="AV326" s="286" t="s">
        <v>144</v>
      </c>
      <c r="AW326" s="286" t="s">
        <v>37</v>
      </c>
      <c r="AX326" s="286" t="s">
        <v>76</v>
      </c>
      <c r="AY326" s="289" t="s">
        <v>135</v>
      </c>
    </row>
    <row r="327" spans="1:65" s="286" customFormat="1" ht="11.25" x14ac:dyDescent="0.2">
      <c r="B327" s="287"/>
      <c r="D327" s="288" t="s">
        <v>153</v>
      </c>
      <c r="E327" s="289" t="s">
        <v>3</v>
      </c>
      <c r="F327" s="290" t="s">
        <v>258</v>
      </c>
      <c r="H327" s="291">
        <v>9.4600000000000009</v>
      </c>
      <c r="L327" s="287"/>
      <c r="M327" s="292"/>
      <c r="N327" s="293"/>
      <c r="O327" s="293"/>
      <c r="P327" s="293"/>
      <c r="Q327" s="293"/>
      <c r="R327" s="293"/>
      <c r="S327" s="293"/>
      <c r="T327" s="294"/>
      <c r="AT327" s="289" t="s">
        <v>153</v>
      </c>
      <c r="AU327" s="289" t="s">
        <v>144</v>
      </c>
      <c r="AV327" s="286" t="s">
        <v>144</v>
      </c>
      <c r="AW327" s="286" t="s">
        <v>37</v>
      </c>
      <c r="AX327" s="286" t="s">
        <v>76</v>
      </c>
      <c r="AY327" s="289" t="s">
        <v>135</v>
      </c>
    </row>
    <row r="328" spans="1:65" s="295" customFormat="1" ht="11.25" x14ac:dyDescent="0.2">
      <c r="B328" s="296"/>
      <c r="D328" s="288" t="s">
        <v>153</v>
      </c>
      <c r="E328" s="297" t="s">
        <v>3</v>
      </c>
      <c r="F328" s="298" t="s">
        <v>157</v>
      </c>
      <c r="H328" s="299">
        <v>22.45</v>
      </c>
      <c r="L328" s="296"/>
      <c r="M328" s="300"/>
      <c r="N328" s="301"/>
      <c r="O328" s="301"/>
      <c r="P328" s="301"/>
      <c r="Q328" s="301"/>
      <c r="R328" s="301"/>
      <c r="S328" s="301"/>
      <c r="T328" s="302"/>
      <c r="AT328" s="297" t="s">
        <v>153</v>
      </c>
      <c r="AU328" s="297" t="s">
        <v>144</v>
      </c>
      <c r="AV328" s="295" t="s">
        <v>143</v>
      </c>
      <c r="AW328" s="295" t="s">
        <v>37</v>
      </c>
      <c r="AX328" s="295" t="s">
        <v>84</v>
      </c>
      <c r="AY328" s="297" t="s">
        <v>135</v>
      </c>
    </row>
    <row r="329" spans="1:65" s="127" customFormat="1" ht="16.5" customHeight="1" x14ac:dyDescent="0.2">
      <c r="A329" s="121"/>
      <c r="B329" s="122"/>
      <c r="C329" s="270" t="s">
        <v>569</v>
      </c>
      <c r="D329" s="270" t="s">
        <v>138</v>
      </c>
      <c r="E329" s="271" t="s">
        <v>570</v>
      </c>
      <c r="F329" s="272" t="s">
        <v>571</v>
      </c>
      <c r="G329" s="273" t="s">
        <v>150</v>
      </c>
      <c r="H329" s="274">
        <v>22.45</v>
      </c>
      <c r="I329" s="6"/>
      <c r="J329" s="275">
        <f>ROUND(I329*H329,2)</f>
        <v>0</v>
      </c>
      <c r="K329" s="272" t="s">
        <v>142</v>
      </c>
      <c r="L329" s="122"/>
      <c r="M329" s="276" t="s">
        <v>3</v>
      </c>
      <c r="N329" s="277" t="s">
        <v>48</v>
      </c>
      <c r="O329" s="164"/>
      <c r="P329" s="278">
        <f>O329*H329</f>
        <v>0</v>
      </c>
      <c r="Q329" s="278">
        <v>2.9999999999999997E-4</v>
      </c>
      <c r="R329" s="278">
        <f>Q329*H329</f>
        <v>6.7349999999999988E-3</v>
      </c>
      <c r="S329" s="278">
        <v>0</v>
      </c>
      <c r="T329" s="279">
        <f>S329*H329</f>
        <v>0</v>
      </c>
      <c r="U329" s="121"/>
      <c r="V329" s="121"/>
      <c r="W329" s="121"/>
      <c r="X329" s="121"/>
      <c r="Y329" s="121"/>
      <c r="Z329" s="121"/>
      <c r="AA329" s="121"/>
      <c r="AB329" s="121"/>
      <c r="AC329" s="121"/>
      <c r="AD329" s="121"/>
      <c r="AE329" s="121"/>
      <c r="AR329" s="280" t="s">
        <v>227</v>
      </c>
      <c r="AT329" s="280" t="s">
        <v>138</v>
      </c>
      <c r="AU329" s="280" t="s">
        <v>144</v>
      </c>
      <c r="AY329" s="104" t="s">
        <v>135</v>
      </c>
      <c r="BE329" s="281">
        <f>IF(N329="základní",J329,0)</f>
        <v>0</v>
      </c>
      <c r="BF329" s="281">
        <f>IF(N329="snížená",J329,0)</f>
        <v>0</v>
      </c>
      <c r="BG329" s="281">
        <f>IF(N329="zákl. přenesená",J329,0)</f>
        <v>0</v>
      </c>
      <c r="BH329" s="281">
        <f>IF(N329="sníž. přenesená",J329,0)</f>
        <v>0</v>
      </c>
      <c r="BI329" s="281">
        <f>IF(N329="nulová",J329,0)</f>
        <v>0</v>
      </c>
      <c r="BJ329" s="104" t="s">
        <v>144</v>
      </c>
      <c r="BK329" s="281">
        <f>ROUND(I329*H329,2)</f>
        <v>0</v>
      </c>
      <c r="BL329" s="104" t="s">
        <v>227</v>
      </c>
      <c r="BM329" s="280" t="s">
        <v>572</v>
      </c>
    </row>
    <row r="330" spans="1:65" s="127" customFormat="1" ht="11.25" x14ac:dyDescent="0.2">
      <c r="A330" s="121"/>
      <c r="B330" s="122"/>
      <c r="C330" s="121"/>
      <c r="D330" s="282" t="s">
        <v>146</v>
      </c>
      <c r="E330" s="121"/>
      <c r="F330" s="283" t="s">
        <v>573</v>
      </c>
      <c r="G330" s="121"/>
      <c r="H330" s="121"/>
      <c r="I330" s="121"/>
      <c r="J330" s="121"/>
      <c r="K330" s="121"/>
      <c r="L330" s="122"/>
      <c r="M330" s="284"/>
      <c r="N330" s="285"/>
      <c r="O330" s="164"/>
      <c r="P330" s="164"/>
      <c r="Q330" s="164"/>
      <c r="R330" s="164"/>
      <c r="S330" s="164"/>
      <c r="T330" s="165"/>
      <c r="U330" s="121"/>
      <c r="V330" s="121"/>
      <c r="W330" s="121"/>
      <c r="X330" s="121"/>
      <c r="Y330" s="121"/>
      <c r="Z330" s="121"/>
      <c r="AA330" s="121"/>
      <c r="AB330" s="121"/>
      <c r="AC330" s="121"/>
      <c r="AD330" s="121"/>
      <c r="AE330" s="121"/>
      <c r="AT330" s="104" t="s">
        <v>146</v>
      </c>
      <c r="AU330" s="104" t="s">
        <v>144</v>
      </c>
    </row>
    <row r="331" spans="1:65" s="127" customFormat="1" ht="16.5" customHeight="1" x14ac:dyDescent="0.2">
      <c r="A331" s="121"/>
      <c r="B331" s="122"/>
      <c r="C331" s="303" t="s">
        <v>574</v>
      </c>
      <c r="D331" s="303" t="s">
        <v>218</v>
      </c>
      <c r="E331" s="304" t="s">
        <v>575</v>
      </c>
      <c r="F331" s="305" t="s">
        <v>576</v>
      </c>
      <c r="G331" s="306" t="s">
        <v>150</v>
      </c>
      <c r="H331" s="307">
        <v>24.695</v>
      </c>
      <c r="I331" s="7"/>
      <c r="J331" s="308">
        <f>ROUND(I331*H331,2)</f>
        <v>0</v>
      </c>
      <c r="K331" s="305" t="s">
        <v>142</v>
      </c>
      <c r="L331" s="309"/>
      <c r="M331" s="310" t="s">
        <v>3</v>
      </c>
      <c r="N331" s="311" t="s">
        <v>48</v>
      </c>
      <c r="O331" s="164"/>
      <c r="P331" s="278">
        <f>O331*H331</f>
        <v>0</v>
      </c>
      <c r="Q331" s="278">
        <v>2.64E-3</v>
      </c>
      <c r="R331" s="278">
        <f>Q331*H331</f>
        <v>6.5194799999999997E-2</v>
      </c>
      <c r="S331" s="278">
        <v>0</v>
      </c>
      <c r="T331" s="279">
        <f>S331*H331</f>
        <v>0</v>
      </c>
      <c r="U331" s="121"/>
      <c r="V331" s="121"/>
      <c r="W331" s="121"/>
      <c r="X331" s="121"/>
      <c r="Y331" s="121"/>
      <c r="Z331" s="121"/>
      <c r="AA331" s="121"/>
      <c r="AB331" s="121"/>
      <c r="AC331" s="121"/>
      <c r="AD331" s="121"/>
      <c r="AE331" s="121"/>
      <c r="AR331" s="280" t="s">
        <v>318</v>
      </c>
      <c r="AT331" s="280" t="s">
        <v>218</v>
      </c>
      <c r="AU331" s="280" t="s">
        <v>144</v>
      </c>
      <c r="AY331" s="104" t="s">
        <v>135</v>
      </c>
      <c r="BE331" s="281">
        <f>IF(N331="základní",J331,0)</f>
        <v>0</v>
      </c>
      <c r="BF331" s="281">
        <f>IF(N331="snížená",J331,0)</f>
        <v>0</v>
      </c>
      <c r="BG331" s="281">
        <f>IF(N331="zákl. přenesená",J331,0)</f>
        <v>0</v>
      </c>
      <c r="BH331" s="281">
        <f>IF(N331="sníž. přenesená",J331,0)</f>
        <v>0</v>
      </c>
      <c r="BI331" s="281">
        <f>IF(N331="nulová",J331,0)</f>
        <v>0</v>
      </c>
      <c r="BJ331" s="104" t="s">
        <v>144</v>
      </c>
      <c r="BK331" s="281">
        <f>ROUND(I331*H331,2)</f>
        <v>0</v>
      </c>
      <c r="BL331" s="104" t="s">
        <v>227</v>
      </c>
      <c r="BM331" s="280" t="s">
        <v>577</v>
      </c>
    </row>
    <row r="332" spans="1:65" s="127" customFormat="1" ht="11.25" x14ac:dyDescent="0.2">
      <c r="A332" s="121"/>
      <c r="B332" s="122"/>
      <c r="C332" s="121"/>
      <c r="D332" s="282" t="s">
        <v>146</v>
      </c>
      <c r="E332" s="121"/>
      <c r="F332" s="283" t="s">
        <v>578</v>
      </c>
      <c r="G332" s="121"/>
      <c r="H332" s="121"/>
      <c r="I332" s="121"/>
      <c r="J332" s="121"/>
      <c r="K332" s="121"/>
      <c r="L332" s="122"/>
      <c r="M332" s="284"/>
      <c r="N332" s="285"/>
      <c r="O332" s="164"/>
      <c r="P332" s="164"/>
      <c r="Q332" s="164"/>
      <c r="R332" s="164"/>
      <c r="S332" s="164"/>
      <c r="T332" s="165"/>
      <c r="U332" s="121"/>
      <c r="V332" s="121"/>
      <c r="W332" s="121"/>
      <c r="X332" s="121"/>
      <c r="Y332" s="121"/>
      <c r="Z332" s="121"/>
      <c r="AA332" s="121"/>
      <c r="AB332" s="121"/>
      <c r="AC332" s="121"/>
      <c r="AD332" s="121"/>
      <c r="AE332" s="121"/>
      <c r="AT332" s="104" t="s">
        <v>146</v>
      </c>
      <c r="AU332" s="104" t="s">
        <v>144</v>
      </c>
    </row>
    <row r="333" spans="1:65" s="286" customFormat="1" ht="11.25" x14ac:dyDescent="0.2">
      <c r="B333" s="287"/>
      <c r="D333" s="288" t="s">
        <v>153</v>
      </c>
      <c r="F333" s="290" t="s">
        <v>579</v>
      </c>
      <c r="H333" s="291">
        <v>24.695</v>
      </c>
      <c r="L333" s="287"/>
      <c r="M333" s="292"/>
      <c r="N333" s="293"/>
      <c r="O333" s="293"/>
      <c r="P333" s="293"/>
      <c r="Q333" s="293"/>
      <c r="R333" s="293"/>
      <c r="S333" s="293"/>
      <c r="T333" s="294"/>
      <c r="AT333" s="289" t="s">
        <v>153</v>
      </c>
      <c r="AU333" s="289" t="s">
        <v>144</v>
      </c>
      <c r="AV333" s="286" t="s">
        <v>144</v>
      </c>
      <c r="AW333" s="286" t="s">
        <v>4</v>
      </c>
      <c r="AX333" s="286" t="s">
        <v>84</v>
      </c>
      <c r="AY333" s="289" t="s">
        <v>135</v>
      </c>
    </row>
    <row r="334" spans="1:65" s="127" customFormat="1" ht="16.5" customHeight="1" x14ac:dyDescent="0.2">
      <c r="A334" s="121"/>
      <c r="B334" s="122"/>
      <c r="C334" s="270" t="s">
        <v>580</v>
      </c>
      <c r="D334" s="270" t="s">
        <v>138</v>
      </c>
      <c r="E334" s="271" t="s">
        <v>581</v>
      </c>
      <c r="F334" s="272" t="s">
        <v>582</v>
      </c>
      <c r="G334" s="273" t="s">
        <v>209</v>
      </c>
      <c r="H334" s="274">
        <v>19.099</v>
      </c>
      <c r="I334" s="6"/>
      <c r="J334" s="275">
        <f>ROUND(I334*H334,2)</f>
        <v>0</v>
      </c>
      <c r="K334" s="272" t="s">
        <v>142</v>
      </c>
      <c r="L334" s="122"/>
      <c r="M334" s="276" t="s">
        <v>3</v>
      </c>
      <c r="N334" s="277" t="s">
        <v>48</v>
      </c>
      <c r="O334" s="164"/>
      <c r="P334" s="278">
        <f>O334*H334</f>
        <v>0</v>
      </c>
      <c r="Q334" s="278">
        <v>1.0000000000000001E-5</v>
      </c>
      <c r="R334" s="278">
        <f>Q334*H334</f>
        <v>1.9099000000000001E-4</v>
      </c>
      <c r="S334" s="278">
        <v>0</v>
      </c>
      <c r="T334" s="279">
        <f>S334*H334</f>
        <v>0</v>
      </c>
      <c r="U334" s="121"/>
      <c r="V334" s="121"/>
      <c r="W334" s="121"/>
      <c r="X334" s="121"/>
      <c r="Y334" s="121"/>
      <c r="Z334" s="121"/>
      <c r="AA334" s="121"/>
      <c r="AB334" s="121"/>
      <c r="AC334" s="121"/>
      <c r="AD334" s="121"/>
      <c r="AE334" s="121"/>
      <c r="AR334" s="280" t="s">
        <v>227</v>
      </c>
      <c r="AT334" s="280" t="s">
        <v>138</v>
      </c>
      <c r="AU334" s="280" t="s">
        <v>144</v>
      </c>
      <c r="AY334" s="104" t="s">
        <v>135</v>
      </c>
      <c r="BE334" s="281">
        <f>IF(N334="základní",J334,0)</f>
        <v>0</v>
      </c>
      <c r="BF334" s="281">
        <f>IF(N334="snížená",J334,0)</f>
        <v>0</v>
      </c>
      <c r="BG334" s="281">
        <f>IF(N334="zákl. přenesená",J334,0)</f>
        <v>0</v>
      </c>
      <c r="BH334" s="281">
        <f>IF(N334="sníž. přenesená",J334,0)</f>
        <v>0</v>
      </c>
      <c r="BI334" s="281">
        <f>IF(N334="nulová",J334,0)</f>
        <v>0</v>
      </c>
      <c r="BJ334" s="104" t="s">
        <v>144</v>
      </c>
      <c r="BK334" s="281">
        <f>ROUND(I334*H334,2)</f>
        <v>0</v>
      </c>
      <c r="BL334" s="104" t="s">
        <v>227</v>
      </c>
      <c r="BM334" s="280" t="s">
        <v>583</v>
      </c>
    </row>
    <row r="335" spans="1:65" s="127" customFormat="1" ht="11.25" x14ac:dyDescent="0.2">
      <c r="A335" s="121"/>
      <c r="B335" s="122"/>
      <c r="C335" s="121"/>
      <c r="D335" s="282" t="s">
        <v>146</v>
      </c>
      <c r="E335" s="121"/>
      <c r="F335" s="283" t="s">
        <v>584</v>
      </c>
      <c r="G335" s="121"/>
      <c r="H335" s="121"/>
      <c r="I335" s="121"/>
      <c r="J335" s="121"/>
      <c r="K335" s="121"/>
      <c r="L335" s="122"/>
      <c r="M335" s="284"/>
      <c r="N335" s="285"/>
      <c r="O335" s="164"/>
      <c r="P335" s="164"/>
      <c r="Q335" s="164"/>
      <c r="R335" s="164"/>
      <c r="S335" s="164"/>
      <c r="T335" s="165"/>
      <c r="U335" s="121"/>
      <c r="V335" s="121"/>
      <c r="W335" s="121"/>
      <c r="X335" s="121"/>
      <c r="Y335" s="121"/>
      <c r="Z335" s="121"/>
      <c r="AA335" s="121"/>
      <c r="AB335" s="121"/>
      <c r="AC335" s="121"/>
      <c r="AD335" s="121"/>
      <c r="AE335" s="121"/>
      <c r="AT335" s="104" t="s">
        <v>146</v>
      </c>
      <c r="AU335" s="104" t="s">
        <v>144</v>
      </c>
    </row>
    <row r="336" spans="1:65" s="286" customFormat="1" ht="11.25" x14ac:dyDescent="0.2">
      <c r="B336" s="287"/>
      <c r="D336" s="288" t="s">
        <v>153</v>
      </c>
      <c r="E336" s="289" t="s">
        <v>3</v>
      </c>
      <c r="F336" s="290" t="s">
        <v>585</v>
      </c>
      <c r="H336" s="291">
        <v>8.4239999999999995</v>
      </c>
      <c r="L336" s="287"/>
      <c r="M336" s="292"/>
      <c r="N336" s="293"/>
      <c r="O336" s="293"/>
      <c r="P336" s="293"/>
      <c r="Q336" s="293"/>
      <c r="R336" s="293"/>
      <c r="S336" s="293"/>
      <c r="T336" s="294"/>
      <c r="AT336" s="289" t="s">
        <v>153</v>
      </c>
      <c r="AU336" s="289" t="s">
        <v>144</v>
      </c>
      <c r="AV336" s="286" t="s">
        <v>144</v>
      </c>
      <c r="AW336" s="286" t="s">
        <v>37</v>
      </c>
      <c r="AX336" s="286" t="s">
        <v>76</v>
      </c>
      <c r="AY336" s="289" t="s">
        <v>135</v>
      </c>
    </row>
    <row r="337" spans="1:65" s="286" customFormat="1" ht="11.25" x14ac:dyDescent="0.2">
      <c r="B337" s="287"/>
      <c r="D337" s="288" t="s">
        <v>153</v>
      </c>
      <c r="E337" s="289" t="s">
        <v>3</v>
      </c>
      <c r="F337" s="290" t="s">
        <v>586</v>
      </c>
      <c r="H337" s="291">
        <v>10.675000000000001</v>
      </c>
      <c r="L337" s="287"/>
      <c r="M337" s="292"/>
      <c r="N337" s="293"/>
      <c r="O337" s="293"/>
      <c r="P337" s="293"/>
      <c r="Q337" s="293"/>
      <c r="R337" s="293"/>
      <c r="S337" s="293"/>
      <c r="T337" s="294"/>
      <c r="AT337" s="289" t="s">
        <v>153</v>
      </c>
      <c r="AU337" s="289" t="s">
        <v>144</v>
      </c>
      <c r="AV337" s="286" t="s">
        <v>144</v>
      </c>
      <c r="AW337" s="286" t="s">
        <v>37</v>
      </c>
      <c r="AX337" s="286" t="s">
        <v>76</v>
      </c>
      <c r="AY337" s="289" t="s">
        <v>135</v>
      </c>
    </row>
    <row r="338" spans="1:65" s="295" customFormat="1" ht="11.25" x14ac:dyDescent="0.2">
      <c r="B338" s="296"/>
      <c r="D338" s="288" t="s">
        <v>153</v>
      </c>
      <c r="E338" s="297" t="s">
        <v>3</v>
      </c>
      <c r="F338" s="298" t="s">
        <v>157</v>
      </c>
      <c r="H338" s="299">
        <v>19.099</v>
      </c>
      <c r="L338" s="296"/>
      <c r="M338" s="300"/>
      <c r="N338" s="301"/>
      <c r="O338" s="301"/>
      <c r="P338" s="301"/>
      <c r="Q338" s="301"/>
      <c r="R338" s="301"/>
      <c r="S338" s="301"/>
      <c r="T338" s="302"/>
      <c r="AT338" s="297" t="s">
        <v>153</v>
      </c>
      <c r="AU338" s="297" t="s">
        <v>144</v>
      </c>
      <c r="AV338" s="295" t="s">
        <v>143</v>
      </c>
      <c r="AW338" s="295" t="s">
        <v>37</v>
      </c>
      <c r="AX338" s="295" t="s">
        <v>84</v>
      </c>
      <c r="AY338" s="297" t="s">
        <v>135</v>
      </c>
    </row>
    <row r="339" spans="1:65" s="127" customFormat="1" ht="16.5" customHeight="1" x14ac:dyDescent="0.2">
      <c r="A339" s="121"/>
      <c r="B339" s="122"/>
      <c r="C339" s="303" t="s">
        <v>587</v>
      </c>
      <c r="D339" s="303" t="s">
        <v>218</v>
      </c>
      <c r="E339" s="304" t="s">
        <v>588</v>
      </c>
      <c r="F339" s="305" t="s">
        <v>589</v>
      </c>
      <c r="G339" s="306" t="s">
        <v>209</v>
      </c>
      <c r="H339" s="307">
        <v>20.053999999999998</v>
      </c>
      <c r="I339" s="7"/>
      <c r="J339" s="308">
        <f>ROUND(I339*H339,2)</f>
        <v>0</v>
      </c>
      <c r="K339" s="305" t="s">
        <v>142</v>
      </c>
      <c r="L339" s="309"/>
      <c r="M339" s="310" t="s">
        <v>3</v>
      </c>
      <c r="N339" s="311" t="s">
        <v>48</v>
      </c>
      <c r="O339" s="164"/>
      <c r="P339" s="278">
        <f>O339*H339</f>
        <v>0</v>
      </c>
      <c r="Q339" s="278">
        <v>2.9999999999999997E-4</v>
      </c>
      <c r="R339" s="278">
        <f>Q339*H339</f>
        <v>6.0161999999999993E-3</v>
      </c>
      <c r="S339" s="278">
        <v>0</v>
      </c>
      <c r="T339" s="279">
        <f>S339*H339</f>
        <v>0</v>
      </c>
      <c r="U339" s="121"/>
      <c r="V339" s="121"/>
      <c r="W339" s="121"/>
      <c r="X339" s="121"/>
      <c r="Y339" s="121"/>
      <c r="Z339" s="121"/>
      <c r="AA339" s="121"/>
      <c r="AB339" s="121"/>
      <c r="AC339" s="121"/>
      <c r="AD339" s="121"/>
      <c r="AE339" s="121"/>
      <c r="AR339" s="280" t="s">
        <v>318</v>
      </c>
      <c r="AT339" s="280" t="s">
        <v>218</v>
      </c>
      <c r="AU339" s="280" t="s">
        <v>144</v>
      </c>
      <c r="AY339" s="104" t="s">
        <v>135</v>
      </c>
      <c r="BE339" s="281">
        <f>IF(N339="základní",J339,0)</f>
        <v>0</v>
      </c>
      <c r="BF339" s="281">
        <f>IF(N339="snížená",J339,0)</f>
        <v>0</v>
      </c>
      <c r="BG339" s="281">
        <f>IF(N339="zákl. přenesená",J339,0)</f>
        <v>0</v>
      </c>
      <c r="BH339" s="281">
        <f>IF(N339="sníž. přenesená",J339,0)</f>
        <v>0</v>
      </c>
      <c r="BI339" s="281">
        <f>IF(N339="nulová",J339,0)</f>
        <v>0</v>
      </c>
      <c r="BJ339" s="104" t="s">
        <v>144</v>
      </c>
      <c r="BK339" s="281">
        <f>ROUND(I339*H339,2)</f>
        <v>0</v>
      </c>
      <c r="BL339" s="104" t="s">
        <v>227</v>
      </c>
      <c r="BM339" s="280" t="s">
        <v>590</v>
      </c>
    </row>
    <row r="340" spans="1:65" s="127" customFormat="1" ht="11.25" x14ac:dyDescent="0.2">
      <c r="A340" s="121"/>
      <c r="B340" s="122"/>
      <c r="C340" s="121"/>
      <c r="D340" s="282" t="s">
        <v>146</v>
      </c>
      <c r="E340" s="121"/>
      <c r="F340" s="283" t="s">
        <v>591</v>
      </c>
      <c r="G340" s="121"/>
      <c r="H340" s="121"/>
      <c r="I340" s="121"/>
      <c r="J340" s="121"/>
      <c r="K340" s="121"/>
      <c r="L340" s="122"/>
      <c r="M340" s="284"/>
      <c r="N340" s="285"/>
      <c r="O340" s="164"/>
      <c r="P340" s="164"/>
      <c r="Q340" s="164"/>
      <c r="R340" s="164"/>
      <c r="S340" s="164"/>
      <c r="T340" s="165"/>
      <c r="U340" s="121"/>
      <c r="V340" s="121"/>
      <c r="W340" s="121"/>
      <c r="X340" s="121"/>
      <c r="Y340" s="121"/>
      <c r="Z340" s="121"/>
      <c r="AA340" s="121"/>
      <c r="AB340" s="121"/>
      <c r="AC340" s="121"/>
      <c r="AD340" s="121"/>
      <c r="AE340" s="121"/>
      <c r="AT340" s="104" t="s">
        <v>146</v>
      </c>
      <c r="AU340" s="104" t="s">
        <v>144</v>
      </c>
    </row>
    <row r="341" spans="1:65" s="286" customFormat="1" ht="11.25" x14ac:dyDescent="0.2">
      <c r="B341" s="287"/>
      <c r="D341" s="288" t="s">
        <v>153</v>
      </c>
      <c r="F341" s="290" t="s">
        <v>592</v>
      </c>
      <c r="H341" s="291">
        <v>20.053999999999998</v>
      </c>
      <c r="L341" s="287"/>
      <c r="M341" s="292"/>
      <c r="N341" s="293"/>
      <c r="O341" s="293"/>
      <c r="P341" s="293"/>
      <c r="Q341" s="293"/>
      <c r="R341" s="293"/>
      <c r="S341" s="293"/>
      <c r="T341" s="294"/>
      <c r="AT341" s="289" t="s">
        <v>153</v>
      </c>
      <c r="AU341" s="289" t="s">
        <v>144</v>
      </c>
      <c r="AV341" s="286" t="s">
        <v>144</v>
      </c>
      <c r="AW341" s="286" t="s">
        <v>4</v>
      </c>
      <c r="AX341" s="286" t="s">
        <v>84</v>
      </c>
      <c r="AY341" s="289" t="s">
        <v>135</v>
      </c>
    </row>
    <row r="342" spans="1:65" s="127" customFormat="1" ht="16.5" customHeight="1" x14ac:dyDescent="0.2">
      <c r="A342" s="121"/>
      <c r="B342" s="122"/>
      <c r="C342" s="270" t="s">
        <v>593</v>
      </c>
      <c r="D342" s="270" t="s">
        <v>138</v>
      </c>
      <c r="E342" s="271" t="s">
        <v>594</v>
      </c>
      <c r="F342" s="272" t="s">
        <v>595</v>
      </c>
      <c r="G342" s="273" t="s">
        <v>209</v>
      </c>
      <c r="H342" s="274">
        <v>0</v>
      </c>
      <c r="I342" s="6"/>
      <c r="J342" s="275">
        <f>ROUND(I342*H342,2)</f>
        <v>0</v>
      </c>
      <c r="K342" s="272" t="s">
        <v>142</v>
      </c>
      <c r="L342" s="122"/>
      <c r="M342" s="276" t="s">
        <v>3</v>
      </c>
      <c r="N342" s="277" t="s">
        <v>48</v>
      </c>
      <c r="O342" s="164"/>
      <c r="P342" s="278">
        <f>O342*H342</f>
        <v>0</v>
      </c>
      <c r="Q342" s="278">
        <v>0</v>
      </c>
      <c r="R342" s="278">
        <f>Q342*H342</f>
        <v>0</v>
      </c>
      <c r="S342" s="278">
        <v>0</v>
      </c>
      <c r="T342" s="279">
        <f>S342*H342</f>
        <v>0</v>
      </c>
      <c r="U342" s="121"/>
      <c r="V342" s="121"/>
      <c r="W342" s="121"/>
      <c r="X342" s="121"/>
      <c r="Y342" s="121"/>
      <c r="Z342" s="121"/>
      <c r="AA342" s="121"/>
      <c r="AB342" s="121"/>
      <c r="AC342" s="121"/>
      <c r="AD342" s="121"/>
      <c r="AE342" s="121"/>
      <c r="AR342" s="280" t="s">
        <v>227</v>
      </c>
      <c r="AT342" s="280" t="s">
        <v>138</v>
      </c>
      <c r="AU342" s="280" t="s">
        <v>144</v>
      </c>
      <c r="AY342" s="104" t="s">
        <v>135</v>
      </c>
      <c r="BE342" s="281">
        <f>IF(N342="základní",J342,0)</f>
        <v>0</v>
      </c>
      <c r="BF342" s="281">
        <f>IF(N342="snížená",J342,0)</f>
        <v>0</v>
      </c>
      <c r="BG342" s="281">
        <f>IF(N342="zákl. přenesená",J342,0)</f>
        <v>0</v>
      </c>
      <c r="BH342" s="281">
        <f>IF(N342="sníž. přenesená",J342,0)</f>
        <v>0</v>
      </c>
      <c r="BI342" s="281">
        <f>IF(N342="nulová",J342,0)</f>
        <v>0</v>
      </c>
      <c r="BJ342" s="104" t="s">
        <v>144</v>
      </c>
      <c r="BK342" s="281">
        <f>ROUND(I342*H342,2)</f>
        <v>0</v>
      </c>
      <c r="BL342" s="104" t="s">
        <v>227</v>
      </c>
      <c r="BM342" s="280" t="s">
        <v>596</v>
      </c>
    </row>
    <row r="343" spans="1:65" s="127" customFormat="1" ht="11.25" x14ac:dyDescent="0.2">
      <c r="A343" s="121"/>
      <c r="B343" s="122"/>
      <c r="C343" s="121"/>
      <c r="D343" s="282" t="s">
        <v>146</v>
      </c>
      <c r="E343" s="121"/>
      <c r="F343" s="283" t="s">
        <v>597</v>
      </c>
      <c r="G343" s="121"/>
      <c r="H343" s="121"/>
      <c r="I343" s="121"/>
      <c r="J343" s="121"/>
      <c r="K343" s="121"/>
      <c r="L343" s="122"/>
      <c r="M343" s="284"/>
      <c r="N343" s="285"/>
      <c r="O343" s="164"/>
      <c r="P343" s="164"/>
      <c r="Q343" s="164"/>
      <c r="R343" s="164"/>
      <c r="S343" s="164"/>
      <c r="T343" s="165"/>
      <c r="U343" s="121"/>
      <c r="V343" s="121"/>
      <c r="W343" s="121"/>
      <c r="X343" s="121"/>
      <c r="Y343" s="121"/>
      <c r="Z343" s="121"/>
      <c r="AA343" s="121"/>
      <c r="AB343" s="121"/>
      <c r="AC343" s="121"/>
      <c r="AD343" s="121"/>
      <c r="AE343" s="121"/>
      <c r="AT343" s="104" t="s">
        <v>146</v>
      </c>
      <c r="AU343" s="104" t="s">
        <v>144</v>
      </c>
    </row>
    <row r="344" spans="1:65" s="127" customFormat="1" ht="16.5" customHeight="1" x14ac:dyDescent="0.2">
      <c r="A344" s="121"/>
      <c r="B344" s="122"/>
      <c r="C344" s="303" t="s">
        <v>598</v>
      </c>
      <c r="D344" s="303" t="s">
        <v>218</v>
      </c>
      <c r="E344" s="304" t="s">
        <v>599</v>
      </c>
      <c r="F344" s="305" t="s">
        <v>600</v>
      </c>
      <c r="G344" s="306" t="s">
        <v>209</v>
      </c>
      <c r="H344" s="307">
        <v>0</v>
      </c>
      <c r="I344" s="7"/>
      <c r="J344" s="308">
        <f>ROUND(I344*H344,2)</f>
        <v>0</v>
      </c>
      <c r="K344" s="305" t="s">
        <v>142</v>
      </c>
      <c r="L344" s="309"/>
      <c r="M344" s="310" t="s">
        <v>3</v>
      </c>
      <c r="N344" s="311" t="s">
        <v>48</v>
      </c>
      <c r="O344" s="164"/>
      <c r="P344" s="278">
        <f>O344*H344</f>
        <v>0</v>
      </c>
      <c r="Q344" s="278">
        <v>1.6000000000000001E-4</v>
      </c>
      <c r="R344" s="278">
        <f>Q344*H344</f>
        <v>0</v>
      </c>
      <c r="S344" s="278">
        <v>0</v>
      </c>
      <c r="T344" s="279">
        <f>S344*H344</f>
        <v>0</v>
      </c>
      <c r="U344" s="121"/>
      <c r="V344" s="121"/>
      <c r="W344" s="121"/>
      <c r="X344" s="121"/>
      <c r="Y344" s="121"/>
      <c r="Z344" s="121"/>
      <c r="AA344" s="121"/>
      <c r="AB344" s="121"/>
      <c r="AC344" s="121"/>
      <c r="AD344" s="121"/>
      <c r="AE344" s="121"/>
      <c r="AR344" s="280" t="s">
        <v>318</v>
      </c>
      <c r="AT344" s="280" t="s">
        <v>218</v>
      </c>
      <c r="AU344" s="280" t="s">
        <v>144</v>
      </c>
      <c r="AY344" s="104" t="s">
        <v>135</v>
      </c>
      <c r="BE344" s="281">
        <f>IF(N344="základní",J344,0)</f>
        <v>0</v>
      </c>
      <c r="BF344" s="281">
        <f>IF(N344="snížená",J344,0)</f>
        <v>0</v>
      </c>
      <c r="BG344" s="281">
        <f>IF(N344="zákl. přenesená",J344,0)</f>
        <v>0</v>
      </c>
      <c r="BH344" s="281">
        <f>IF(N344="sníž. přenesená",J344,0)</f>
        <v>0</v>
      </c>
      <c r="BI344" s="281">
        <f>IF(N344="nulová",J344,0)</f>
        <v>0</v>
      </c>
      <c r="BJ344" s="104" t="s">
        <v>144</v>
      </c>
      <c r="BK344" s="281">
        <f>ROUND(I344*H344,2)</f>
        <v>0</v>
      </c>
      <c r="BL344" s="104" t="s">
        <v>227</v>
      </c>
      <c r="BM344" s="280" t="s">
        <v>601</v>
      </c>
    </row>
    <row r="345" spans="1:65" s="127" customFormat="1" ht="11.25" x14ac:dyDescent="0.2">
      <c r="A345" s="121"/>
      <c r="B345" s="122"/>
      <c r="C345" s="121"/>
      <c r="D345" s="282" t="s">
        <v>146</v>
      </c>
      <c r="E345" s="121"/>
      <c r="F345" s="283" t="s">
        <v>602</v>
      </c>
      <c r="G345" s="121"/>
      <c r="H345" s="121"/>
      <c r="I345" s="121"/>
      <c r="J345" s="121"/>
      <c r="K345" s="121"/>
      <c r="L345" s="122"/>
      <c r="M345" s="284"/>
      <c r="N345" s="285"/>
      <c r="O345" s="164"/>
      <c r="P345" s="164"/>
      <c r="Q345" s="164"/>
      <c r="R345" s="164"/>
      <c r="S345" s="164"/>
      <c r="T345" s="165"/>
      <c r="U345" s="121"/>
      <c r="V345" s="121"/>
      <c r="W345" s="121"/>
      <c r="X345" s="121"/>
      <c r="Y345" s="121"/>
      <c r="Z345" s="121"/>
      <c r="AA345" s="121"/>
      <c r="AB345" s="121"/>
      <c r="AC345" s="121"/>
      <c r="AD345" s="121"/>
      <c r="AE345" s="121"/>
      <c r="AT345" s="104" t="s">
        <v>146</v>
      </c>
      <c r="AU345" s="104" t="s">
        <v>144</v>
      </c>
    </row>
    <row r="346" spans="1:65" s="127" customFormat="1" ht="24.2" customHeight="1" x14ac:dyDescent="0.2">
      <c r="A346" s="121"/>
      <c r="B346" s="122"/>
      <c r="C346" s="270" t="s">
        <v>603</v>
      </c>
      <c r="D346" s="270" t="s">
        <v>138</v>
      </c>
      <c r="E346" s="271" t="s">
        <v>604</v>
      </c>
      <c r="F346" s="272" t="s">
        <v>605</v>
      </c>
      <c r="G346" s="273" t="s">
        <v>280</v>
      </c>
      <c r="H346" s="274">
        <v>0.18099999999999999</v>
      </c>
      <c r="I346" s="6"/>
      <c r="J346" s="275">
        <f>ROUND(I346*H346,2)</f>
        <v>0</v>
      </c>
      <c r="K346" s="272" t="s">
        <v>142</v>
      </c>
      <c r="L346" s="122"/>
      <c r="M346" s="276" t="s">
        <v>3</v>
      </c>
      <c r="N346" s="277" t="s">
        <v>48</v>
      </c>
      <c r="O346" s="164"/>
      <c r="P346" s="278">
        <f>O346*H346</f>
        <v>0</v>
      </c>
      <c r="Q346" s="278">
        <v>0</v>
      </c>
      <c r="R346" s="278">
        <f>Q346*H346</f>
        <v>0</v>
      </c>
      <c r="S346" s="278">
        <v>0</v>
      </c>
      <c r="T346" s="279">
        <f>S346*H346</f>
        <v>0</v>
      </c>
      <c r="U346" s="121"/>
      <c r="V346" s="121"/>
      <c r="W346" s="121"/>
      <c r="X346" s="121"/>
      <c r="Y346" s="121"/>
      <c r="Z346" s="121"/>
      <c r="AA346" s="121"/>
      <c r="AB346" s="121"/>
      <c r="AC346" s="121"/>
      <c r="AD346" s="121"/>
      <c r="AE346" s="121"/>
      <c r="AR346" s="280" t="s">
        <v>227</v>
      </c>
      <c r="AT346" s="280" t="s">
        <v>138</v>
      </c>
      <c r="AU346" s="280" t="s">
        <v>144</v>
      </c>
      <c r="AY346" s="104" t="s">
        <v>135</v>
      </c>
      <c r="BE346" s="281">
        <f>IF(N346="základní",J346,0)</f>
        <v>0</v>
      </c>
      <c r="BF346" s="281">
        <f>IF(N346="snížená",J346,0)</f>
        <v>0</v>
      </c>
      <c r="BG346" s="281">
        <f>IF(N346="zákl. přenesená",J346,0)</f>
        <v>0</v>
      </c>
      <c r="BH346" s="281">
        <f>IF(N346="sníž. přenesená",J346,0)</f>
        <v>0</v>
      </c>
      <c r="BI346" s="281">
        <f>IF(N346="nulová",J346,0)</f>
        <v>0</v>
      </c>
      <c r="BJ346" s="104" t="s">
        <v>144</v>
      </c>
      <c r="BK346" s="281">
        <f>ROUND(I346*H346,2)</f>
        <v>0</v>
      </c>
      <c r="BL346" s="104" t="s">
        <v>227</v>
      </c>
      <c r="BM346" s="280" t="s">
        <v>606</v>
      </c>
    </row>
    <row r="347" spans="1:65" s="127" customFormat="1" ht="11.25" x14ac:dyDescent="0.2">
      <c r="A347" s="121"/>
      <c r="B347" s="122"/>
      <c r="C347" s="121"/>
      <c r="D347" s="282" t="s">
        <v>146</v>
      </c>
      <c r="E347" s="121"/>
      <c r="F347" s="283" t="s">
        <v>607</v>
      </c>
      <c r="G347" s="121"/>
      <c r="H347" s="121"/>
      <c r="I347" s="121"/>
      <c r="J347" s="121"/>
      <c r="K347" s="121"/>
      <c r="L347" s="122"/>
      <c r="M347" s="284"/>
      <c r="N347" s="285"/>
      <c r="O347" s="164"/>
      <c r="P347" s="164"/>
      <c r="Q347" s="164"/>
      <c r="R347" s="164"/>
      <c r="S347" s="164"/>
      <c r="T347" s="165"/>
      <c r="U347" s="121"/>
      <c r="V347" s="121"/>
      <c r="W347" s="121"/>
      <c r="X347" s="121"/>
      <c r="Y347" s="121"/>
      <c r="Z347" s="121"/>
      <c r="AA347" s="121"/>
      <c r="AB347" s="121"/>
      <c r="AC347" s="121"/>
      <c r="AD347" s="121"/>
      <c r="AE347" s="121"/>
      <c r="AT347" s="104" t="s">
        <v>146</v>
      </c>
      <c r="AU347" s="104" t="s">
        <v>144</v>
      </c>
    </row>
    <row r="348" spans="1:65" s="257" customFormat="1" ht="22.9" customHeight="1" x14ac:dyDescent="0.2">
      <c r="B348" s="258"/>
      <c r="D348" s="259" t="s">
        <v>75</v>
      </c>
      <c r="E348" s="268" t="s">
        <v>608</v>
      </c>
      <c r="F348" s="268" t="s">
        <v>609</v>
      </c>
      <c r="J348" s="269">
        <f>BK348</f>
        <v>0</v>
      </c>
      <c r="L348" s="258"/>
      <c r="M348" s="262"/>
      <c r="N348" s="263"/>
      <c r="O348" s="263"/>
      <c r="P348" s="264">
        <f>SUM(P349:P366)</f>
        <v>0</v>
      </c>
      <c r="Q348" s="263"/>
      <c r="R348" s="264">
        <f>SUM(R349:R366)</f>
        <v>0.94656870000000004</v>
      </c>
      <c r="S348" s="263"/>
      <c r="T348" s="265">
        <f>SUM(T349:T366)</f>
        <v>2.2035970000000002</v>
      </c>
      <c r="AR348" s="259" t="s">
        <v>144</v>
      </c>
      <c r="AT348" s="266" t="s">
        <v>75</v>
      </c>
      <c r="AU348" s="266" t="s">
        <v>84</v>
      </c>
      <c r="AY348" s="259" t="s">
        <v>135</v>
      </c>
      <c r="BK348" s="267">
        <f>SUM(BK349:BK366)</f>
        <v>0</v>
      </c>
    </row>
    <row r="349" spans="1:65" s="127" customFormat="1" ht="16.5" customHeight="1" x14ac:dyDescent="0.2">
      <c r="A349" s="121"/>
      <c r="B349" s="122"/>
      <c r="C349" s="270" t="s">
        <v>610</v>
      </c>
      <c r="D349" s="270" t="s">
        <v>138</v>
      </c>
      <c r="E349" s="271" t="s">
        <v>611</v>
      </c>
      <c r="F349" s="272" t="s">
        <v>612</v>
      </c>
      <c r="G349" s="273" t="s">
        <v>150</v>
      </c>
      <c r="H349" s="274">
        <v>20.79</v>
      </c>
      <c r="I349" s="6"/>
      <c r="J349" s="275">
        <f>ROUND(I349*H349,2)</f>
        <v>0</v>
      </c>
      <c r="K349" s="272" t="s">
        <v>142</v>
      </c>
      <c r="L349" s="122"/>
      <c r="M349" s="276" t="s">
        <v>3</v>
      </c>
      <c r="N349" s="277" t="s">
        <v>48</v>
      </c>
      <c r="O349" s="164"/>
      <c r="P349" s="278">
        <f>O349*H349</f>
        <v>0</v>
      </c>
      <c r="Q349" s="278">
        <v>0</v>
      </c>
      <c r="R349" s="278">
        <f>Q349*H349</f>
        <v>0</v>
      </c>
      <c r="S349" s="278">
        <v>0</v>
      </c>
      <c r="T349" s="279">
        <f>S349*H349</f>
        <v>0</v>
      </c>
      <c r="U349" s="121"/>
      <c r="V349" s="121"/>
      <c r="W349" s="121"/>
      <c r="X349" s="121"/>
      <c r="Y349" s="121"/>
      <c r="Z349" s="121"/>
      <c r="AA349" s="121"/>
      <c r="AB349" s="121"/>
      <c r="AC349" s="121"/>
      <c r="AD349" s="121"/>
      <c r="AE349" s="121"/>
      <c r="AR349" s="280" t="s">
        <v>227</v>
      </c>
      <c r="AT349" s="280" t="s">
        <v>138</v>
      </c>
      <c r="AU349" s="280" t="s">
        <v>144</v>
      </c>
      <c r="AY349" s="104" t="s">
        <v>135</v>
      </c>
      <c r="BE349" s="281">
        <f>IF(N349="základní",J349,0)</f>
        <v>0</v>
      </c>
      <c r="BF349" s="281">
        <f>IF(N349="snížená",J349,0)</f>
        <v>0</v>
      </c>
      <c r="BG349" s="281">
        <f>IF(N349="zákl. přenesená",J349,0)</f>
        <v>0</v>
      </c>
      <c r="BH349" s="281">
        <f>IF(N349="sníž. přenesená",J349,0)</f>
        <v>0</v>
      </c>
      <c r="BI349" s="281">
        <f>IF(N349="nulová",J349,0)</f>
        <v>0</v>
      </c>
      <c r="BJ349" s="104" t="s">
        <v>144</v>
      </c>
      <c r="BK349" s="281">
        <f>ROUND(I349*H349,2)</f>
        <v>0</v>
      </c>
      <c r="BL349" s="104" t="s">
        <v>227</v>
      </c>
      <c r="BM349" s="280" t="s">
        <v>613</v>
      </c>
    </row>
    <row r="350" spans="1:65" s="127" customFormat="1" ht="11.25" x14ac:dyDescent="0.2">
      <c r="A350" s="121"/>
      <c r="B350" s="122"/>
      <c r="C350" s="121"/>
      <c r="D350" s="282" t="s">
        <v>146</v>
      </c>
      <c r="E350" s="121"/>
      <c r="F350" s="283" t="s">
        <v>614</v>
      </c>
      <c r="G350" s="121"/>
      <c r="H350" s="121"/>
      <c r="I350" s="121"/>
      <c r="J350" s="121"/>
      <c r="K350" s="121"/>
      <c r="L350" s="122"/>
      <c r="M350" s="284"/>
      <c r="N350" s="285"/>
      <c r="O350" s="164"/>
      <c r="P350" s="164"/>
      <c r="Q350" s="164"/>
      <c r="R350" s="164"/>
      <c r="S350" s="164"/>
      <c r="T350" s="165"/>
      <c r="U350" s="121"/>
      <c r="V350" s="121"/>
      <c r="W350" s="121"/>
      <c r="X350" s="121"/>
      <c r="Y350" s="121"/>
      <c r="Z350" s="121"/>
      <c r="AA350" s="121"/>
      <c r="AB350" s="121"/>
      <c r="AC350" s="121"/>
      <c r="AD350" s="121"/>
      <c r="AE350" s="121"/>
      <c r="AT350" s="104" t="s">
        <v>146</v>
      </c>
      <c r="AU350" s="104" t="s">
        <v>144</v>
      </c>
    </row>
    <row r="351" spans="1:65" s="286" customFormat="1" ht="11.25" x14ac:dyDescent="0.2">
      <c r="B351" s="287"/>
      <c r="D351" s="288" t="s">
        <v>153</v>
      </c>
      <c r="E351" s="289" t="s">
        <v>3</v>
      </c>
      <c r="F351" s="290" t="s">
        <v>615</v>
      </c>
      <c r="H351" s="291">
        <v>20.79</v>
      </c>
      <c r="L351" s="287"/>
      <c r="M351" s="292"/>
      <c r="N351" s="293"/>
      <c r="O351" s="293"/>
      <c r="P351" s="293"/>
      <c r="Q351" s="293"/>
      <c r="R351" s="293"/>
      <c r="S351" s="293"/>
      <c r="T351" s="294"/>
      <c r="AT351" s="289" t="s">
        <v>153</v>
      </c>
      <c r="AU351" s="289" t="s">
        <v>144</v>
      </c>
      <c r="AV351" s="286" t="s">
        <v>144</v>
      </c>
      <c r="AW351" s="286" t="s">
        <v>37</v>
      </c>
      <c r="AX351" s="286" t="s">
        <v>84</v>
      </c>
      <c r="AY351" s="289" t="s">
        <v>135</v>
      </c>
    </row>
    <row r="352" spans="1:65" s="127" customFormat="1" ht="16.5" customHeight="1" x14ac:dyDescent="0.2">
      <c r="A352" s="121"/>
      <c r="B352" s="122"/>
      <c r="C352" s="270" t="s">
        <v>616</v>
      </c>
      <c r="D352" s="270" t="s">
        <v>138</v>
      </c>
      <c r="E352" s="271" t="s">
        <v>617</v>
      </c>
      <c r="F352" s="272" t="s">
        <v>618</v>
      </c>
      <c r="G352" s="273" t="s">
        <v>150</v>
      </c>
      <c r="H352" s="274">
        <v>20.79</v>
      </c>
      <c r="I352" s="6"/>
      <c r="J352" s="275">
        <f>ROUND(I352*H352,2)</f>
        <v>0</v>
      </c>
      <c r="K352" s="272" t="s">
        <v>142</v>
      </c>
      <c r="L352" s="122"/>
      <c r="M352" s="276" t="s">
        <v>3</v>
      </c>
      <c r="N352" s="277" t="s">
        <v>48</v>
      </c>
      <c r="O352" s="164"/>
      <c r="P352" s="278">
        <f>O352*H352</f>
        <v>0</v>
      </c>
      <c r="Q352" s="278">
        <v>2.9999999999999997E-4</v>
      </c>
      <c r="R352" s="278">
        <f>Q352*H352</f>
        <v>6.2369999999999995E-3</v>
      </c>
      <c r="S352" s="278">
        <v>0</v>
      </c>
      <c r="T352" s="279">
        <f>S352*H352</f>
        <v>0</v>
      </c>
      <c r="U352" s="121"/>
      <c r="V352" s="121"/>
      <c r="W352" s="121"/>
      <c r="X352" s="121"/>
      <c r="Y352" s="121"/>
      <c r="Z352" s="121"/>
      <c r="AA352" s="121"/>
      <c r="AB352" s="121"/>
      <c r="AC352" s="121"/>
      <c r="AD352" s="121"/>
      <c r="AE352" s="121"/>
      <c r="AR352" s="280" t="s">
        <v>227</v>
      </c>
      <c r="AT352" s="280" t="s">
        <v>138</v>
      </c>
      <c r="AU352" s="280" t="s">
        <v>144</v>
      </c>
      <c r="AY352" s="104" t="s">
        <v>135</v>
      </c>
      <c r="BE352" s="281">
        <f>IF(N352="základní",J352,0)</f>
        <v>0</v>
      </c>
      <c r="BF352" s="281">
        <f>IF(N352="snížená",J352,0)</f>
        <v>0</v>
      </c>
      <c r="BG352" s="281">
        <f>IF(N352="zákl. přenesená",J352,0)</f>
        <v>0</v>
      </c>
      <c r="BH352" s="281">
        <f>IF(N352="sníž. přenesená",J352,0)</f>
        <v>0</v>
      </c>
      <c r="BI352" s="281">
        <f>IF(N352="nulová",J352,0)</f>
        <v>0</v>
      </c>
      <c r="BJ352" s="104" t="s">
        <v>144</v>
      </c>
      <c r="BK352" s="281">
        <f>ROUND(I352*H352,2)</f>
        <v>0</v>
      </c>
      <c r="BL352" s="104" t="s">
        <v>227</v>
      </c>
      <c r="BM352" s="280" t="s">
        <v>619</v>
      </c>
    </row>
    <row r="353" spans="1:65" s="127" customFormat="1" ht="11.25" x14ac:dyDescent="0.2">
      <c r="A353" s="121"/>
      <c r="B353" s="122"/>
      <c r="C353" s="121"/>
      <c r="D353" s="282" t="s">
        <v>146</v>
      </c>
      <c r="E353" s="121"/>
      <c r="F353" s="283" t="s">
        <v>620</v>
      </c>
      <c r="G353" s="121"/>
      <c r="H353" s="121"/>
      <c r="I353" s="121"/>
      <c r="J353" s="121"/>
      <c r="K353" s="121"/>
      <c r="L353" s="122"/>
      <c r="M353" s="284"/>
      <c r="N353" s="285"/>
      <c r="O353" s="164"/>
      <c r="P353" s="164"/>
      <c r="Q353" s="164"/>
      <c r="R353" s="164"/>
      <c r="S353" s="164"/>
      <c r="T353" s="165"/>
      <c r="U353" s="121"/>
      <c r="V353" s="121"/>
      <c r="W353" s="121"/>
      <c r="X353" s="121"/>
      <c r="Y353" s="121"/>
      <c r="Z353" s="121"/>
      <c r="AA353" s="121"/>
      <c r="AB353" s="121"/>
      <c r="AC353" s="121"/>
      <c r="AD353" s="121"/>
      <c r="AE353" s="121"/>
      <c r="AT353" s="104" t="s">
        <v>146</v>
      </c>
      <c r="AU353" s="104" t="s">
        <v>144</v>
      </c>
    </row>
    <row r="354" spans="1:65" s="127" customFormat="1" ht="16.5" customHeight="1" x14ac:dyDescent="0.2">
      <c r="A354" s="121"/>
      <c r="B354" s="122"/>
      <c r="C354" s="270" t="s">
        <v>621</v>
      </c>
      <c r="D354" s="270" t="s">
        <v>138</v>
      </c>
      <c r="E354" s="271" t="s">
        <v>622</v>
      </c>
      <c r="F354" s="272" t="s">
        <v>623</v>
      </c>
      <c r="G354" s="273" t="s">
        <v>150</v>
      </c>
      <c r="H354" s="274">
        <v>20.79</v>
      </c>
      <c r="I354" s="6"/>
      <c r="J354" s="275">
        <f>ROUND(I354*H354,2)</f>
        <v>0</v>
      </c>
      <c r="K354" s="272" t="s">
        <v>142</v>
      </c>
      <c r="L354" s="122"/>
      <c r="M354" s="276" t="s">
        <v>3</v>
      </c>
      <c r="N354" s="277" t="s">
        <v>48</v>
      </c>
      <c r="O354" s="164"/>
      <c r="P354" s="278">
        <f>O354*H354</f>
        <v>0</v>
      </c>
      <c r="Q354" s="278">
        <v>3.2250000000000001E-2</v>
      </c>
      <c r="R354" s="278">
        <f>Q354*H354</f>
        <v>0.67047749999999995</v>
      </c>
      <c r="S354" s="278">
        <v>0</v>
      </c>
      <c r="T354" s="279">
        <f>S354*H354</f>
        <v>0</v>
      </c>
      <c r="U354" s="121"/>
      <c r="V354" s="121"/>
      <c r="W354" s="121"/>
      <c r="X354" s="121"/>
      <c r="Y354" s="121"/>
      <c r="Z354" s="121"/>
      <c r="AA354" s="121"/>
      <c r="AB354" s="121"/>
      <c r="AC354" s="121"/>
      <c r="AD354" s="121"/>
      <c r="AE354" s="121"/>
      <c r="AR354" s="280" t="s">
        <v>227</v>
      </c>
      <c r="AT354" s="280" t="s">
        <v>138</v>
      </c>
      <c r="AU354" s="280" t="s">
        <v>144</v>
      </c>
      <c r="AY354" s="104" t="s">
        <v>135</v>
      </c>
      <c r="BE354" s="281">
        <f>IF(N354="základní",J354,0)</f>
        <v>0</v>
      </c>
      <c r="BF354" s="281">
        <f>IF(N354="snížená",J354,0)</f>
        <v>0</v>
      </c>
      <c r="BG354" s="281">
        <f>IF(N354="zákl. přenesená",J354,0)</f>
        <v>0</v>
      </c>
      <c r="BH354" s="281">
        <f>IF(N354="sníž. přenesená",J354,0)</f>
        <v>0</v>
      </c>
      <c r="BI354" s="281">
        <f>IF(N354="nulová",J354,0)</f>
        <v>0</v>
      </c>
      <c r="BJ354" s="104" t="s">
        <v>144</v>
      </c>
      <c r="BK354" s="281">
        <f>ROUND(I354*H354,2)</f>
        <v>0</v>
      </c>
      <c r="BL354" s="104" t="s">
        <v>227</v>
      </c>
      <c r="BM354" s="280" t="s">
        <v>624</v>
      </c>
    </row>
    <row r="355" spans="1:65" s="127" customFormat="1" ht="11.25" x14ac:dyDescent="0.2">
      <c r="A355" s="121"/>
      <c r="B355" s="122"/>
      <c r="C355" s="121"/>
      <c r="D355" s="282" t="s">
        <v>146</v>
      </c>
      <c r="E355" s="121"/>
      <c r="F355" s="283" t="s">
        <v>625</v>
      </c>
      <c r="G355" s="121"/>
      <c r="H355" s="121"/>
      <c r="I355" s="121"/>
      <c r="J355" s="121"/>
      <c r="K355" s="121"/>
      <c r="L355" s="122"/>
      <c r="M355" s="284"/>
      <c r="N355" s="285"/>
      <c r="O355" s="164"/>
      <c r="P355" s="164"/>
      <c r="Q355" s="164"/>
      <c r="R355" s="164"/>
      <c r="S355" s="164"/>
      <c r="T355" s="165"/>
      <c r="U355" s="121"/>
      <c r="V355" s="121"/>
      <c r="W355" s="121"/>
      <c r="X355" s="121"/>
      <c r="Y355" s="121"/>
      <c r="Z355" s="121"/>
      <c r="AA355" s="121"/>
      <c r="AB355" s="121"/>
      <c r="AC355" s="121"/>
      <c r="AD355" s="121"/>
      <c r="AE355" s="121"/>
      <c r="AT355" s="104" t="s">
        <v>146</v>
      </c>
      <c r="AU355" s="104" t="s">
        <v>144</v>
      </c>
    </row>
    <row r="356" spans="1:65" s="127" customFormat="1" ht="16.5" customHeight="1" x14ac:dyDescent="0.2">
      <c r="A356" s="121"/>
      <c r="B356" s="122"/>
      <c r="C356" s="303" t="s">
        <v>626</v>
      </c>
      <c r="D356" s="303" t="s">
        <v>218</v>
      </c>
      <c r="E356" s="304" t="s">
        <v>627</v>
      </c>
      <c r="F356" s="305" t="s">
        <v>628</v>
      </c>
      <c r="G356" s="306" t="s">
        <v>150</v>
      </c>
      <c r="H356" s="307">
        <v>22.869</v>
      </c>
      <c r="I356" s="7"/>
      <c r="J356" s="308">
        <f>ROUND(I356*H356,2)</f>
        <v>0</v>
      </c>
      <c r="K356" s="305" t="s">
        <v>142</v>
      </c>
      <c r="L356" s="309"/>
      <c r="M356" s="310" t="s">
        <v>3</v>
      </c>
      <c r="N356" s="311" t="s">
        <v>48</v>
      </c>
      <c r="O356" s="164"/>
      <c r="P356" s="278">
        <f>O356*H356</f>
        <v>0</v>
      </c>
      <c r="Q356" s="278">
        <v>1.18E-2</v>
      </c>
      <c r="R356" s="278">
        <f>Q356*H356</f>
        <v>0.26985419999999999</v>
      </c>
      <c r="S356" s="278">
        <v>0</v>
      </c>
      <c r="T356" s="279">
        <f>S356*H356</f>
        <v>0</v>
      </c>
      <c r="U356" s="121"/>
      <c r="V356" s="121"/>
      <c r="W356" s="121"/>
      <c r="X356" s="121"/>
      <c r="Y356" s="121"/>
      <c r="Z356" s="121"/>
      <c r="AA356" s="121"/>
      <c r="AB356" s="121"/>
      <c r="AC356" s="121"/>
      <c r="AD356" s="121"/>
      <c r="AE356" s="121"/>
      <c r="AR356" s="280" t="s">
        <v>318</v>
      </c>
      <c r="AT356" s="280" t="s">
        <v>218</v>
      </c>
      <c r="AU356" s="280" t="s">
        <v>144</v>
      </c>
      <c r="AY356" s="104" t="s">
        <v>135</v>
      </c>
      <c r="BE356" s="281">
        <f>IF(N356="základní",J356,0)</f>
        <v>0</v>
      </c>
      <c r="BF356" s="281">
        <f>IF(N356="snížená",J356,0)</f>
        <v>0</v>
      </c>
      <c r="BG356" s="281">
        <f>IF(N356="zákl. přenesená",J356,0)</f>
        <v>0</v>
      </c>
      <c r="BH356" s="281">
        <f>IF(N356="sníž. přenesená",J356,0)</f>
        <v>0</v>
      </c>
      <c r="BI356" s="281">
        <f>IF(N356="nulová",J356,0)</f>
        <v>0</v>
      </c>
      <c r="BJ356" s="104" t="s">
        <v>144</v>
      </c>
      <c r="BK356" s="281">
        <f>ROUND(I356*H356,2)</f>
        <v>0</v>
      </c>
      <c r="BL356" s="104" t="s">
        <v>227</v>
      </c>
      <c r="BM356" s="280" t="s">
        <v>629</v>
      </c>
    </row>
    <row r="357" spans="1:65" s="127" customFormat="1" ht="11.25" x14ac:dyDescent="0.2">
      <c r="A357" s="121"/>
      <c r="B357" s="122"/>
      <c r="C357" s="121"/>
      <c r="D357" s="282" t="s">
        <v>146</v>
      </c>
      <c r="E357" s="121"/>
      <c r="F357" s="283" t="s">
        <v>630</v>
      </c>
      <c r="G357" s="121"/>
      <c r="H357" s="121"/>
      <c r="I357" s="121"/>
      <c r="J357" s="121"/>
      <c r="K357" s="121"/>
      <c r="L357" s="122"/>
      <c r="M357" s="284"/>
      <c r="N357" s="285"/>
      <c r="O357" s="164"/>
      <c r="P357" s="164"/>
      <c r="Q357" s="164"/>
      <c r="R357" s="164"/>
      <c r="S357" s="164"/>
      <c r="T357" s="165"/>
      <c r="U357" s="121"/>
      <c r="V357" s="121"/>
      <c r="W357" s="121"/>
      <c r="X357" s="121"/>
      <c r="Y357" s="121"/>
      <c r="Z357" s="121"/>
      <c r="AA357" s="121"/>
      <c r="AB357" s="121"/>
      <c r="AC357" s="121"/>
      <c r="AD357" s="121"/>
      <c r="AE357" s="121"/>
      <c r="AT357" s="104" t="s">
        <v>146</v>
      </c>
      <c r="AU357" s="104" t="s">
        <v>144</v>
      </c>
    </row>
    <row r="358" spans="1:65" s="286" customFormat="1" ht="11.25" x14ac:dyDescent="0.2">
      <c r="B358" s="287"/>
      <c r="D358" s="288" t="s">
        <v>153</v>
      </c>
      <c r="F358" s="290" t="s">
        <v>631</v>
      </c>
      <c r="H358" s="291">
        <v>22.869</v>
      </c>
      <c r="L358" s="287"/>
      <c r="M358" s="292"/>
      <c r="N358" s="293"/>
      <c r="O358" s="293"/>
      <c r="P358" s="293"/>
      <c r="Q358" s="293"/>
      <c r="R358" s="293"/>
      <c r="S358" s="293"/>
      <c r="T358" s="294"/>
      <c r="AT358" s="289" t="s">
        <v>153</v>
      </c>
      <c r="AU358" s="289" t="s">
        <v>144</v>
      </c>
      <c r="AV358" s="286" t="s">
        <v>144</v>
      </c>
      <c r="AW358" s="286" t="s">
        <v>4</v>
      </c>
      <c r="AX358" s="286" t="s">
        <v>84</v>
      </c>
      <c r="AY358" s="289" t="s">
        <v>135</v>
      </c>
    </row>
    <row r="359" spans="1:65" s="127" customFormat="1" ht="16.5" customHeight="1" x14ac:dyDescent="0.2">
      <c r="A359" s="121"/>
      <c r="B359" s="122"/>
      <c r="C359" s="270" t="s">
        <v>632</v>
      </c>
      <c r="D359" s="270" t="s">
        <v>138</v>
      </c>
      <c r="E359" s="271" t="s">
        <v>633</v>
      </c>
      <c r="F359" s="272" t="s">
        <v>634</v>
      </c>
      <c r="G359" s="273" t="s">
        <v>150</v>
      </c>
      <c r="H359" s="274">
        <v>27.038</v>
      </c>
      <c r="I359" s="6"/>
      <c r="J359" s="275">
        <f>ROUND(I359*H359,2)</f>
        <v>0</v>
      </c>
      <c r="K359" s="272" t="s">
        <v>142</v>
      </c>
      <c r="L359" s="122"/>
      <c r="M359" s="276" t="s">
        <v>3</v>
      </c>
      <c r="N359" s="277" t="s">
        <v>48</v>
      </c>
      <c r="O359" s="164"/>
      <c r="P359" s="278">
        <f>O359*H359</f>
        <v>0</v>
      </c>
      <c r="Q359" s="278">
        <v>0</v>
      </c>
      <c r="R359" s="278">
        <f>Q359*H359</f>
        <v>0</v>
      </c>
      <c r="S359" s="278">
        <v>8.1500000000000003E-2</v>
      </c>
      <c r="T359" s="279">
        <f>S359*H359</f>
        <v>2.2035970000000002</v>
      </c>
      <c r="U359" s="121"/>
      <c r="V359" s="121"/>
      <c r="W359" s="121"/>
      <c r="X359" s="121"/>
      <c r="Y359" s="121"/>
      <c r="Z359" s="121"/>
      <c r="AA359" s="121"/>
      <c r="AB359" s="121"/>
      <c r="AC359" s="121"/>
      <c r="AD359" s="121"/>
      <c r="AE359" s="121"/>
      <c r="AR359" s="280" t="s">
        <v>227</v>
      </c>
      <c r="AT359" s="280" t="s">
        <v>138</v>
      </c>
      <c r="AU359" s="280" t="s">
        <v>144</v>
      </c>
      <c r="AY359" s="104" t="s">
        <v>135</v>
      </c>
      <c r="BE359" s="281">
        <f>IF(N359="základní",J359,0)</f>
        <v>0</v>
      </c>
      <c r="BF359" s="281">
        <f>IF(N359="snížená",J359,0)</f>
        <v>0</v>
      </c>
      <c r="BG359" s="281">
        <f>IF(N359="zákl. přenesená",J359,0)</f>
        <v>0</v>
      </c>
      <c r="BH359" s="281">
        <f>IF(N359="sníž. přenesená",J359,0)</f>
        <v>0</v>
      </c>
      <c r="BI359" s="281">
        <f>IF(N359="nulová",J359,0)</f>
        <v>0</v>
      </c>
      <c r="BJ359" s="104" t="s">
        <v>144</v>
      </c>
      <c r="BK359" s="281">
        <f>ROUND(I359*H359,2)</f>
        <v>0</v>
      </c>
      <c r="BL359" s="104" t="s">
        <v>227</v>
      </c>
      <c r="BM359" s="280" t="s">
        <v>635</v>
      </c>
    </row>
    <row r="360" spans="1:65" s="127" customFormat="1" ht="11.25" x14ac:dyDescent="0.2">
      <c r="A360" s="121"/>
      <c r="B360" s="122"/>
      <c r="C360" s="121"/>
      <c r="D360" s="282" t="s">
        <v>146</v>
      </c>
      <c r="E360" s="121"/>
      <c r="F360" s="283" t="s">
        <v>636</v>
      </c>
      <c r="G360" s="121"/>
      <c r="H360" s="121"/>
      <c r="I360" s="121"/>
      <c r="J360" s="121"/>
      <c r="K360" s="121"/>
      <c r="L360" s="122"/>
      <c r="M360" s="284"/>
      <c r="N360" s="285"/>
      <c r="O360" s="164"/>
      <c r="P360" s="164"/>
      <c r="Q360" s="164"/>
      <c r="R360" s="164"/>
      <c r="S360" s="164"/>
      <c r="T360" s="165"/>
      <c r="U360" s="121"/>
      <c r="V360" s="121"/>
      <c r="W360" s="121"/>
      <c r="X360" s="121"/>
      <c r="Y360" s="121"/>
      <c r="Z360" s="121"/>
      <c r="AA360" s="121"/>
      <c r="AB360" s="121"/>
      <c r="AC360" s="121"/>
      <c r="AD360" s="121"/>
      <c r="AE360" s="121"/>
      <c r="AT360" s="104" t="s">
        <v>146</v>
      </c>
      <c r="AU360" s="104" t="s">
        <v>144</v>
      </c>
    </row>
    <row r="361" spans="1:65" s="286" customFormat="1" ht="11.25" x14ac:dyDescent="0.2">
      <c r="B361" s="287"/>
      <c r="D361" s="288" t="s">
        <v>153</v>
      </c>
      <c r="E361" s="289" t="s">
        <v>3</v>
      </c>
      <c r="F361" s="290" t="s">
        <v>637</v>
      </c>
      <c r="H361" s="291">
        <v>3.8479999999999999</v>
      </c>
      <c r="L361" s="287"/>
      <c r="M361" s="292"/>
      <c r="N361" s="293"/>
      <c r="O361" s="293"/>
      <c r="P361" s="293"/>
      <c r="Q361" s="293"/>
      <c r="R361" s="293"/>
      <c r="S361" s="293"/>
      <c r="T361" s="294"/>
      <c r="AT361" s="289" t="s">
        <v>153</v>
      </c>
      <c r="AU361" s="289" t="s">
        <v>144</v>
      </c>
      <c r="AV361" s="286" t="s">
        <v>144</v>
      </c>
      <c r="AW361" s="286" t="s">
        <v>37</v>
      </c>
      <c r="AX361" s="286" t="s">
        <v>76</v>
      </c>
      <c r="AY361" s="289" t="s">
        <v>135</v>
      </c>
    </row>
    <row r="362" spans="1:65" s="286" customFormat="1" ht="11.25" x14ac:dyDescent="0.2">
      <c r="B362" s="287"/>
      <c r="D362" s="288" t="s">
        <v>153</v>
      </c>
      <c r="E362" s="289" t="s">
        <v>3</v>
      </c>
      <c r="F362" s="290" t="s">
        <v>638</v>
      </c>
      <c r="H362" s="291">
        <v>6.72</v>
      </c>
      <c r="L362" s="287"/>
      <c r="M362" s="292"/>
      <c r="N362" s="293"/>
      <c r="O362" s="293"/>
      <c r="P362" s="293"/>
      <c r="Q362" s="293"/>
      <c r="R362" s="293"/>
      <c r="S362" s="293"/>
      <c r="T362" s="294"/>
      <c r="AT362" s="289" t="s">
        <v>153</v>
      </c>
      <c r="AU362" s="289" t="s">
        <v>144</v>
      </c>
      <c r="AV362" s="286" t="s">
        <v>144</v>
      </c>
      <c r="AW362" s="286" t="s">
        <v>37</v>
      </c>
      <c r="AX362" s="286" t="s">
        <v>76</v>
      </c>
      <c r="AY362" s="289" t="s">
        <v>135</v>
      </c>
    </row>
    <row r="363" spans="1:65" s="286" customFormat="1" ht="11.25" x14ac:dyDescent="0.2">
      <c r="B363" s="287"/>
      <c r="D363" s="288" t="s">
        <v>153</v>
      </c>
      <c r="E363" s="289" t="s">
        <v>3</v>
      </c>
      <c r="F363" s="290" t="s">
        <v>639</v>
      </c>
      <c r="H363" s="291">
        <v>16.47</v>
      </c>
      <c r="L363" s="287"/>
      <c r="M363" s="292"/>
      <c r="N363" s="293"/>
      <c r="O363" s="293"/>
      <c r="P363" s="293"/>
      <c r="Q363" s="293"/>
      <c r="R363" s="293"/>
      <c r="S363" s="293"/>
      <c r="T363" s="294"/>
      <c r="AT363" s="289" t="s">
        <v>153</v>
      </c>
      <c r="AU363" s="289" t="s">
        <v>144</v>
      </c>
      <c r="AV363" s="286" t="s">
        <v>144</v>
      </c>
      <c r="AW363" s="286" t="s">
        <v>37</v>
      </c>
      <c r="AX363" s="286" t="s">
        <v>76</v>
      </c>
      <c r="AY363" s="289" t="s">
        <v>135</v>
      </c>
    </row>
    <row r="364" spans="1:65" s="295" customFormat="1" ht="11.25" x14ac:dyDescent="0.2">
      <c r="B364" s="296"/>
      <c r="D364" s="288" t="s">
        <v>153</v>
      </c>
      <c r="E364" s="297" t="s">
        <v>3</v>
      </c>
      <c r="F364" s="298" t="s">
        <v>157</v>
      </c>
      <c r="H364" s="299">
        <v>27.038</v>
      </c>
      <c r="L364" s="296"/>
      <c r="M364" s="300"/>
      <c r="N364" s="301"/>
      <c r="O364" s="301"/>
      <c r="P364" s="301"/>
      <c r="Q364" s="301"/>
      <c r="R364" s="301"/>
      <c r="S364" s="301"/>
      <c r="T364" s="302"/>
      <c r="AT364" s="297" t="s">
        <v>153</v>
      </c>
      <c r="AU364" s="297" t="s">
        <v>144</v>
      </c>
      <c r="AV364" s="295" t="s">
        <v>143</v>
      </c>
      <c r="AW364" s="295" t="s">
        <v>37</v>
      </c>
      <c r="AX364" s="295" t="s">
        <v>84</v>
      </c>
      <c r="AY364" s="297" t="s">
        <v>135</v>
      </c>
    </row>
    <row r="365" spans="1:65" s="127" customFormat="1" ht="24.2" customHeight="1" x14ac:dyDescent="0.2">
      <c r="A365" s="121"/>
      <c r="B365" s="122"/>
      <c r="C365" s="270" t="s">
        <v>640</v>
      </c>
      <c r="D365" s="270" t="s">
        <v>138</v>
      </c>
      <c r="E365" s="271" t="s">
        <v>641</v>
      </c>
      <c r="F365" s="272" t="s">
        <v>642</v>
      </c>
      <c r="G365" s="273" t="s">
        <v>280</v>
      </c>
      <c r="H365" s="274">
        <v>0.94699999999999995</v>
      </c>
      <c r="I365" s="6"/>
      <c r="J365" s="275">
        <f>ROUND(I365*H365,2)</f>
        <v>0</v>
      </c>
      <c r="K365" s="272" t="s">
        <v>142</v>
      </c>
      <c r="L365" s="122"/>
      <c r="M365" s="276" t="s">
        <v>3</v>
      </c>
      <c r="N365" s="277" t="s">
        <v>48</v>
      </c>
      <c r="O365" s="164"/>
      <c r="P365" s="278">
        <f>O365*H365</f>
        <v>0</v>
      </c>
      <c r="Q365" s="278">
        <v>0</v>
      </c>
      <c r="R365" s="278">
        <f>Q365*H365</f>
        <v>0</v>
      </c>
      <c r="S365" s="278">
        <v>0</v>
      </c>
      <c r="T365" s="279">
        <f>S365*H365</f>
        <v>0</v>
      </c>
      <c r="U365" s="121"/>
      <c r="V365" s="121"/>
      <c r="W365" s="121"/>
      <c r="X365" s="121"/>
      <c r="Y365" s="121"/>
      <c r="Z365" s="121"/>
      <c r="AA365" s="121"/>
      <c r="AB365" s="121"/>
      <c r="AC365" s="121"/>
      <c r="AD365" s="121"/>
      <c r="AE365" s="121"/>
      <c r="AR365" s="280" t="s">
        <v>227</v>
      </c>
      <c r="AT365" s="280" t="s">
        <v>138</v>
      </c>
      <c r="AU365" s="280" t="s">
        <v>144</v>
      </c>
      <c r="AY365" s="104" t="s">
        <v>135</v>
      </c>
      <c r="BE365" s="281">
        <f>IF(N365="základní",J365,0)</f>
        <v>0</v>
      </c>
      <c r="BF365" s="281">
        <f>IF(N365="snížená",J365,0)</f>
        <v>0</v>
      </c>
      <c r="BG365" s="281">
        <f>IF(N365="zákl. přenesená",J365,0)</f>
        <v>0</v>
      </c>
      <c r="BH365" s="281">
        <f>IF(N365="sníž. přenesená",J365,0)</f>
        <v>0</v>
      </c>
      <c r="BI365" s="281">
        <f>IF(N365="nulová",J365,0)</f>
        <v>0</v>
      </c>
      <c r="BJ365" s="104" t="s">
        <v>144</v>
      </c>
      <c r="BK365" s="281">
        <f>ROUND(I365*H365,2)</f>
        <v>0</v>
      </c>
      <c r="BL365" s="104" t="s">
        <v>227</v>
      </c>
      <c r="BM365" s="280" t="s">
        <v>643</v>
      </c>
    </row>
    <row r="366" spans="1:65" s="127" customFormat="1" ht="11.25" x14ac:dyDescent="0.2">
      <c r="A366" s="121"/>
      <c r="B366" s="122"/>
      <c r="C366" s="121"/>
      <c r="D366" s="282" t="s">
        <v>146</v>
      </c>
      <c r="E366" s="121"/>
      <c r="F366" s="283" t="s">
        <v>644</v>
      </c>
      <c r="G366" s="121"/>
      <c r="H366" s="121"/>
      <c r="I366" s="121"/>
      <c r="J366" s="121"/>
      <c r="K366" s="121"/>
      <c r="L366" s="122"/>
      <c r="M366" s="284"/>
      <c r="N366" s="285"/>
      <c r="O366" s="164"/>
      <c r="P366" s="164"/>
      <c r="Q366" s="164"/>
      <c r="R366" s="164"/>
      <c r="S366" s="164"/>
      <c r="T366" s="165"/>
      <c r="U366" s="121"/>
      <c r="V366" s="121"/>
      <c r="W366" s="121"/>
      <c r="X366" s="121"/>
      <c r="Y366" s="121"/>
      <c r="Z366" s="121"/>
      <c r="AA366" s="121"/>
      <c r="AB366" s="121"/>
      <c r="AC366" s="121"/>
      <c r="AD366" s="121"/>
      <c r="AE366" s="121"/>
      <c r="AT366" s="104" t="s">
        <v>146</v>
      </c>
      <c r="AU366" s="104" t="s">
        <v>144</v>
      </c>
    </row>
    <row r="367" spans="1:65" s="257" customFormat="1" ht="22.9" customHeight="1" x14ac:dyDescent="0.2">
      <c r="B367" s="258"/>
      <c r="D367" s="259" t="s">
        <v>75</v>
      </c>
      <c r="E367" s="268" t="s">
        <v>645</v>
      </c>
      <c r="F367" s="268" t="s">
        <v>646</v>
      </c>
      <c r="J367" s="269">
        <f>BK367</f>
        <v>0</v>
      </c>
      <c r="L367" s="258"/>
      <c r="M367" s="262"/>
      <c r="N367" s="263"/>
      <c r="O367" s="263"/>
      <c r="P367" s="264">
        <f>SUM(P368:P398)</f>
        <v>0</v>
      </c>
      <c r="Q367" s="263"/>
      <c r="R367" s="264">
        <f>SUM(R368:R398)</f>
        <v>2.2974870000000001E-2</v>
      </c>
      <c r="S367" s="263"/>
      <c r="T367" s="265">
        <f>SUM(T368:T398)</f>
        <v>0</v>
      </c>
      <c r="AR367" s="259" t="s">
        <v>144</v>
      </c>
      <c r="AT367" s="266" t="s">
        <v>75</v>
      </c>
      <c r="AU367" s="266" t="s">
        <v>84</v>
      </c>
      <c r="AY367" s="259" t="s">
        <v>135</v>
      </c>
      <c r="BK367" s="267">
        <f>SUM(BK368:BK398)</f>
        <v>0</v>
      </c>
    </row>
    <row r="368" spans="1:65" s="127" customFormat="1" ht="16.5" customHeight="1" x14ac:dyDescent="0.2">
      <c r="A368" s="121"/>
      <c r="B368" s="122"/>
      <c r="C368" s="270" t="s">
        <v>647</v>
      </c>
      <c r="D368" s="270" t="s">
        <v>138</v>
      </c>
      <c r="E368" s="271" t="s">
        <v>648</v>
      </c>
      <c r="F368" s="272" t="s">
        <v>649</v>
      </c>
      <c r="G368" s="273" t="s">
        <v>150</v>
      </c>
      <c r="H368" s="274">
        <v>36.716999999999999</v>
      </c>
      <c r="I368" s="6"/>
      <c r="J368" s="275">
        <f>ROUND(I368*H368,2)</f>
        <v>0</v>
      </c>
      <c r="K368" s="272" t="s">
        <v>142</v>
      </c>
      <c r="L368" s="122"/>
      <c r="M368" s="276" t="s">
        <v>3</v>
      </c>
      <c r="N368" s="277" t="s">
        <v>48</v>
      </c>
      <c r="O368" s="164"/>
      <c r="P368" s="278">
        <f>O368*H368</f>
        <v>0</v>
      </c>
      <c r="Q368" s="278">
        <v>1.1E-4</v>
      </c>
      <c r="R368" s="278">
        <f>Q368*H368</f>
        <v>4.03887E-3</v>
      </c>
      <c r="S368" s="278">
        <v>0</v>
      </c>
      <c r="T368" s="279">
        <f>S368*H368</f>
        <v>0</v>
      </c>
      <c r="U368" s="121"/>
      <c r="V368" s="121"/>
      <c r="W368" s="121"/>
      <c r="X368" s="121"/>
      <c r="Y368" s="121"/>
      <c r="Z368" s="121"/>
      <c r="AA368" s="121"/>
      <c r="AB368" s="121"/>
      <c r="AC368" s="121"/>
      <c r="AD368" s="121"/>
      <c r="AE368" s="121"/>
      <c r="AR368" s="280" t="s">
        <v>227</v>
      </c>
      <c r="AT368" s="280" t="s">
        <v>138</v>
      </c>
      <c r="AU368" s="280" t="s">
        <v>144</v>
      </c>
      <c r="AY368" s="104" t="s">
        <v>135</v>
      </c>
      <c r="BE368" s="281">
        <f>IF(N368="základní",J368,0)</f>
        <v>0</v>
      </c>
      <c r="BF368" s="281">
        <f>IF(N368="snížená",J368,0)</f>
        <v>0</v>
      </c>
      <c r="BG368" s="281">
        <f>IF(N368="zákl. přenesená",J368,0)</f>
        <v>0</v>
      </c>
      <c r="BH368" s="281">
        <f>IF(N368="sníž. přenesená",J368,0)</f>
        <v>0</v>
      </c>
      <c r="BI368" s="281">
        <f>IF(N368="nulová",J368,0)</f>
        <v>0</v>
      </c>
      <c r="BJ368" s="104" t="s">
        <v>144</v>
      </c>
      <c r="BK368" s="281">
        <f>ROUND(I368*H368,2)</f>
        <v>0</v>
      </c>
      <c r="BL368" s="104" t="s">
        <v>227</v>
      </c>
      <c r="BM368" s="280" t="s">
        <v>650</v>
      </c>
    </row>
    <row r="369" spans="1:51" s="127" customFormat="1" ht="11.25" x14ac:dyDescent="0.2">
      <c r="A369" s="121"/>
      <c r="B369" s="122"/>
      <c r="C369" s="121"/>
      <c r="D369" s="282" t="s">
        <v>146</v>
      </c>
      <c r="E369" s="121"/>
      <c r="F369" s="283" t="s">
        <v>651</v>
      </c>
      <c r="G369" s="121"/>
      <c r="H369" s="121"/>
      <c r="I369" s="121"/>
      <c r="J369" s="121"/>
      <c r="K369" s="121"/>
      <c r="L369" s="122"/>
      <c r="M369" s="284"/>
      <c r="N369" s="285"/>
      <c r="O369" s="164"/>
      <c r="P369" s="164"/>
      <c r="Q369" s="164"/>
      <c r="R369" s="164"/>
      <c r="S369" s="164"/>
      <c r="T369" s="165"/>
      <c r="U369" s="121"/>
      <c r="V369" s="121"/>
      <c r="W369" s="121"/>
      <c r="X369" s="121"/>
      <c r="Y369" s="121"/>
      <c r="Z369" s="121"/>
      <c r="AA369" s="121"/>
      <c r="AB369" s="121"/>
      <c r="AC369" s="121"/>
      <c r="AD369" s="121"/>
      <c r="AE369" s="121"/>
      <c r="AT369" s="104" t="s">
        <v>146</v>
      </c>
      <c r="AU369" s="104" t="s">
        <v>144</v>
      </c>
    </row>
    <row r="370" spans="1:51" s="286" customFormat="1" ht="11.25" x14ac:dyDescent="0.2">
      <c r="B370" s="287"/>
      <c r="D370" s="288" t="s">
        <v>153</v>
      </c>
      <c r="E370" s="289" t="s">
        <v>3</v>
      </c>
      <c r="F370" s="290" t="s">
        <v>652</v>
      </c>
      <c r="H370" s="291">
        <v>5.17</v>
      </c>
      <c r="L370" s="287"/>
      <c r="M370" s="292"/>
      <c r="N370" s="293"/>
      <c r="O370" s="293"/>
      <c r="P370" s="293"/>
      <c r="Q370" s="293"/>
      <c r="R370" s="293"/>
      <c r="S370" s="293"/>
      <c r="T370" s="294"/>
      <c r="AT370" s="289" t="s">
        <v>153</v>
      </c>
      <c r="AU370" s="289" t="s">
        <v>144</v>
      </c>
      <c r="AV370" s="286" t="s">
        <v>144</v>
      </c>
      <c r="AW370" s="286" t="s">
        <v>37</v>
      </c>
      <c r="AX370" s="286" t="s">
        <v>76</v>
      </c>
      <c r="AY370" s="289" t="s">
        <v>135</v>
      </c>
    </row>
    <row r="371" spans="1:51" s="286" customFormat="1" ht="11.25" x14ac:dyDescent="0.2">
      <c r="B371" s="287"/>
      <c r="D371" s="288" t="s">
        <v>153</v>
      </c>
      <c r="E371" s="289" t="s">
        <v>3</v>
      </c>
      <c r="F371" s="290" t="s">
        <v>653</v>
      </c>
      <c r="H371" s="291">
        <v>1.2110000000000001</v>
      </c>
      <c r="L371" s="287"/>
      <c r="M371" s="292"/>
      <c r="N371" s="293"/>
      <c r="O371" s="293"/>
      <c r="P371" s="293"/>
      <c r="Q371" s="293"/>
      <c r="R371" s="293"/>
      <c r="S371" s="293"/>
      <c r="T371" s="294"/>
      <c r="AT371" s="289" t="s">
        <v>153</v>
      </c>
      <c r="AU371" s="289" t="s">
        <v>144</v>
      </c>
      <c r="AV371" s="286" t="s">
        <v>144</v>
      </c>
      <c r="AW371" s="286" t="s">
        <v>37</v>
      </c>
      <c r="AX371" s="286" t="s">
        <v>76</v>
      </c>
      <c r="AY371" s="289" t="s">
        <v>135</v>
      </c>
    </row>
    <row r="372" spans="1:51" s="312" customFormat="1" ht="11.25" x14ac:dyDescent="0.2">
      <c r="B372" s="313"/>
      <c r="D372" s="288" t="s">
        <v>153</v>
      </c>
      <c r="E372" s="314" t="s">
        <v>3</v>
      </c>
      <c r="F372" s="315" t="s">
        <v>654</v>
      </c>
      <c r="H372" s="316">
        <v>6.3810000000000002</v>
      </c>
      <c r="L372" s="313"/>
      <c r="M372" s="317"/>
      <c r="N372" s="318"/>
      <c r="O372" s="318"/>
      <c r="P372" s="318"/>
      <c r="Q372" s="318"/>
      <c r="R372" s="318"/>
      <c r="S372" s="318"/>
      <c r="T372" s="319"/>
      <c r="AT372" s="314" t="s">
        <v>153</v>
      </c>
      <c r="AU372" s="314" t="s">
        <v>144</v>
      </c>
      <c r="AV372" s="312" t="s">
        <v>136</v>
      </c>
      <c r="AW372" s="312" t="s">
        <v>37</v>
      </c>
      <c r="AX372" s="312" t="s">
        <v>76</v>
      </c>
      <c r="AY372" s="314" t="s">
        <v>135</v>
      </c>
    </row>
    <row r="373" spans="1:51" s="286" customFormat="1" ht="11.25" x14ac:dyDescent="0.2">
      <c r="B373" s="287"/>
      <c r="D373" s="288" t="s">
        <v>153</v>
      </c>
      <c r="E373" s="289" t="s">
        <v>3</v>
      </c>
      <c r="F373" s="290" t="s">
        <v>655</v>
      </c>
      <c r="H373" s="291">
        <v>2.93</v>
      </c>
      <c r="L373" s="287"/>
      <c r="M373" s="292"/>
      <c r="N373" s="293"/>
      <c r="O373" s="293"/>
      <c r="P373" s="293"/>
      <c r="Q373" s="293"/>
      <c r="R373" s="293"/>
      <c r="S373" s="293"/>
      <c r="T373" s="294"/>
      <c r="AT373" s="289" t="s">
        <v>153</v>
      </c>
      <c r="AU373" s="289" t="s">
        <v>144</v>
      </c>
      <c r="AV373" s="286" t="s">
        <v>144</v>
      </c>
      <c r="AW373" s="286" t="s">
        <v>37</v>
      </c>
      <c r="AX373" s="286" t="s">
        <v>76</v>
      </c>
      <c r="AY373" s="289" t="s">
        <v>135</v>
      </c>
    </row>
    <row r="374" spans="1:51" s="286" customFormat="1" ht="11.25" x14ac:dyDescent="0.2">
      <c r="B374" s="287"/>
      <c r="D374" s="288" t="s">
        <v>153</v>
      </c>
      <c r="E374" s="289" t="s">
        <v>3</v>
      </c>
      <c r="F374" s="290" t="s">
        <v>653</v>
      </c>
      <c r="H374" s="291">
        <v>1.2110000000000001</v>
      </c>
      <c r="L374" s="287"/>
      <c r="M374" s="292"/>
      <c r="N374" s="293"/>
      <c r="O374" s="293"/>
      <c r="P374" s="293"/>
      <c r="Q374" s="293"/>
      <c r="R374" s="293"/>
      <c r="S374" s="293"/>
      <c r="T374" s="294"/>
      <c r="AT374" s="289" t="s">
        <v>153</v>
      </c>
      <c r="AU374" s="289" t="s">
        <v>144</v>
      </c>
      <c r="AV374" s="286" t="s">
        <v>144</v>
      </c>
      <c r="AW374" s="286" t="s">
        <v>37</v>
      </c>
      <c r="AX374" s="286" t="s">
        <v>76</v>
      </c>
      <c r="AY374" s="289" t="s">
        <v>135</v>
      </c>
    </row>
    <row r="375" spans="1:51" s="312" customFormat="1" ht="11.25" x14ac:dyDescent="0.2">
      <c r="B375" s="313"/>
      <c r="D375" s="288" t="s">
        <v>153</v>
      </c>
      <c r="E375" s="314" t="s">
        <v>3</v>
      </c>
      <c r="F375" s="315" t="s">
        <v>656</v>
      </c>
      <c r="H375" s="316">
        <v>4.141</v>
      </c>
      <c r="L375" s="313"/>
      <c r="M375" s="317"/>
      <c r="N375" s="318"/>
      <c r="O375" s="318"/>
      <c r="P375" s="318"/>
      <c r="Q375" s="318"/>
      <c r="R375" s="318"/>
      <c r="S375" s="318"/>
      <c r="T375" s="319"/>
      <c r="AT375" s="314" t="s">
        <v>153</v>
      </c>
      <c r="AU375" s="314" t="s">
        <v>144</v>
      </c>
      <c r="AV375" s="312" t="s">
        <v>136</v>
      </c>
      <c r="AW375" s="312" t="s">
        <v>37</v>
      </c>
      <c r="AX375" s="312" t="s">
        <v>76</v>
      </c>
      <c r="AY375" s="314" t="s">
        <v>135</v>
      </c>
    </row>
    <row r="376" spans="1:51" s="286" customFormat="1" ht="11.25" x14ac:dyDescent="0.2">
      <c r="B376" s="287"/>
      <c r="D376" s="288" t="s">
        <v>153</v>
      </c>
      <c r="E376" s="289" t="s">
        <v>3</v>
      </c>
      <c r="F376" s="290" t="s">
        <v>657</v>
      </c>
      <c r="H376" s="291">
        <v>10.34</v>
      </c>
      <c r="L376" s="287"/>
      <c r="M376" s="292"/>
      <c r="N376" s="293"/>
      <c r="O376" s="293"/>
      <c r="P376" s="293"/>
      <c r="Q376" s="293"/>
      <c r="R376" s="293"/>
      <c r="S376" s="293"/>
      <c r="T376" s="294"/>
      <c r="AT376" s="289" t="s">
        <v>153</v>
      </c>
      <c r="AU376" s="289" t="s">
        <v>144</v>
      </c>
      <c r="AV376" s="286" t="s">
        <v>144</v>
      </c>
      <c r="AW376" s="286" t="s">
        <v>37</v>
      </c>
      <c r="AX376" s="286" t="s">
        <v>76</v>
      </c>
      <c r="AY376" s="289" t="s">
        <v>135</v>
      </c>
    </row>
    <row r="377" spans="1:51" s="286" customFormat="1" ht="11.25" x14ac:dyDescent="0.2">
      <c r="B377" s="287"/>
      <c r="D377" s="288" t="s">
        <v>153</v>
      </c>
      <c r="E377" s="289" t="s">
        <v>3</v>
      </c>
      <c r="F377" s="290" t="s">
        <v>658</v>
      </c>
      <c r="H377" s="291">
        <v>2.4220000000000002</v>
      </c>
      <c r="L377" s="287"/>
      <c r="M377" s="292"/>
      <c r="N377" s="293"/>
      <c r="O377" s="293"/>
      <c r="P377" s="293"/>
      <c r="Q377" s="293"/>
      <c r="R377" s="293"/>
      <c r="S377" s="293"/>
      <c r="T377" s="294"/>
      <c r="AT377" s="289" t="s">
        <v>153</v>
      </c>
      <c r="AU377" s="289" t="s">
        <v>144</v>
      </c>
      <c r="AV377" s="286" t="s">
        <v>144</v>
      </c>
      <c r="AW377" s="286" t="s">
        <v>37</v>
      </c>
      <c r="AX377" s="286" t="s">
        <v>76</v>
      </c>
      <c r="AY377" s="289" t="s">
        <v>135</v>
      </c>
    </row>
    <row r="378" spans="1:51" s="312" customFormat="1" ht="11.25" x14ac:dyDescent="0.2">
      <c r="B378" s="313"/>
      <c r="D378" s="288" t="s">
        <v>153</v>
      </c>
      <c r="E378" s="314" t="s">
        <v>3</v>
      </c>
      <c r="F378" s="315" t="s">
        <v>659</v>
      </c>
      <c r="H378" s="316">
        <v>12.762</v>
      </c>
      <c r="L378" s="313"/>
      <c r="M378" s="317"/>
      <c r="N378" s="318"/>
      <c r="O378" s="318"/>
      <c r="P378" s="318"/>
      <c r="Q378" s="318"/>
      <c r="R378" s="318"/>
      <c r="S378" s="318"/>
      <c r="T378" s="319"/>
      <c r="AT378" s="314" t="s">
        <v>153</v>
      </c>
      <c r="AU378" s="314" t="s">
        <v>144</v>
      </c>
      <c r="AV378" s="312" t="s">
        <v>136</v>
      </c>
      <c r="AW378" s="312" t="s">
        <v>37</v>
      </c>
      <c r="AX378" s="312" t="s">
        <v>76</v>
      </c>
      <c r="AY378" s="314" t="s">
        <v>135</v>
      </c>
    </row>
    <row r="379" spans="1:51" s="286" customFormat="1" ht="11.25" x14ac:dyDescent="0.2">
      <c r="B379" s="287"/>
      <c r="D379" s="288" t="s">
        <v>153</v>
      </c>
      <c r="E379" s="289" t="s">
        <v>3</v>
      </c>
      <c r="F379" s="290" t="s">
        <v>660</v>
      </c>
      <c r="H379" s="291">
        <v>3.1520000000000001</v>
      </c>
      <c r="L379" s="287"/>
      <c r="M379" s="292"/>
      <c r="N379" s="293"/>
      <c r="O379" s="293"/>
      <c r="P379" s="293"/>
      <c r="Q379" s="293"/>
      <c r="R379" s="293"/>
      <c r="S379" s="293"/>
      <c r="T379" s="294"/>
      <c r="AT379" s="289" t="s">
        <v>153</v>
      </c>
      <c r="AU379" s="289" t="s">
        <v>144</v>
      </c>
      <c r="AV379" s="286" t="s">
        <v>144</v>
      </c>
      <c r="AW379" s="286" t="s">
        <v>37</v>
      </c>
      <c r="AX379" s="286" t="s">
        <v>76</v>
      </c>
      <c r="AY379" s="289" t="s">
        <v>135</v>
      </c>
    </row>
    <row r="380" spans="1:51" s="286" customFormat="1" ht="11.25" x14ac:dyDescent="0.2">
      <c r="B380" s="287"/>
      <c r="D380" s="288" t="s">
        <v>153</v>
      </c>
      <c r="E380" s="289" t="s">
        <v>3</v>
      </c>
      <c r="F380" s="290" t="s">
        <v>661</v>
      </c>
      <c r="H380" s="291">
        <v>1.02</v>
      </c>
      <c r="L380" s="287"/>
      <c r="M380" s="292"/>
      <c r="N380" s="293"/>
      <c r="O380" s="293"/>
      <c r="P380" s="293"/>
      <c r="Q380" s="293"/>
      <c r="R380" s="293"/>
      <c r="S380" s="293"/>
      <c r="T380" s="294"/>
      <c r="AT380" s="289" t="s">
        <v>153</v>
      </c>
      <c r="AU380" s="289" t="s">
        <v>144</v>
      </c>
      <c r="AV380" s="286" t="s">
        <v>144</v>
      </c>
      <c r="AW380" s="286" t="s">
        <v>37</v>
      </c>
      <c r="AX380" s="286" t="s">
        <v>76</v>
      </c>
      <c r="AY380" s="289" t="s">
        <v>135</v>
      </c>
    </row>
    <row r="381" spans="1:51" s="312" customFormat="1" ht="11.25" x14ac:dyDescent="0.2">
      <c r="B381" s="313"/>
      <c r="D381" s="288" t="s">
        <v>153</v>
      </c>
      <c r="E381" s="314" t="s">
        <v>3</v>
      </c>
      <c r="F381" s="315" t="s">
        <v>662</v>
      </c>
      <c r="H381" s="316">
        <v>4.1719999999999997</v>
      </c>
      <c r="L381" s="313"/>
      <c r="M381" s="317"/>
      <c r="N381" s="318"/>
      <c r="O381" s="318"/>
      <c r="P381" s="318"/>
      <c r="Q381" s="318"/>
      <c r="R381" s="318"/>
      <c r="S381" s="318"/>
      <c r="T381" s="319"/>
      <c r="AT381" s="314" t="s">
        <v>153</v>
      </c>
      <c r="AU381" s="314" t="s">
        <v>144</v>
      </c>
      <c r="AV381" s="312" t="s">
        <v>136</v>
      </c>
      <c r="AW381" s="312" t="s">
        <v>37</v>
      </c>
      <c r="AX381" s="312" t="s">
        <v>76</v>
      </c>
      <c r="AY381" s="314" t="s">
        <v>135</v>
      </c>
    </row>
    <row r="382" spans="1:51" s="286" customFormat="1" ht="11.25" x14ac:dyDescent="0.2">
      <c r="B382" s="287"/>
      <c r="D382" s="288" t="s">
        <v>153</v>
      </c>
      <c r="E382" s="289" t="s">
        <v>3</v>
      </c>
      <c r="F382" s="290" t="s">
        <v>663</v>
      </c>
      <c r="H382" s="291">
        <v>3.01</v>
      </c>
      <c r="L382" s="287"/>
      <c r="M382" s="292"/>
      <c r="N382" s="293"/>
      <c r="O382" s="293"/>
      <c r="P382" s="293"/>
      <c r="Q382" s="293"/>
      <c r="R382" s="293"/>
      <c r="S382" s="293"/>
      <c r="T382" s="294"/>
      <c r="AT382" s="289" t="s">
        <v>153</v>
      </c>
      <c r="AU382" s="289" t="s">
        <v>144</v>
      </c>
      <c r="AV382" s="286" t="s">
        <v>144</v>
      </c>
      <c r="AW382" s="286" t="s">
        <v>37</v>
      </c>
      <c r="AX382" s="286" t="s">
        <v>76</v>
      </c>
      <c r="AY382" s="289" t="s">
        <v>135</v>
      </c>
    </row>
    <row r="383" spans="1:51" s="286" customFormat="1" ht="11.25" x14ac:dyDescent="0.2">
      <c r="B383" s="287"/>
      <c r="D383" s="288" t="s">
        <v>153</v>
      </c>
      <c r="E383" s="289" t="s">
        <v>3</v>
      </c>
      <c r="F383" s="290" t="s">
        <v>664</v>
      </c>
      <c r="H383" s="291">
        <v>0.96899999999999997</v>
      </c>
      <c r="L383" s="287"/>
      <c r="M383" s="292"/>
      <c r="N383" s="293"/>
      <c r="O383" s="293"/>
      <c r="P383" s="293"/>
      <c r="Q383" s="293"/>
      <c r="R383" s="293"/>
      <c r="S383" s="293"/>
      <c r="T383" s="294"/>
      <c r="AT383" s="289" t="s">
        <v>153</v>
      </c>
      <c r="AU383" s="289" t="s">
        <v>144</v>
      </c>
      <c r="AV383" s="286" t="s">
        <v>144</v>
      </c>
      <c r="AW383" s="286" t="s">
        <v>37</v>
      </c>
      <c r="AX383" s="286" t="s">
        <v>76</v>
      </c>
      <c r="AY383" s="289" t="s">
        <v>135</v>
      </c>
    </row>
    <row r="384" spans="1:51" s="312" customFormat="1" ht="11.25" x14ac:dyDescent="0.2">
      <c r="B384" s="313"/>
      <c r="D384" s="288" t="s">
        <v>153</v>
      </c>
      <c r="E384" s="314" t="s">
        <v>3</v>
      </c>
      <c r="F384" s="315" t="s">
        <v>665</v>
      </c>
      <c r="H384" s="316">
        <v>3.9790000000000001</v>
      </c>
      <c r="L384" s="313"/>
      <c r="M384" s="317"/>
      <c r="N384" s="318"/>
      <c r="O384" s="318"/>
      <c r="P384" s="318"/>
      <c r="Q384" s="318"/>
      <c r="R384" s="318"/>
      <c r="S384" s="318"/>
      <c r="T384" s="319"/>
      <c r="AT384" s="314" t="s">
        <v>153</v>
      </c>
      <c r="AU384" s="314" t="s">
        <v>144</v>
      </c>
      <c r="AV384" s="312" t="s">
        <v>136</v>
      </c>
      <c r="AW384" s="312" t="s">
        <v>37</v>
      </c>
      <c r="AX384" s="312" t="s">
        <v>76</v>
      </c>
      <c r="AY384" s="314" t="s">
        <v>135</v>
      </c>
    </row>
    <row r="385" spans="1:65" s="286" customFormat="1" ht="11.25" x14ac:dyDescent="0.2">
      <c r="B385" s="287"/>
      <c r="D385" s="288" t="s">
        <v>153</v>
      </c>
      <c r="E385" s="289" t="s">
        <v>3</v>
      </c>
      <c r="F385" s="290" t="s">
        <v>666</v>
      </c>
      <c r="H385" s="291">
        <v>3.2250000000000001</v>
      </c>
      <c r="L385" s="287"/>
      <c r="M385" s="292"/>
      <c r="N385" s="293"/>
      <c r="O385" s="293"/>
      <c r="P385" s="293"/>
      <c r="Q385" s="293"/>
      <c r="R385" s="293"/>
      <c r="S385" s="293"/>
      <c r="T385" s="294"/>
      <c r="AT385" s="289" t="s">
        <v>153</v>
      </c>
      <c r="AU385" s="289" t="s">
        <v>144</v>
      </c>
      <c r="AV385" s="286" t="s">
        <v>144</v>
      </c>
      <c r="AW385" s="286" t="s">
        <v>37</v>
      </c>
      <c r="AX385" s="286" t="s">
        <v>76</v>
      </c>
      <c r="AY385" s="289" t="s">
        <v>135</v>
      </c>
    </row>
    <row r="386" spans="1:65" s="286" customFormat="1" ht="11.25" x14ac:dyDescent="0.2">
      <c r="B386" s="287"/>
      <c r="D386" s="288" t="s">
        <v>153</v>
      </c>
      <c r="E386" s="289" t="s">
        <v>3</v>
      </c>
      <c r="F386" s="290" t="s">
        <v>667</v>
      </c>
      <c r="H386" s="291">
        <v>0.98599999999999999</v>
      </c>
      <c r="L386" s="287"/>
      <c r="M386" s="292"/>
      <c r="N386" s="293"/>
      <c r="O386" s="293"/>
      <c r="P386" s="293"/>
      <c r="Q386" s="293"/>
      <c r="R386" s="293"/>
      <c r="S386" s="293"/>
      <c r="T386" s="294"/>
      <c r="AT386" s="289" t="s">
        <v>153</v>
      </c>
      <c r="AU386" s="289" t="s">
        <v>144</v>
      </c>
      <c r="AV386" s="286" t="s">
        <v>144</v>
      </c>
      <c r="AW386" s="286" t="s">
        <v>37</v>
      </c>
      <c r="AX386" s="286" t="s">
        <v>76</v>
      </c>
      <c r="AY386" s="289" t="s">
        <v>135</v>
      </c>
    </row>
    <row r="387" spans="1:65" s="312" customFormat="1" ht="11.25" x14ac:dyDescent="0.2">
      <c r="B387" s="313"/>
      <c r="D387" s="288" t="s">
        <v>153</v>
      </c>
      <c r="E387" s="314" t="s">
        <v>3</v>
      </c>
      <c r="F387" s="315" t="s">
        <v>668</v>
      </c>
      <c r="H387" s="316">
        <v>4.2110000000000003</v>
      </c>
      <c r="L387" s="313"/>
      <c r="M387" s="317"/>
      <c r="N387" s="318"/>
      <c r="O387" s="318"/>
      <c r="P387" s="318"/>
      <c r="Q387" s="318"/>
      <c r="R387" s="318"/>
      <c r="S387" s="318"/>
      <c r="T387" s="319"/>
      <c r="AT387" s="314" t="s">
        <v>153</v>
      </c>
      <c r="AU387" s="314" t="s">
        <v>144</v>
      </c>
      <c r="AV387" s="312" t="s">
        <v>136</v>
      </c>
      <c r="AW387" s="312" t="s">
        <v>37</v>
      </c>
      <c r="AX387" s="312" t="s">
        <v>76</v>
      </c>
      <c r="AY387" s="314" t="s">
        <v>135</v>
      </c>
    </row>
    <row r="388" spans="1:65" s="286" customFormat="1" ht="11.25" x14ac:dyDescent="0.2">
      <c r="B388" s="287"/>
      <c r="D388" s="288" t="s">
        <v>153</v>
      </c>
      <c r="E388" s="289" t="s">
        <v>3</v>
      </c>
      <c r="F388" s="290" t="s">
        <v>669</v>
      </c>
      <c r="H388" s="291">
        <v>1.071</v>
      </c>
      <c r="L388" s="287"/>
      <c r="M388" s="292"/>
      <c r="N388" s="293"/>
      <c r="O388" s="293"/>
      <c r="P388" s="293"/>
      <c r="Q388" s="293"/>
      <c r="R388" s="293"/>
      <c r="S388" s="293"/>
      <c r="T388" s="294"/>
      <c r="AT388" s="289" t="s">
        <v>153</v>
      </c>
      <c r="AU388" s="289" t="s">
        <v>144</v>
      </c>
      <c r="AV388" s="286" t="s">
        <v>144</v>
      </c>
      <c r="AW388" s="286" t="s">
        <v>37</v>
      </c>
      <c r="AX388" s="286" t="s">
        <v>76</v>
      </c>
      <c r="AY388" s="289" t="s">
        <v>135</v>
      </c>
    </row>
    <row r="389" spans="1:65" s="312" customFormat="1" ht="11.25" x14ac:dyDescent="0.2">
      <c r="B389" s="313"/>
      <c r="D389" s="288" t="s">
        <v>153</v>
      </c>
      <c r="E389" s="314" t="s">
        <v>3</v>
      </c>
      <c r="F389" s="315" t="s">
        <v>670</v>
      </c>
      <c r="H389" s="316">
        <v>1.071</v>
      </c>
      <c r="L389" s="313"/>
      <c r="M389" s="317"/>
      <c r="N389" s="318"/>
      <c r="O389" s="318"/>
      <c r="P389" s="318"/>
      <c r="Q389" s="318"/>
      <c r="R389" s="318"/>
      <c r="S389" s="318"/>
      <c r="T389" s="319"/>
      <c r="AT389" s="314" t="s">
        <v>153</v>
      </c>
      <c r="AU389" s="314" t="s">
        <v>144</v>
      </c>
      <c r="AV389" s="312" t="s">
        <v>136</v>
      </c>
      <c r="AW389" s="312" t="s">
        <v>37</v>
      </c>
      <c r="AX389" s="312" t="s">
        <v>76</v>
      </c>
      <c r="AY389" s="314" t="s">
        <v>135</v>
      </c>
    </row>
    <row r="390" spans="1:65" s="295" customFormat="1" ht="11.25" x14ac:dyDescent="0.2">
      <c r="B390" s="296"/>
      <c r="D390" s="288" t="s">
        <v>153</v>
      </c>
      <c r="E390" s="297" t="s">
        <v>3</v>
      </c>
      <c r="F390" s="298" t="s">
        <v>157</v>
      </c>
      <c r="H390" s="299">
        <v>36.716999999999999</v>
      </c>
      <c r="L390" s="296"/>
      <c r="M390" s="300"/>
      <c r="N390" s="301"/>
      <c r="O390" s="301"/>
      <c r="P390" s="301"/>
      <c r="Q390" s="301"/>
      <c r="R390" s="301"/>
      <c r="S390" s="301"/>
      <c r="T390" s="302"/>
      <c r="AT390" s="297" t="s">
        <v>153</v>
      </c>
      <c r="AU390" s="297" t="s">
        <v>144</v>
      </c>
      <c r="AV390" s="295" t="s">
        <v>143</v>
      </c>
      <c r="AW390" s="295" t="s">
        <v>37</v>
      </c>
      <c r="AX390" s="295" t="s">
        <v>84</v>
      </c>
      <c r="AY390" s="297" t="s">
        <v>135</v>
      </c>
    </row>
    <row r="391" spans="1:65" s="127" customFormat="1" ht="16.5" customHeight="1" x14ac:dyDescent="0.2">
      <c r="A391" s="121"/>
      <c r="B391" s="122"/>
      <c r="C391" s="270" t="s">
        <v>671</v>
      </c>
      <c r="D391" s="270" t="s">
        <v>138</v>
      </c>
      <c r="E391" s="271" t="s">
        <v>672</v>
      </c>
      <c r="F391" s="272" t="s">
        <v>673</v>
      </c>
      <c r="G391" s="273" t="s">
        <v>150</v>
      </c>
      <c r="H391" s="274">
        <v>36.716999999999999</v>
      </c>
      <c r="I391" s="6"/>
      <c r="J391" s="275">
        <f>ROUND(I391*H391,2)</f>
        <v>0</v>
      </c>
      <c r="K391" s="272" t="s">
        <v>142</v>
      </c>
      <c r="L391" s="122"/>
      <c r="M391" s="276" t="s">
        <v>3</v>
      </c>
      <c r="N391" s="277" t="s">
        <v>48</v>
      </c>
      <c r="O391" s="164"/>
      <c r="P391" s="278">
        <f>O391*H391</f>
        <v>0</v>
      </c>
      <c r="Q391" s="278">
        <v>1.2999999999999999E-4</v>
      </c>
      <c r="R391" s="278">
        <f>Q391*H391</f>
        <v>4.7732099999999991E-3</v>
      </c>
      <c r="S391" s="278">
        <v>0</v>
      </c>
      <c r="T391" s="279">
        <f>S391*H391</f>
        <v>0</v>
      </c>
      <c r="U391" s="121"/>
      <c r="V391" s="121"/>
      <c r="W391" s="121"/>
      <c r="X391" s="121"/>
      <c r="Y391" s="121"/>
      <c r="Z391" s="121"/>
      <c r="AA391" s="121"/>
      <c r="AB391" s="121"/>
      <c r="AC391" s="121"/>
      <c r="AD391" s="121"/>
      <c r="AE391" s="121"/>
      <c r="AR391" s="280" t="s">
        <v>227</v>
      </c>
      <c r="AT391" s="280" t="s">
        <v>138</v>
      </c>
      <c r="AU391" s="280" t="s">
        <v>144</v>
      </c>
      <c r="AY391" s="104" t="s">
        <v>135</v>
      </c>
      <c r="BE391" s="281">
        <f>IF(N391="základní",J391,0)</f>
        <v>0</v>
      </c>
      <c r="BF391" s="281">
        <f>IF(N391="snížená",J391,0)</f>
        <v>0</v>
      </c>
      <c r="BG391" s="281">
        <f>IF(N391="zákl. přenesená",J391,0)</f>
        <v>0</v>
      </c>
      <c r="BH391" s="281">
        <f>IF(N391="sníž. přenesená",J391,0)</f>
        <v>0</v>
      </c>
      <c r="BI391" s="281">
        <f>IF(N391="nulová",J391,0)</f>
        <v>0</v>
      </c>
      <c r="BJ391" s="104" t="s">
        <v>144</v>
      </c>
      <c r="BK391" s="281">
        <f>ROUND(I391*H391,2)</f>
        <v>0</v>
      </c>
      <c r="BL391" s="104" t="s">
        <v>227</v>
      </c>
      <c r="BM391" s="280" t="s">
        <v>674</v>
      </c>
    </row>
    <row r="392" spans="1:65" s="127" customFormat="1" ht="11.25" x14ac:dyDescent="0.2">
      <c r="A392" s="121"/>
      <c r="B392" s="122"/>
      <c r="C392" s="121"/>
      <c r="D392" s="282" t="s">
        <v>146</v>
      </c>
      <c r="E392" s="121"/>
      <c r="F392" s="283" t="s">
        <v>675</v>
      </c>
      <c r="G392" s="121"/>
      <c r="H392" s="121"/>
      <c r="I392" s="121"/>
      <c r="J392" s="121"/>
      <c r="K392" s="121"/>
      <c r="L392" s="122"/>
      <c r="M392" s="284"/>
      <c r="N392" s="285"/>
      <c r="O392" s="164"/>
      <c r="P392" s="164"/>
      <c r="Q392" s="164"/>
      <c r="R392" s="164"/>
      <c r="S392" s="164"/>
      <c r="T392" s="165"/>
      <c r="U392" s="121"/>
      <c r="V392" s="121"/>
      <c r="W392" s="121"/>
      <c r="X392" s="121"/>
      <c r="Y392" s="121"/>
      <c r="Z392" s="121"/>
      <c r="AA392" s="121"/>
      <c r="AB392" s="121"/>
      <c r="AC392" s="121"/>
      <c r="AD392" s="121"/>
      <c r="AE392" s="121"/>
      <c r="AT392" s="104" t="s">
        <v>146</v>
      </c>
      <c r="AU392" s="104" t="s">
        <v>144</v>
      </c>
    </row>
    <row r="393" spans="1:65" s="127" customFormat="1" ht="16.5" customHeight="1" x14ac:dyDescent="0.2">
      <c r="A393" s="121"/>
      <c r="B393" s="122"/>
      <c r="C393" s="270" t="s">
        <v>676</v>
      </c>
      <c r="D393" s="270" t="s">
        <v>138</v>
      </c>
      <c r="E393" s="271" t="s">
        <v>677</v>
      </c>
      <c r="F393" s="272" t="s">
        <v>678</v>
      </c>
      <c r="G393" s="273" t="s">
        <v>150</v>
      </c>
      <c r="H393" s="274">
        <v>36.716999999999999</v>
      </c>
      <c r="I393" s="6"/>
      <c r="J393" s="275">
        <f>ROUND(I393*H393,2)</f>
        <v>0</v>
      </c>
      <c r="K393" s="272" t="s">
        <v>3</v>
      </c>
      <c r="L393" s="122"/>
      <c r="M393" s="276" t="s">
        <v>3</v>
      </c>
      <c r="N393" s="277" t="s">
        <v>48</v>
      </c>
      <c r="O393" s="164"/>
      <c r="P393" s="278">
        <f>O393*H393</f>
        <v>0</v>
      </c>
      <c r="Q393" s="278">
        <v>1.2E-4</v>
      </c>
      <c r="R393" s="278">
        <f>Q393*H393</f>
        <v>4.40604E-3</v>
      </c>
      <c r="S393" s="278">
        <v>0</v>
      </c>
      <c r="T393" s="279">
        <f>S393*H393</f>
        <v>0</v>
      </c>
      <c r="U393" s="121"/>
      <c r="V393" s="121"/>
      <c r="W393" s="121"/>
      <c r="X393" s="121"/>
      <c r="Y393" s="121"/>
      <c r="Z393" s="121"/>
      <c r="AA393" s="121"/>
      <c r="AB393" s="121"/>
      <c r="AC393" s="121"/>
      <c r="AD393" s="121"/>
      <c r="AE393" s="121"/>
      <c r="AR393" s="280" t="s">
        <v>227</v>
      </c>
      <c r="AT393" s="280" t="s">
        <v>138</v>
      </c>
      <c r="AU393" s="280" t="s">
        <v>144</v>
      </c>
      <c r="AY393" s="104" t="s">
        <v>135</v>
      </c>
      <c r="BE393" s="281">
        <f>IF(N393="základní",J393,0)</f>
        <v>0</v>
      </c>
      <c r="BF393" s="281">
        <f>IF(N393="snížená",J393,0)</f>
        <v>0</v>
      </c>
      <c r="BG393" s="281">
        <f>IF(N393="zákl. přenesená",J393,0)</f>
        <v>0</v>
      </c>
      <c r="BH393" s="281">
        <f>IF(N393="sníž. přenesená",J393,0)</f>
        <v>0</v>
      </c>
      <c r="BI393" s="281">
        <f>IF(N393="nulová",J393,0)</f>
        <v>0</v>
      </c>
      <c r="BJ393" s="104" t="s">
        <v>144</v>
      </c>
      <c r="BK393" s="281">
        <f>ROUND(I393*H393,2)</f>
        <v>0</v>
      </c>
      <c r="BL393" s="104" t="s">
        <v>227</v>
      </c>
      <c r="BM393" s="280" t="s">
        <v>679</v>
      </c>
    </row>
    <row r="394" spans="1:65" s="127" customFormat="1" ht="24.2" customHeight="1" x14ac:dyDescent="0.2">
      <c r="A394" s="121"/>
      <c r="B394" s="122"/>
      <c r="C394" s="270" t="s">
        <v>680</v>
      </c>
      <c r="D394" s="270" t="s">
        <v>138</v>
      </c>
      <c r="E394" s="271" t="s">
        <v>681</v>
      </c>
      <c r="F394" s="272" t="s">
        <v>682</v>
      </c>
      <c r="G394" s="273" t="s">
        <v>150</v>
      </c>
      <c r="H394" s="274">
        <v>36.716999999999999</v>
      </c>
      <c r="I394" s="6"/>
      <c r="J394" s="275">
        <f>ROUND(I394*H394,2)</f>
        <v>0</v>
      </c>
      <c r="K394" s="272" t="s">
        <v>142</v>
      </c>
      <c r="L394" s="122"/>
      <c r="M394" s="276" t="s">
        <v>3</v>
      </c>
      <c r="N394" s="277" t="s">
        <v>48</v>
      </c>
      <c r="O394" s="164"/>
      <c r="P394" s="278">
        <f>O394*H394</f>
        <v>0</v>
      </c>
      <c r="Q394" s="278">
        <v>1.1E-4</v>
      </c>
      <c r="R394" s="278">
        <f>Q394*H394</f>
        <v>4.03887E-3</v>
      </c>
      <c r="S394" s="278">
        <v>0</v>
      </c>
      <c r="T394" s="279">
        <f>S394*H394</f>
        <v>0</v>
      </c>
      <c r="U394" s="121"/>
      <c r="V394" s="121"/>
      <c r="W394" s="121"/>
      <c r="X394" s="121"/>
      <c r="Y394" s="121"/>
      <c r="Z394" s="121"/>
      <c r="AA394" s="121"/>
      <c r="AB394" s="121"/>
      <c r="AC394" s="121"/>
      <c r="AD394" s="121"/>
      <c r="AE394" s="121"/>
      <c r="AR394" s="280" t="s">
        <v>227</v>
      </c>
      <c r="AT394" s="280" t="s">
        <v>138</v>
      </c>
      <c r="AU394" s="280" t="s">
        <v>144</v>
      </c>
      <c r="AY394" s="104" t="s">
        <v>135</v>
      </c>
      <c r="BE394" s="281">
        <f>IF(N394="základní",J394,0)</f>
        <v>0</v>
      </c>
      <c r="BF394" s="281">
        <f>IF(N394="snížená",J394,0)</f>
        <v>0</v>
      </c>
      <c r="BG394" s="281">
        <f>IF(N394="zákl. přenesená",J394,0)</f>
        <v>0</v>
      </c>
      <c r="BH394" s="281">
        <f>IF(N394="sníž. přenesená",J394,0)</f>
        <v>0</v>
      </c>
      <c r="BI394" s="281">
        <f>IF(N394="nulová",J394,0)</f>
        <v>0</v>
      </c>
      <c r="BJ394" s="104" t="s">
        <v>144</v>
      </c>
      <c r="BK394" s="281">
        <f>ROUND(I394*H394,2)</f>
        <v>0</v>
      </c>
      <c r="BL394" s="104" t="s">
        <v>227</v>
      </c>
      <c r="BM394" s="280" t="s">
        <v>683</v>
      </c>
    </row>
    <row r="395" spans="1:65" s="127" customFormat="1" ht="11.25" x14ac:dyDescent="0.2">
      <c r="A395" s="121"/>
      <c r="B395" s="122"/>
      <c r="C395" s="121"/>
      <c r="D395" s="282" t="s">
        <v>146</v>
      </c>
      <c r="E395" s="121"/>
      <c r="F395" s="283" t="s">
        <v>684</v>
      </c>
      <c r="G395" s="121"/>
      <c r="H395" s="121"/>
      <c r="I395" s="121"/>
      <c r="J395" s="121"/>
      <c r="K395" s="121"/>
      <c r="L395" s="122"/>
      <c r="M395" s="284"/>
      <c r="N395" s="285"/>
      <c r="O395" s="164"/>
      <c r="P395" s="164"/>
      <c r="Q395" s="164"/>
      <c r="R395" s="164"/>
      <c r="S395" s="164"/>
      <c r="T395" s="165"/>
      <c r="U395" s="121"/>
      <c r="V395" s="121"/>
      <c r="W395" s="121"/>
      <c r="X395" s="121"/>
      <c r="Y395" s="121"/>
      <c r="Z395" s="121"/>
      <c r="AA395" s="121"/>
      <c r="AB395" s="121"/>
      <c r="AC395" s="121"/>
      <c r="AD395" s="121"/>
      <c r="AE395" s="121"/>
      <c r="AT395" s="104" t="s">
        <v>146</v>
      </c>
      <c r="AU395" s="104" t="s">
        <v>144</v>
      </c>
    </row>
    <row r="396" spans="1:65" s="127" customFormat="1" ht="24.2" customHeight="1" x14ac:dyDescent="0.2">
      <c r="A396" s="121"/>
      <c r="B396" s="122"/>
      <c r="C396" s="270" t="s">
        <v>685</v>
      </c>
      <c r="D396" s="270" t="s">
        <v>138</v>
      </c>
      <c r="E396" s="271" t="s">
        <v>686</v>
      </c>
      <c r="F396" s="272" t="s">
        <v>687</v>
      </c>
      <c r="G396" s="273" t="s">
        <v>150</v>
      </c>
      <c r="H396" s="274">
        <v>15.882999999999999</v>
      </c>
      <c r="I396" s="6"/>
      <c r="J396" s="275">
        <f>ROUND(I396*H396,2)</f>
        <v>0</v>
      </c>
      <c r="K396" s="272" t="s">
        <v>142</v>
      </c>
      <c r="L396" s="122"/>
      <c r="M396" s="276" t="s">
        <v>3</v>
      </c>
      <c r="N396" s="277" t="s">
        <v>48</v>
      </c>
      <c r="O396" s="164"/>
      <c r="P396" s="278">
        <f>O396*H396</f>
        <v>0</v>
      </c>
      <c r="Q396" s="278">
        <v>3.6000000000000002E-4</v>
      </c>
      <c r="R396" s="278">
        <f>Q396*H396</f>
        <v>5.7178799999999998E-3</v>
      </c>
      <c r="S396" s="278">
        <v>0</v>
      </c>
      <c r="T396" s="279">
        <f>S396*H396</f>
        <v>0</v>
      </c>
      <c r="U396" s="121"/>
      <c r="V396" s="121"/>
      <c r="W396" s="121"/>
      <c r="X396" s="121"/>
      <c r="Y396" s="121"/>
      <c r="Z396" s="121"/>
      <c r="AA396" s="121"/>
      <c r="AB396" s="121"/>
      <c r="AC396" s="121"/>
      <c r="AD396" s="121"/>
      <c r="AE396" s="121"/>
      <c r="AR396" s="280" t="s">
        <v>227</v>
      </c>
      <c r="AT396" s="280" t="s">
        <v>138</v>
      </c>
      <c r="AU396" s="280" t="s">
        <v>144</v>
      </c>
      <c r="AY396" s="104" t="s">
        <v>135</v>
      </c>
      <c r="BE396" s="281">
        <f>IF(N396="základní",J396,0)</f>
        <v>0</v>
      </c>
      <c r="BF396" s="281">
        <f>IF(N396="snížená",J396,0)</f>
        <v>0</v>
      </c>
      <c r="BG396" s="281">
        <f>IF(N396="zákl. přenesená",J396,0)</f>
        <v>0</v>
      </c>
      <c r="BH396" s="281">
        <f>IF(N396="sníž. přenesená",J396,0)</f>
        <v>0</v>
      </c>
      <c r="BI396" s="281">
        <f>IF(N396="nulová",J396,0)</f>
        <v>0</v>
      </c>
      <c r="BJ396" s="104" t="s">
        <v>144</v>
      </c>
      <c r="BK396" s="281">
        <f>ROUND(I396*H396,2)</f>
        <v>0</v>
      </c>
      <c r="BL396" s="104" t="s">
        <v>227</v>
      </c>
      <c r="BM396" s="280" t="s">
        <v>688</v>
      </c>
    </row>
    <row r="397" spans="1:65" s="127" customFormat="1" ht="11.25" x14ac:dyDescent="0.2">
      <c r="A397" s="121"/>
      <c r="B397" s="122"/>
      <c r="C397" s="121"/>
      <c r="D397" s="282" t="s">
        <v>146</v>
      </c>
      <c r="E397" s="121"/>
      <c r="F397" s="283" t="s">
        <v>689</v>
      </c>
      <c r="G397" s="121"/>
      <c r="H397" s="121"/>
      <c r="I397" s="121"/>
      <c r="J397" s="121"/>
      <c r="K397" s="121"/>
      <c r="L397" s="122"/>
      <c r="M397" s="284"/>
      <c r="N397" s="285"/>
      <c r="O397" s="164"/>
      <c r="P397" s="164"/>
      <c r="Q397" s="164"/>
      <c r="R397" s="164"/>
      <c r="S397" s="164"/>
      <c r="T397" s="165"/>
      <c r="U397" s="121"/>
      <c r="V397" s="121"/>
      <c r="W397" s="121"/>
      <c r="X397" s="121"/>
      <c r="Y397" s="121"/>
      <c r="Z397" s="121"/>
      <c r="AA397" s="121"/>
      <c r="AB397" s="121"/>
      <c r="AC397" s="121"/>
      <c r="AD397" s="121"/>
      <c r="AE397" s="121"/>
      <c r="AT397" s="104" t="s">
        <v>146</v>
      </c>
      <c r="AU397" s="104" t="s">
        <v>144</v>
      </c>
    </row>
    <row r="398" spans="1:65" s="286" customFormat="1" ht="11.25" x14ac:dyDescent="0.2">
      <c r="B398" s="287"/>
      <c r="D398" s="288" t="s">
        <v>153</v>
      </c>
      <c r="E398" s="289" t="s">
        <v>3</v>
      </c>
      <c r="F398" s="290" t="s">
        <v>174</v>
      </c>
      <c r="H398" s="291">
        <v>15.882999999999999</v>
      </c>
      <c r="L398" s="287"/>
      <c r="M398" s="292"/>
      <c r="N398" s="293"/>
      <c r="O398" s="293"/>
      <c r="P398" s="293"/>
      <c r="Q398" s="293"/>
      <c r="R398" s="293"/>
      <c r="S398" s="293"/>
      <c r="T398" s="294"/>
      <c r="AT398" s="289" t="s">
        <v>153</v>
      </c>
      <c r="AU398" s="289" t="s">
        <v>144</v>
      </c>
      <c r="AV398" s="286" t="s">
        <v>144</v>
      </c>
      <c r="AW398" s="286" t="s">
        <v>37</v>
      </c>
      <c r="AX398" s="286" t="s">
        <v>84</v>
      </c>
      <c r="AY398" s="289" t="s">
        <v>135</v>
      </c>
    </row>
    <row r="399" spans="1:65" s="257" customFormat="1" ht="22.9" customHeight="1" x14ac:dyDescent="0.2">
      <c r="B399" s="258"/>
      <c r="D399" s="259" t="s">
        <v>75</v>
      </c>
      <c r="E399" s="268" t="s">
        <v>690</v>
      </c>
      <c r="F399" s="268" t="s">
        <v>691</v>
      </c>
      <c r="J399" s="269">
        <f>BK399</f>
        <v>0</v>
      </c>
      <c r="L399" s="258"/>
      <c r="M399" s="262"/>
      <c r="N399" s="263"/>
      <c r="O399" s="263"/>
      <c r="P399" s="264">
        <f>SUM(P400:P403)</f>
        <v>0</v>
      </c>
      <c r="Q399" s="263"/>
      <c r="R399" s="264">
        <f>SUM(R400:R403)</f>
        <v>8.3048419999999984E-2</v>
      </c>
      <c r="S399" s="263"/>
      <c r="T399" s="265">
        <f>SUM(T400:T403)</f>
        <v>0</v>
      </c>
      <c r="AR399" s="259" t="s">
        <v>144</v>
      </c>
      <c r="AT399" s="266" t="s">
        <v>75</v>
      </c>
      <c r="AU399" s="266" t="s">
        <v>84</v>
      </c>
      <c r="AY399" s="259" t="s">
        <v>135</v>
      </c>
      <c r="BK399" s="267">
        <f>SUM(BK400:BK403)</f>
        <v>0</v>
      </c>
    </row>
    <row r="400" spans="1:65" s="127" customFormat="1" ht="16.5" customHeight="1" x14ac:dyDescent="0.2">
      <c r="A400" s="121"/>
      <c r="B400" s="122"/>
      <c r="C400" s="270" t="s">
        <v>692</v>
      </c>
      <c r="D400" s="270" t="s">
        <v>138</v>
      </c>
      <c r="E400" s="271" t="s">
        <v>693</v>
      </c>
      <c r="F400" s="272" t="s">
        <v>694</v>
      </c>
      <c r="G400" s="273" t="s">
        <v>150</v>
      </c>
      <c r="H400" s="274">
        <v>319.41699999999997</v>
      </c>
      <c r="I400" s="6"/>
      <c r="J400" s="275">
        <f>ROUND(I400*H400,2)</f>
        <v>0</v>
      </c>
      <c r="K400" s="272" t="s">
        <v>142</v>
      </c>
      <c r="L400" s="122"/>
      <c r="M400" s="276" t="s">
        <v>3</v>
      </c>
      <c r="N400" s="277" t="s">
        <v>48</v>
      </c>
      <c r="O400" s="164"/>
      <c r="P400" s="278">
        <f>O400*H400</f>
        <v>0</v>
      </c>
      <c r="Q400" s="278">
        <v>0</v>
      </c>
      <c r="R400" s="278">
        <f>Q400*H400</f>
        <v>0</v>
      </c>
      <c r="S400" s="278">
        <v>0</v>
      </c>
      <c r="T400" s="279">
        <f>S400*H400</f>
        <v>0</v>
      </c>
      <c r="U400" s="121"/>
      <c r="V400" s="121"/>
      <c r="W400" s="121"/>
      <c r="X400" s="121"/>
      <c r="Y400" s="121"/>
      <c r="Z400" s="121"/>
      <c r="AA400" s="121"/>
      <c r="AB400" s="121"/>
      <c r="AC400" s="121"/>
      <c r="AD400" s="121"/>
      <c r="AE400" s="121"/>
      <c r="AR400" s="280" t="s">
        <v>227</v>
      </c>
      <c r="AT400" s="280" t="s">
        <v>138</v>
      </c>
      <c r="AU400" s="280" t="s">
        <v>144</v>
      </c>
      <c r="AY400" s="104" t="s">
        <v>135</v>
      </c>
      <c r="BE400" s="281">
        <f>IF(N400="základní",J400,0)</f>
        <v>0</v>
      </c>
      <c r="BF400" s="281">
        <f>IF(N400="snížená",J400,0)</f>
        <v>0</v>
      </c>
      <c r="BG400" s="281">
        <f>IF(N400="zákl. přenesená",J400,0)</f>
        <v>0</v>
      </c>
      <c r="BH400" s="281">
        <f>IF(N400="sníž. přenesená",J400,0)</f>
        <v>0</v>
      </c>
      <c r="BI400" s="281">
        <f>IF(N400="nulová",J400,0)</f>
        <v>0</v>
      </c>
      <c r="BJ400" s="104" t="s">
        <v>144</v>
      </c>
      <c r="BK400" s="281">
        <f>ROUND(I400*H400,2)</f>
        <v>0</v>
      </c>
      <c r="BL400" s="104" t="s">
        <v>227</v>
      </c>
      <c r="BM400" s="280" t="s">
        <v>695</v>
      </c>
    </row>
    <row r="401" spans="1:65" s="127" customFormat="1" ht="11.25" x14ac:dyDescent="0.2">
      <c r="A401" s="121"/>
      <c r="B401" s="122"/>
      <c r="C401" s="121"/>
      <c r="D401" s="282" t="s">
        <v>146</v>
      </c>
      <c r="E401" s="121"/>
      <c r="F401" s="283" t="s">
        <v>696</v>
      </c>
      <c r="G401" s="121"/>
      <c r="H401" s="121"/>
      <c r="I401" s="121"/>
      <c r="J401" s="121"/>
      <c r="K401" s="121"/>
      <c r="L401" s="122"/>
      <c r="M401" s="284"/>
      <c r="N401" s="285"/>
      <c r="O401" s="164"/>
      <c r="P401" s="164"/>
      <c r="Q401" s="164"/>
      <c r="R401" s="164"/>
      <c r="S401" s="164"/>
      <c r="T401" s="165"/>
      <c r="U401" s="121"/>
      <c r="V401" s="121"/>
      <c r="W401" s="121"/>
      <c r="X401" s="121"/>
      <c r="Y401" s="121"/>
      <c r="Z401" s="121"/>
      <c r="AA401" s="121"/>
      <c r="AB401" s="121"/>
      <c r="AC401" s="121"/>
      <c r="AD401" s="121"/>
      <c r="AE401" s="121"/>
      <c r="AT401" s="104" t="s">
        <v>146</v>
      </c>
      <c r="AU401" s="104" t="s">
        <v>144</v>
      </c>
    </row>
    <row r="402" spans="1:65" s="127" customFormat="1" ht="24.2" customHeight="1" x14ac:dyDescent="0.2">
      <c r="A402" s="121"/>
      <c r="B402" s="122"/>
      <c r="C402" s="270" t="s">
        <v>697</v>
      </c>
      <c r="D402" s="270" t="s">
        <v>138</v>
      </c>
      <c r="E402" s="271" t="s">
        <v>698</v>
      </c>
      <c r="F402" s="272" t="s">
        <v>699</v>
      </c>
      <c r="G402" s="273" t="s">
        <v>150</v>
      </c>
      <c r="H402" s="274">
        <v>319.41699999999997</v>
      </c>
      <c r="I402" s="6"/>
      <c r="J402" s="275">
        <f>ROUND(I402*H402,2)</f>
        <v>0</v>
      </c>
      <c r="K402" s="272" t="s">
        <v>142</v>
      </c>
      <c r="L402" s="122"/>
      <c r="M402" s="276" t="s">
        <v>3</v>
      </c>
      <c r="N402" s="277" t="s">
        <v>48</v>
      </c>
      <c r="O402" s="164"/>
      <c r="P402" s="278">
        <f>O402*H402</f>
        <v>0</v>
      </c>
      <c r="Q402" s="278">
        <v>2.5999999999999998E-4</v>
      </c>
      <c r="R402" s="278">
        <f>Q402*H402</f>
        <v>8.3048419999999984E-2</v>
      </c>
      <c r="S402" s="278">
        <v>0</v>
      </c>
      <c r="T402" s="279">
        <f>S402*H402</f>
        <v>0</v>
      </c>
      <c r="U402" s="121"/>
      <c r="V402" s="121"/>
      <c r="W402" s="121"/>
      <c r="X402" s="121"/>
      <c r="Y402" s="121"/>
      <c r="Z402" s="121"/>
      <c r="AA402" s="121"/>
      <c r="AB402" s="121"/>
      <c r="AC402" s="121"/>
      <c r="AD402" s="121"/>
      <c r="AE402" s="121"/>
      <c r="AR402" s="280" t="s">
        <v>227</v>
      </c>
      <c r="AT402" s="280" t="s">
        <v>138</v>
      </c>
      <c r="AU402" s="280" t="s">
        <v>144</v>
      </c>
      <c r="AY402" s="104" t="s">
        <v>135</v>
      </c>
      <c r="BE402" s="281">
        <f>IF(N402="základní",J402,0)</f>
        <v>0</v>
      </c>
      <c r="BF402" s="281">
        <f>IF(N402="snížená",J402,0)</f>
        <v>0</v>
      </c>
      <c r="BG402" s="281">
        <f>IF(N402="zákl. přenesená",J402,0)</f>
        <v>0</v>
      </c>
      <c r="BH402" s="281">
        <f>IF(N402="sníž. přenesená",J402,0)</f>
        <v>0</v>
      </c>
      <c r="BI402" s="281">
        <f>IF(N402="nulová",J402,0)</f>
        <v>0</v>
      </c>
      <c r="BJ402" s="104" t="s">
        <v>144</v>
      </c>
      <c r="BK402" s="281">
        <f>ROUND(I402*H402,2)</f>
        <v>0</v>
      </c>
      <c r="BL402" s="104" t="s">
        <v>227</v>
      </c>
      <c r="BM402" s="280" t="s">
        <v>700</v>
      </c>
    </row>
    <row r="403" spans="1:65" s="127" customFormat="1" ht="11.25" x14ac:dyDescent="0.2">
      <c r="A403" s="121"/>
      <c r="B403" s="122"/>
      <c r="C403" s="121"/>
      <c r="D403" s="282" t="s">
        <v>146</v>
      </c>
      <c r="E403" s="121"/>
      <c r="F403" s="283" t="s">
        <v>701</v>
      </c>
      <c r="G403" s="121"/>
      <c r="H403" s="121"/>
      <c r="I403" s="121"/>
      <c r="J403" s="121"/>
      <c r="K403" s="121"/>
      <c r="L403" s="122"/>
      <c r="M403" s="320"/>
      <c r="N403" s="321"/>
      <c r="O403" s="322"/>
      <c r="P403" s="322"/>
      <c r="Q403" s="322"/>
      <c r="R403" s="322"/>
      <c r="S403" s="322"/>
      <c r="T403" s="323"/>
      <c r="U403" s="121"/>
      <c r="V403" s="121"/>
      <c r="W403" s="121"/>
      <c r="X403" s="121"/>
      <c r="Y403" s="121"/>
      <c r="Z403" s="121"/>
      <c r="AA403" s="121"/>
      <c r="AB403" s="121"/>
      <c r="AC403" s="121"/>
      <c r="AD403" s="121"/>
      <c r="AE403" s="121"/>
      <c r="AT403" s="104" t="s">
        <v>146</v>
      </c>
      <c r="AU403" s="104" t="s">
        <v>144</v>
      </c>
    </row>
    <row r="404" spans="1:65" s="127" customFormat="1" ht="6.95" customHeight="1" x14ac:dyDescent="0.2">
      <c r="A404" s="121"/>
      <c r="B404" s="143"/>
      <c r="C404" s="144"/>
      <c r="D404" s="144"/>
      <c r="E404" s="144"/>
      <c r="F404" s="144"/>
      <c r="G404" s="144"/>
      <c r="H404" s="144"/>
      <c r="I404" s="144"/>
      <c r="J404" s="144"/>
      <c r="K404" s="144"/>
      <c r="L404" s="122"/>
      <c r="M404" s="121"/>
      <c r="O404" s="121"/>
      <c r="P404" s="121"/>
      <c r="Q404" s="121"/>
      <c r="R404" s="121"/>
      <c r="S404" s="121"/>
      <c r="T404" s="121"/>
      <c r="U404" s="121"/>
      <c r="V404" s="121"/>
      <c r="W404" s="121"/>
      <c r="X404" s="121"/>
      <c r="Y404" s="121"/>
      <c r="Z404" s="121"/>
      <c r="AA404" s="121"/>
      <c r="AB404" s="121"/>
      <c r="AC404" s="121"/>
      <c r="AD404" s="121"/>
      <c r="AE404" s="121"/>
    </row>
  </sheetData>
  <sheetProtection password="8879" sheet="1" objects="1" scenarios="1"/>
  <autoFilter ref="C95:K403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/>
    <hyperlink ref="F102" r:id="rId2"/>
    <hyperlink ref="F109" r:id="rId3"/>
    <hyperlink ref="F115" r:id="rId4"/>
    <hyperlink ref="F117" r:id="rId5"/>
    <hyperlink ref="F128" r:id="rId6"/>
    <hyperlink ref="F133" r:id="rId7"/>
    <hyperlink ref="F138" r:id="rId8"/>
    <hyperlink ref="F143" r:id="rId9"/>
    <hyperlink ref="F145" r:id="rId10"/>
    <hyperlink ref="F147" r:id="rId11"/>
    <hyperlink ref="F150" r:id="rId12"/>
    <hyperlink ref="F153" r:id="rId13"/>
    <hyperlink ref="F158" r:id="rId14"/>
    <hyperlink ref="F163" r:id="rId15"/>
    <hyperlink ref="F169" r:id="rId16"/>
    <hyperlink ref="F174" r:id="rId17"/>
    <hyperlink ref="F177" r:id="rId18"/>
    <hyperlink ref="F180" r:id="rId19"/>
    <hyperlink ref="F184" r:id="rId20"/>
    <hyperlink ref="F186" r:id="rId21"/>
    <hyperlink ref="F188" r:id="rId22"/>
    <hyperlink ref="F191" r:id="rId23"/>
    <hyperlink ref="F194" r:id="rId24"/>
    <hyperlink ref="F198" r:id="rId25"/>
    <hyperlink ref="F200" r:id="rId26"/>
    <hyperlink ref="F203" r:id="rId27"/>
    <hyperlink ref="F206" r:id="rId28"/>
    <hyperlink ref="F209" r:id="rId29"/>
    <hyperlink ref="F212" r:id="rId30"/>
    <hyperlink ref="F217" r:id="rId31"/>
    <hyperlink ref="F219" r:id="rId32"/>
    <hyperlink ref="F221" r:id="rId33"/>
    <hyperlink ref="F223" r:id="rId34"/>
    <hyperlink ref="F225" r:id="rId35"/>
    <hyperlink ref="F227" r:id="rId36"/>
    <hyperlink ref="F229" r:id="rId37"/>
    <hyperlink ref="F232" r:id="rId38"/>
    <hyperlink ref="F234" r:id="rId39"/>
    <hyperlink ref="F236" r:id="rId40"/>
    <hyperlink ref="F238" r:id="rId41"/>
    <hyperlink ref="F240" r:id="rId42"/>
    <hyperlink ref="F243" r:id="rId43"/>
    <hyperlink ref="F245" r:id="rId44"/>
    <hyperlink ref="F247" r:id="rId45"/>
    <hyperlink ref="F249" r:id="rId46"/>
    <hyperlink ref="F252" r:id="rId47"/>
    <hyperlink ref="F255" r:id="rId48"/>
    <hyperlink ref="F258" r:id="rId49"/>
    <hyperlink ref="F263" r:id="rId50"/>
    <hyperlink ref="F266" r:id="rId51"/>
    <hyperlink ref="F268" r:id="rId52"/>
    <hyperlink ref="F274" r:id="rId53"/>
    <hyperlink ref="F276" r:id="rId54"/>
    <hyperlink ref="F279" r:id="rId55"/>
    <hyperlink ref="F282" r:id="rId56"/>
    <hyperlink ref="F289" r:id="rId57"/>
    <hyperlink ref="F292" r:id="rId58"/>
    <hyperlink ref="F294" r:id="rId59"/>
    <hyperlink ref="F298" r:id="rId60"/>
    <hyperlink ref="F304" r:id="rId61"/>
    <hyperlink ref="F311" r:id="rId62"/>
    <hyperlink ref="F313" r:id="rId63"/>
    <hyperlink ref="F315" r:id="rId64"/>
    <hyperlink ref="F318" r:id="rId65"/>
    <hyperlink ref="F323" r:id="rId66"/>
    <hyperlink ref="F325" r:id="rId67"/>
    <hyperlink ref="F330" r:id="rId68"/>
    <hyperlink ref="F332" r:id="rId69"/>
    <hyperlink ref="F335" r:id="rId70"/>
    <hyperlink ref="F340" r:id="rId71"/>
    <hyperlink ref="F343" r:id="rId72"/>
    <hyperlink ref="F345" r:id="rId73"/>
    <hyperlink ref="F347" r:id="rId74"/>
    <hyperlink ref="F350" r:id="rId75"/>
    <hyperlink ref="F353" r:id="rId76"/>
    <hyperlink ref="F355" r:id="rId77"/>
    <hyperlink ref="F357" r:id="rId78"/>
    <hyperlink ref="F360" r:id="rId79"/>
    <hyperlink ref="F366" r:id="rId80"/>
    <hyperlink ref="F369" r:id="rId81"/>
    <hyperlink ref="F392" r:id="rId82"/>
    <hyperlink ref="F395" r:id="rId83"/>
    <hyperlink ref="F397" r:id="rId84"/>
    <hyperlink ref="F401" r:id="rId85"/>
    <hyperlink ref="F403" r:id="rId8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opLeftCell="A116" zoomScaleNormal="100" workbookViewId="0">
      <selection activeCell="I128" sqref="I128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88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Hrnčířská 21, 602 00, BRNO - Byt č. 10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702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98</v>
      </c>
      <c r="G12" s="121"/>
      <c r="H12" s="121"/>
      <c r="I12" s="117" t="s">
        <v>23</v>
      </c>
      <c r="J12" s="215" t="str">
        <f>'Rekapitulace stavby'!AN8</f>
        <v>27. 7. 2021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">
        <v>28</v>
      </c>
      <c r="F15" s="121"/>
      <c r="G15" s="121"/>
      <c r="H15" s="121"/>
      <c r="I15" s="117" t="s">
        <v>29</v>
      </c>
      <c r="J15" s="118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24"/>
      <c r="G18" s="324"/>
      <c r="H18" s="324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">
        <v>35</v>
      </c>
      <c r="F21" s="121"/>
      <c r="G21" s="121"/>
      <c r="H21" s="121"/>
      <c r="I21" s="117" t="s">
        <v>29</v>
      </c>
      <c r="J21" s="118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">
        <v>703</v>
      </c>
      <c r="F24" s="121"/>
      <c r="G24" s="121"/>
      <c r="H24" s="121"/>
      <c r="I24" s="117" t="s">
        <v>29</v>
      </c>
      <c r="J24" s="118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ROUND(J87,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ROUND((SUM(BE87:BE146)),  2)</f>
        <v>0</v>
      </c>
      <c r="G33" s="121"/>
      <c r="H33" s="121"/>
      <c r="I33" s="225">
        <v>0.21</v>
      </c>
      <c r="J33" s="224">
        <f>ROUND(((SUM(BE87:BE146))*I33),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ROUND((SUM(BF87:BF146)),  2)</f>
        <v>0</v>
      </c>
      <c r="G34" s="121"/>
      <c r="H34" s="121"/>
      <c r="I34" s="225">
        <v>0.15</v>
      </c>
      <c r="J34" s="224">
        <f>ROUND(((SUM(BF87:BF146))*I34),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ROUND((SUM(BG87:BG146)),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ROUND((SUM(BH87:BH146)),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ROUND((SUM(BI87:BI146)),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Hrnčířská 21, 602 00, BRNO - Byt č. 10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D.1.4a - vytápění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 xml:space="preserve"> </v>
      </c>
      <c r="G52" s="121"/>
      <c r="H52" s="121"/>
      <c r="I52" s="117" t="s">
        <v>23</v>
      </c>
      <c r="J52" s="215" t="str">
        <f>IF(J12="","",J12)</f>
        <v>27. 7. 2021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15.2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Hynek Farka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100</v>
      </c>
      <c r="D57" s="226"/>
      <c r="E57" s="226"/>
      <c r="F57" s="226"/>
      <c r="G57" s="226"/>
      <c r="H57" s="226"/>
      <c r="I57" s="226"/>
      <c r="J57" s="234" t="s">
        <v>101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J87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102</v>
      </c>
    </row>
    <row r="60" spans="1:47" s="236" customFormat="1" ht="24.95" customHeight="1" x14ac:dyDescent="0.2">
      <c r="B60" s="237"/>
      <c r="D60" s="238" t="s">
        <v>109</v>
      </c>
      <c r="E60" s="239"/>
      <c r="F60" s="239"/>
      <c r="G60" s="239"/>
      <c r="H60" s="239"/>
      <c r="I60" s="239"/>
      <c r="J60" s="240">
        <f>J88</f>
        <v>0</v>
      </c>
      <c r="L60" s="237"/>
    </row>
    <row r="61" spans="1:47" s="241" customFormat="1" ht="19.899999999999999" customHeight="1" x14ac:dyDescent="0.2">
      <c r="B61" s="242"/>
      <c r="D61" s="243" t="s">
        <v>704</v>
      </c>
      <c r="E61" s="244"/>
      <c r="F61" s="244"/>
      <c r="G61" s="244"/>
      <c r="H61" s="244"/>
      <c r="I61" s="244"/>
      <c r="J61" s="245">
        <f>J89</f>
        <v>0</v>
      </c>
      <c r="L61" s="242"/>
    </row>
    <row r="62" spans="1:47" s="241" customFormat="1" ht="19.899999999999999" customHeight="1" x14ac:dyDescent="0.2">
      <c r="B62" s="242"/>
      <c r="D62" s="243" t="s">
        <v>705</v>
      </c>
      <c r="E62" s="244"/>
      <c r="F62" s="244"/>
      <c r="G62" s="244"/>
      <c r="H62" s="244"/>
      <c r="I62" s="244"/>
      <c r="J62" s="245">
        <f>J98</f>
        <v>0</v>
      </c>
      <c r="L62" s="242"/>
    </row>
    <row r="63" spans="1:47" s="241" customFormat="1" ht="19.899999999999999" customHeight="1" x14ac:dyDescent="0.2">
      <c r="B63" s="242"/>
      <c r="D63" s="243" t="s">
        <v>706</v>
      </c>
      <c r="E63" s="244"/>
      <c r="F63" s="244"/>
      <c r="G63" s="244"/>
      <c r="H63" s="244"/>
      <c r="I63" s="244"/>
      <c r="J63" s="245">
        <f>J102</f>
        <v>0</v>
      </c>
      <c r="L63" s="242"/>
    </row>
    <row r="64" spans="1:47" s="241" customFormat="1" ht="19.899999999999999" customHeight="1" x14ac:dyDescent="0.2">
      <c r="B64" s="242"/>
      <c r="D64" s="243" t="s">
        <v>707</v>
      </c>
      <c r="E64" s="244"/>
      <c r="F64" s="244"/>
      <c r="G64" s="244"/>
      <c r="H64" s="244"/>
      <c r="I64" s="244"/>
      <c r="J64" s="245">
        <f>J109</f>
        <v>0</v>
      </c>
      <c r="L64" s="242"/>
    </row>
    <row r="65" spans="1:31" s="241" customFormat="1" ht="19.899999999999999" customHeight="1" x14ac:dyDescent="0.2">
      <c r="B65" s="242"/>
      <c r="D65" s="243" t="s">
        <v>708</v>
      </c>
      <c r="E65" s="244"/>
      <c r="F65" s="244"/>
      <c r="G65" s="244"/>
      <c r="H65" s="244"/>
      <c r="I65" s="244"/>
      <c r="J65" s="245">
        <f>J123</f>
        <v>0</v>
      </c>
      <c r="L65" s="242"/>
    </row>
    <row r="66" spans="1:31" s="241" customFormat="1" ht="19.899999999999999" customHeight="1" x14ac:dyDescent="0.2">
      <c r="B66" s="242"/>
      <c r="D66" s="243" t="s">
        <v>709</v>
      </c>
      <c r="E66" s="244"/>
      <c r="F66" s="244"/>
      <c r="G66" s="244"/>
      <c r="H66" s="244"/>
      <c r="I66" s="244"/>
      <c r="J66" s="245">
        <f>J139</f>
        <v>0</v>
      </c>
      <c r="L66" s="242"/>
    </row>
    <row r="67" spans="1:31" s="241" customFormat="1" ht="19.899999999999999" customHeight="1" x14ac:dyDescent="0.2">
      <c r="B67" s="242"/>
      <c r="D67" s="243" t="s">
        <v>118</v>
      </c>
      <c r="E67" s="244"/>
      <c r="F67" s="244"/>
      <c r="G67" s="244"/>
      <c r="H67" s="244"/>
      <c r="I67" s="244"/>
      <c r="J67" s="245">
        <f>J143</f>
        <v>0</v>
      </c>
      <c r="L67" s="242"/>
    </row>
    <row r="68" spans="1:31" s="127" customFormat="1" ht="21.75" customHeight="1" x14ac:dyDescent="0.2">
      <c r="A68" s="121"/>
      <c r="B68" s="122"/>
      <c r="C68" s="121"/>
      <c r="D68" s="121"/>
      <c r="E68" s="121"/>
      <c r="F68" s="121"/>
      <c r="G68" s="121"/>
      <c r="H68" s="121"/>
      <c r="I68" s="121"/>
      <c r="J68" s="121"/>
      <c r="K68" s="121"/>
      <c r="L68" s="213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</row>
    <row r="69" spans="1:31" s="127" customFormat="1" ht="6.95" customHeight="1" x14ac:dyDescent="0.2">
      <c r="A69" s="121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213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</row>
    <row r="73" spans="1:31" s="127" customFormat="1" ht="6.95" customHeight="1" x14ac:dyDescent="0.2">
      <c r="A73" s="121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213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</row>
    <row r="74" spans="1:31" s="127" customFormat="1" ht="24.95" customHeight="1" x14ac:dyDescent="0.2">
      <c r="A74" s="121"/>
      <c r="B74" s="122"/>
      <c r="C74" s="108" t="s">
        <v>120</v>
      </c>
      <c r="D74" s="121"/>
      <c r="E74" s="121"/>
      <c r="F74" s="121"/>
      <c r="G74" s="121"/>
      <c r="H74" s="121"/>
      <c r="I74" s="121"/>
      <c r="J74" s="121"/>
      <c r="K74" s="121"/>
      <c r="L74" s="213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</row>
    <row r="75" spans="1:31" s="127" customFormat="1" ht="6.95" customHeight="1" x14ac:dyDescent="0.2">
      <c r="A75" s="121"/>
      <c r="B75" s="122"/>
      <c r="C75" s="121"/>
      <c r="D75" s="121"/>
      <c r="E75" s="121"/>
      <c r="F75" s="121"/>
      <c r="G75" s="121"/>
      <c r="H75" s="121"/>
      <c r="I75" s="121"/>
      <c r="J75" s="121"/>
      <c r="K75" s="121"/>
      <c r="L75" s="213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6" spans="1:31" s="127" customFormat="1" ht="12" customHeight="1" x14ac:dyDescent="0.2">
      <c r="A76" s="121"/>
      <c r="B76" s="122"/>
      <c r="C76" s="117" t="s">
        <v>17</v>
      </c>
      <c r="D76" s="121"/>
      <c r="E76" s="121"/>
      <c r="F76" s="121"/>
      <c r="G76" s="121"/>
      <c r="H76" s="121"/>
      <c r="I76" s="121"/>
      <c r="J76" s="121"/>
      <c r="K76" s="121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16.5" customHeight="1" x14ac:dyDescent="0.2">
      <c r="A77" s="121"/>
      <c r="B77" s="122"/>
      <c r="C77" s="121"/>
      <c r="D77" s="121"/>
      <c r="E77" s="211" t="str">
        <f>E7</f>
        <v>Oprava bytu Hrnčířská 21, 602 00, BRNO - Byt č. 10</v>
      </c>
      <c r="F77" s="212"/>
      <c r="G77" s="212"/>
      <c r="H77" s="212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12" customHeight="1" x14ac:dyDescent="0.2">
      <c r="A78" s="121"/>
      <c r="B78" s="122"/>
      <c r="C78" s="117" t="s">
        <v>96</v>
      </c>
      <c r="D78" s="121"/>
      <c r="E78" s="121"/>
      <c r="F78" s="121"/>
      <c r="G78" s="121"/>
      <c r="H78" s="121"/>
      <c r="I78" s="121"/>
      <c r="J78" s="121"/>
      <c r="K78" s="121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7" customFormat="1" ht="16.5" customHeight="1" x14ac:dyDescent="0.2">
      <c r="A79" s="121"/>
      <c r="B79" s="122"/>
      <c r="C79" s="121"/>
      <c r="D79" s="121"/>
      <c r="E79" s="152" t="str">
        <f>E9</f>
        <v>D.1.4a - vytápění</v>
      </c>
      <c r="F79" s="214"/>
      <c r="G79" s="214"/>
      <c r="H79" s="214"/>
      <c r="I79" s="121"/>
      <c r="J79" s="121"/>
      <c r="K79" s="121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6.95" customHeight="1" x14ac:dyDescent="0.2">
      <c r="A80" s="121"/>
      <c r="B80" s="122"/>
      <c r="C80" s="121"/>
      <c r="D80" s="121"/>
      <c r="E80" s="121"/>
      <c r="F80" s="121"/>
      <c r="G80" s="121"/>
      <c r="H80" s="121"/>
      <c r="I80" s="121"/>
      <c r="J80" s="121"/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12" customHeight="1" x14ac:dyDescent="0.2">
      <c r="A81" s="121"/>
      <c r="B81" s="122"/>
      <c r="C81" s="117" t="s">
        <v>21</v>
      </c>
      <c r="D81" s="121"/>
      <c r="E81" s="121"/>
      <c r="F81" s="118" t="str">
        <f>F12</f>
        <v xml:space="preserve"> </v>
      </c>
      <c r="G81" s="121"/>
      <c r="H81" s="121"/>
      <c r="I81" s="117" t="s">
        <v>23</v>
      </c>
      <c r="J81" s="215" t="str">
        <f>IF(J12="","",J12)</f>
        <v>27. 7. 2021</v>
      </c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6.95" customHeight="1" x14ac:dyDescent="0.2">
      <c r="A82" s="121"/>
      <c r="B82" s="122"/>
      <c r="C82" s="121"/>
      <c r="D82" s="121"/>
      <c r="E82" s="121"/>
      <c r="F82" s="121"/>
      <c r="G82" s="121"/>
      <c r="H82" s="121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15.2" customHeight="1" x14ac:dyDescent="0.2">
      <c r="A83" s="121"/>
      <c r="B83" s="122"/>
      <c r="C83" s="117" t="s">
        <v>25</v>
      </c>
      <c r="D83" s="121"/>
      <c r="E83" s="121"/>
      <c r="F83" s="118" t="str">
        <f>E15</f>
        <v>Úřad městské části Brno-střed</v>
      </c>
      <c r="G83" s="121"/>
      <c r="H83" s="121"/>
      <c r="I83" s="117" t="s">
        <v>33</v>
      </c>
      <c r="J83" s="232" t="str">
        <f>E21</f>
        <v>Intar a.s.</v>
      </c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15.2" customHeight="1" x14ac:dyDescent="0.2">
      <c r="A84" s="121"/>
      <c r="B84" s="122"/>
      <c r="C84" s="117" t="s">
        <v>31</v>
      </c>
      <c r="D84" s="121"/>
      <c r="E84" s="121"/>
      <c r="F84" s="118" t="str">
        <f>IF(E18="","",E18)</f>
        <v>Vyplň údaj</v>
      </c>
      <c r="G84" s="121"/>
      <c r="H84" s="121"/>
      <c r="I84" s="117" t="s">
        <v>38</v>
      </c>
      <c r="J84" s="232" t="str">
        <f>E24</f>
        <v>Hynek Farka</v>
      </c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27" customFormat="1" ht="10.35" customHeight="1" x14ac:dyDescent="0.2">
      <c r="A85" s="121"/>
      <c r="B85" s="122"/>
      <c r="C85" s="121"/>
      <c r="D85" s="121"/>
      <c r="E85" s="121"/>
      <c r="F85" s="121"/>
      <c r="G85" s="121"/>
      <c r="H85" s="121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252" customFormat="1" ht="29.25" customHeight="1" x14ac:dyDescent="0.2">
      <c r="A86" s="246"/>
      <c r="B86" s="247"/>
      <c r="C86" s="248" t="s">
        <v>121</v>
      </c>
      <c r="D86" s="249" t="s">
        <v>61</v>
      </c>
      <c r="E86" s="249" t="s">
        <v>57</v>
      </c>
      <c r="F86" s="249" t="s">
        <v>58</v>
      </c>
      <c r="G86" s="249" t="s">
        <v>122</v>
      </c>
      <c r="H86" s="249" t="s">
        <v>123</v>
      </c>
      <c r="I86" s="249" t="s">
        <v>124</v>
      </c>
      <c r="J86" s="249" t="s">
        <v>101</v>
      </c>
      <c r="K86" s="250" t="s">
        <v>125</v>
      </c>
      <c r="L86" s="251"/>
      <c r="M86" s="172" t="s">
        <v>3</v>
      </c>
      <c r="N86" s="173" t="s">
        <v>46</v>
      </c>
      <c r="O86" s="173" t="s">
        <v>126</v>
      </c>
      <c r="P86" s="173" t="s">
        <v>127</v>
      </c>
      <c r="Q86" s="173" t="s">
        <v>128</v>
      </c>
      <c r="R86" s="173" t="s">
        <v>129</v>
      </c>
      <c r="S86" s="173" t="s">
        <v>130</v>
      </c>
      <c r="T86" s="174" t="s">
        <v>131</v>
      </c>
      <c r="U86" s="246"/>
      <c r="V86" s="246"/>
      <c r="W86" s="246"/>
      <c r="X86" s="246"/>
      <c r="Y86" s="246"/>
      <c r="Z86" s="246"/>
      <c r="AA86" s="246"/>
      <c r="AB86" s="246"/>
      <c r="AC86" s="246"/>
      <c r="AD86" s="246"/>
      <c r="AE86" s="246"/>
    </row>
    <row r="87" spans="1:65" s="127" customFormat="1" ht="22.9" customHeight="1" x14ac:dyDescent="0.25">
      <c r="A87" s="121"/>
      <c r="B87" s="122"/>
      <c r="C87" s="180" t="s">
        <v>132</v>
      </c>
      <c r="D87" s="121"/>
      <c r="E87" s="121"/>
      <c r="F87" s="121"/>
      <c r="G87" s="121"/>
      <c r="H87" s="121"/>
      <c r="I87" s="121"/>
      <c r="J87" s="253">
        <f>BK87</f>
        <v>0</v>
      </c>
      <c r="K87" s="121"/>
      <c r="L87" s="122"/>
      <c r="M87" s="175"/>
      <c r="N87" s="160"/>
      <c r="O87" s="176"/>
      <c r="P87" s="254">
        <f>P88</f>
        <v>0</v>
      </c>
      <c r="Q87" s="176"/>
      <c r="R87" s="254">
        <f>R88</f>
        <v>0</v>
      </c>
      <c r="S87" s="176"/>
      <c r="T87" s="255">
        <f>T88</f>
        <v>0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T87" s="104" t="s">
        <v>75</v>
      </c>
      <c r="AU87" s="104" t="s">
        <v>102</v>
      </c>
      <c r="BK87" s="256">
        <f>BK88</f>
        <v>0</v>
      </c>
    </row>
    <row r="88" spans="1:65" s="257" customFormat="1" ht="25.9" customHeight="1" x14ac:dyDescent="0.2">
      <c r="B88" s="258"/>
      <c r="D88" s="259" t="s">
        <v>75</v>
      </c>
      <c r="E88" s="260" t="s">
        <v>306</v>
      </c>
      <c r="F88" s="260" t="s">
        <v>307</v>
      </c>
      <c r="J88" s="261">
        <f>BK88</f>
        <v>0</v>
      </c>
      <c r="L88" s="258"/>
      <c r="M88" s="262"/>
      <c r="N88" s="263"/>
      <c r="O88" s="263"/>
      <c r="P88" s="264">
        <f>P89+P98+P102+P109+P123+P139+P143</f>
        <v>0</v>
      </c>
      <c r="Q88" s="263"/>
      <c r="R88" s="264">
        <f>R89+R98+R102+R109+R123+R139+R143</f>
        <v>0</v>
      </c>
      <c r="S88" s="263"/>
      <c r="T88" s="265">
        <f>T89+T98+T102+T109+T123+T139+T143</f>
        <v>0</v>
      </c>
      <c r="AR88" s="259" t="s">
        <v>144</v>
      </c>
      <c r="AT88" s="266" t="s">
        <v>75</v>
      </c>
      <c r="AU88" s="266" t="s">
        <v>76</v>
      </c>
      <c r="AY88" s="259" t="s">
        <v>135</v>
      </c>
      <c r="BK88" s="267">
        <f>BK89+BK98+BK102+BK109+BK123+BK139+BK143</f>
        <v>0</v>
      </c>
    </row>
    <row r="89" spans="1:65" s="257" customFormat="1" ht="22.9" customHeight="1" x14ac:dyDescent="0.2">
      <c r="B89" s="258"/>
      <c r="D89" s="259" t="s">
        <v>75</v>
      </c>
      <c r="E89" s="268" t="s">
        <v>710</v>
      </c>
      <c r="F89" s="268" t="s">
        <v>711</v>
      </c>
      <c r="J89" s="269">
        <f>BK89</f>
        <v>0</v>
      </c>
      <c r="L89" s="258"/>
      <c r="M89" s="262"/>
      <c r="N89" s="263"/>
      <c r="O89" s="263"/>
      <c r="P89" s="264">
        <f>SUM(P90:P97)</f>
        <v>0</v>
      </c>
      <c r="Q89" s="263"/>
      <c r="R89" s="264">
        <f>SUM(R90:R97)</f>
        <v>0</v>
      </c>
      <c r="S89" s="263"/>
      <c r="T89" s="265">
        <f>SUM(T90:T97)</f>
        <v>0</v>
      </c>
      <c r="AR89" s="259" t="s">
        <v>144</v>
      </c>
      <c r="AT89" s="266" t="s">
        <v>75</v>
      </c>
      <c r="AU89" s="266" t="s">
        <v>84</v>
      </c>
      <c r="AY89" s="259" t="s">
        <v>135</v>
      </c>
      <c r="BK89" s="267">
        <f>SUM(BK90:BK97)</f>
        <v>0</v>
      </c>
    </row>
    <row r="90" spans="1:65" s="127" customFormat="1" ht="16.5" customHeight="1" x14ac:dyDescent="0.2">
      <c r="A90" s="121"/>
      <c r="B90" s="122"/>
      <c r="C90" s="270" t="s">
        <v>84</v>
      </c>
      <c r="D90" s="270" t="s">
        <v>138</v>
      </c>
      <c r="E90" s="271" t="s">
        <v>712</v>
      </c>
      <c r="F90" s="272" t="s">
        <v>713</v>
      </c>
      <c r="G90" s="273" t="s">
        <v>332</v>
      </c>
      <c r="H90" s="274">
        <v>1</v>
      </c>
      <c r="I90" s="6"/>
      <c r="J90" s="275">
        <f t="shared" ref="J90:J97" si="0">ROUND(I90*H90,2)</f>
        <v>0</v>
      </c>
      <c r="K90" s="272" t="s">
        <v>3</v>
      </c>
      <c r="L90" s="122"/>
      <c r="M90" s="276" t="s">
        <v>3</v>
      </c>
      <c r="N90" s="277" t="s">
        <v>48</v>
      </c>
      <c r="O90" s="164"/>
      <c r="P90" s="278">
        <f t="shared" ref="P90:P97" si="1">O90*H90</f>
        <v>0</v>
      </c>
      <c r="Q90" s="278">
        <v>0</v>
      </c>
      <c r="R90" s="278">
        <f t="shared" ref="R90:R97" si="2">Q90*H90</f>
        <v>0</v>
      </c>
      <c r="S90" s="278">
        <v>0</v>
      </c>
      <c r="T90" s="279">
        <f t="shared" ref="T90:T97" si="3">S90*H90</f>
        <v>0</v>
      </c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R90" s="280" t="s">
        <v>227</v>
      </c>
      <c r="AT90" s="280" t="s">
        <v>138</v>
      </c>
      <c r="AU90" s="280" t="s">
        <v>144</v>
      </c>
      <c r="AY90" s="104" t="s">
        <v>135</v>
      </c>
      <c r="BE90" s="281">
        <f t="shared" ref="BE90:BE97" si="4">IF(N90="základní",J90,0)</f>
        <v>0</v>
      </c>
      <c r="BF90" s="281">
        <f t="shared" ref="BF90:BF97" si="5">IF(N90="snížená",J90,0)</f>
        <v>0</v>
      </c>
      <c r="BG90" s="281">
        <f t="shared" ref="BG90:BG97" si="6">IF(N90="zákl. přenesená",J90,0)</f>
        <v>0</v>
      </c>
      <c r="BH90" s="281">
        <f t="shared" ref="BH90:BH97" si="7">IF(N90="sníž. přenesená",J90,0)</f>
        <v>0</v>
      </c>
      <c r="BI90" s="281">
        <f t="shared" ref="BI90:BI97" si="8">IF(N90="nulová",J90,0)</f>
        <v>0</v>
      </c>
      <c r="BJ90" s="104" t="s">
        <v>144</v>
      </c>
      <c r="BK90" s="281">
        <f t="shared" ref="BK90:BK97" si="9">ROUND(I90*H90,2)</f>
        <v>0</v>
      </c>
      <c r="BL90" s="104" t="s">
        <v>227</v>
      </c>
      <c r="BM90" s="280" t="s">
        <v>714</v>
      </c>
    </row>
    <row r="91" spans="1:65" s="127" customFormat="1" ht="16.5" customHeight="1" x14ac:dyDescent="0.2">
      <c r="A91" s="121"/>
      <c r="B91" s="122"/>
      <c r="C91" s="270" t="s">
        <v>144</v>
      </c>
      <c r="D91" s="270" t="s">
        <v>138</v>
      </c>
      <c r="E91" s="271" t="s">
        <v>715</v>
      </c>
      <c r="F91" s="272" t="s">
        <v>716</v>
      </c>
      <c r="G91" s="273" t="s">
        <v>141</v>
      </c>
      <c r="H91" s="274">
        <v>1</v>
      </c>
      <c r="I91" s="6"/>
      <c r="J91" s="275">
        <f t="shared" si="0"/>
        <v>0</v>
      </c>
      <c r="K91" s="272" t="s">
        <v>3</v>
      </c>
      <c r="L91" s="122"/>
      <c r="M91" s="276" t="s">
        <v>3</v>
      </c>
      <c r="N91" s="277" t="s">
        <v>48</v>
      </c>
      <c r="O91" s="164"/>
      <c r="P91" s="278">
        <f t="shared" si="1"/>
        <v>0</v>
      </c>
      <c r="Q91" s="278">
        <v>0</v>
      </c>
      <c r="R91" s="278">
        <f t="shared" si="2"/>
        <v>0</v>
      </c>
      <c r="S91" s="278">
        <v>0</v>
      </c>
      <c r="T91" s="279">
        <f t="shared" si="3"/>
        <v>0</v>
      </c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R91" s="280" t="s">
        <v>227</v>
      </c>
      <c r="AT91" s="280" t="s">
        <v>138</v>
      </c>
      <c r="AU91" s="280" t="s">
        <v>144</v>
      </c>
      <c r="AY91" s="104" t="s">
        <v>135</v>
      </c>
      <c r="BE91" s="281">
        <f t="shared" si="4"/>
        <v>0</v>
      </c>
      <c r="BF91" s="281">
        <f t="shared" si="5"/>
        <v>0</v>
      </c>
      <c r="BG91" s="281">
        <f t="shared" si="6"/>
        <v>0</v>
      </c>
      <c r="BH91" s="281">
        <f t="shared" si="7"/>
        <v>0</v>
      </c>
      <c r="BI91" s="281">
        <f t="shared" si="8"/>
        <v>0</v>
      </c>
      <c r="BJ91" s="104" t="s">
        <v>144</v>
      </c>
      <c r="BK91" s="281">
        <f t="shared" si="9"/>
        <v>0</v>
      </c>
      <c r="BL91" s="104" t="s">
        <v>227</v>
      </c>
      <c r="BM91" s="280" t="s">
        <v>717</v>
      </c>
    </row>
    <row r="92" spans="1:65" s="127" customFormat="1" ht="21.75" customHeight="1" x14ac:dyDescent="0.2">
      <c r="A92" s="121"/>
      <c r="B92" s="122"/>
      <c r="C92" s="270" t="s">
        <v>136</v>
      </c>
      <c r="D92" s="270" t="s">
        <v>138</v>
      </c>
      <c r="E92" s="271" t="s">
        <v>718</v>
      </c>
      <c r="F92" s="272" t="s">
        <v>719</v>
      </c>
      <c r="G92" s="273" t="s">
        <v>332</v>
      </c>
      <c r="H92" s="274">
        <v>1</v>
      </c>
      <c r="I92" s="6"/>
      <c r="J92" s="275">
        <f t="shared" si="0"/>
        <v>0</v>
      </c>
      <c r="K92" s="272" t="s">
        <v>3</v>
      </c>
      <c r="L92" s="122"/>
      <c r="M92" s="276" t="s">
        <v>3</v>
      </c>
      <c r="N92" s="277" t="s">
        <v>48</v>
      </c>
      <c r="O92" s="164"/>
      <c r="P92" s="278">
        <f t="shared" si="1"/>
        <v>0</v>
      </c>
      <c r="Q92" s="278">
        <v>0</v>
      </c>
      <c r="R92" s="278">
        <f t="shared" si="2"/>
        <v>0</v>
      </c>
      <c r="S92" s="278">
        <v>0</v>
      </c>
      <c r="T92" s="279">
        <f t="shared" si="3"/>
        <v>0</v>
      </c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R92" s="280" t="s">
        <v>227</v>
      </c>
      <c r="AT92" s="280" t="s">
        <v>138</v>
      </c>
      <c r="AU92" s="280" t="s">
        <v>144</v>
      </c>
      <c r="AY92" s="104" t="s">
        <v>135</v>
      </c>
      <c r="BE92" s="281">
        <f t="shared" si="4"/>
        <v>0</v>
      </c>
      <c r="BF92" s="281">
        <f t="shared" si="5"/>
        <v>0</v>
      </c>
      <c r="BG92" s="281">
        <f t="shared" si="6"/>
        <v>0</v>
      </c>
      <c r="BH92" s="281">
        <f t="shared" si="7"/>
        <v>0</v>
      </c>
      <c r="BI92" s="281">
        <f t="shared" si="8"/>
        <v>0</v>
      </c>
      <c r="BJ92" s="104" t="s">
        <v>144</v>
      </c>
      <c r="BK92" s="281">
        <f t="shared" si="9"/>
        <v>0</v>
      </c>
      <c r="BL92" s="104" t="s">
        <v>227</v>
      </c>
      <c r="BM92" s="280" t="s">
        <v>720</v>
      </c>
    </row>
    <row r="93" spans="1:65" s="127" customFormat="1" ht="16.5" customHeight="1" x14ac:dyDescent="0.2">
      <c r="A93" s="121"/>
      <c r="B93" s="122"/>
      <c r="C93" s="270" t="s">
        <v>143</v>
      </c>
      <c r="D93" s="270" t="s">
        <v>138</v>
      </c>
      <c r="E93" s="271" t="s">
        <v>721</v>
      </c>
      <c r="F93" s="272" t="s">
        <v>722</v>
      </c>
      <c r="G93" s="273" t="s">
        <v>141</v>
      </c>
      <c r="H93" s="274">
        <v>1</v>
      </c>
      <c r="I93" s="6"/>
      <c r="J93" s="275">
        <f t="shared" si="0"/>
        <v>0</v>
      </c>
      <c r="K93" s="272" t="s">
        <v>3</v>
      </c>
      <c r="L93" s="122"/>
      <c r="M93" s="276" t="s">
        <v>3</v>
      </c>
      <c r="N93" s="277" t="s">
        <v>48</v>
      </c>
      <c r="O93" s="164"/>
      <c r="P93" s="278">
        <f t="shared" si="1"/>
        <v>0</v>
      </c>
      <c r="Q93" s="278">
        <v>0</v>
      </c>
      <c r="R93" s="278">
        <f t="shared" si="2"/>
        <v>0</v>
      </c>
      <c r="S93" s="278">
        <v>0</v>
      </c>
      <c r="T93" s="279">
        <f t="shared" si="3"/>
        <v>0</v>
      </c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R93" s="280" t="s">
        <v>227</v>
      </c>
      <c r="AT93" s="280" t="s">
        <v>138</v>
      </c>
      <c r="AU93" s="280" t="s">
        <v>144</v>
      </c>
      <c r="AY93" s="104" t="s">
        <v>135</v>
      </c>
      <c r="BE93" s="281">
        <f t="shared" si="4"/>
        <v>0</v>
      </c>
      <c r="BF93" s="281">
        <f t="shared" si="5"/>
        <v>0</v>
      </c>
      <c r="BG93" s="281">
        <f t="shared" si="6"/>
        <v>0</v>
      </c>
      <c r="BH93" s="281">
        <f t="shared" si="7"/>
        <v>0</v>
      </c>
      <c r="BI93" s="281">
        <f t="shared" si="8"/>
        <v>0</v>
      </c>
      <c r="BJ93" s="104" t="s">
        <v>144</v>
      </c>
      <c r="BK93" s="281">
        <f t="shared" si="9"/>
        <v>0</v>
      </c>
      <c r="BL93" s="104" t="s">
        <v>227</v>
      </c>
      <c r="BM93" s="280" t="s">
        <v>723</v>
      </c>
    </row>
    <row r="94" spans="1:65" s="127" customFormat="1" ht="16.5" customHeight="1" x14ac:dyDescent="0.2">
      <c r="A94" s="121"/>
      <c r="B94" s="122"/>
      <c r="C94" s="270" t="s">
        <v>168</v>
      </c>
      <c r="D94" s="270" t="s">
        <v>138</v>
      </c>
      <c r="E94" s="271" t="s">
        <v>724</v>
      </c>
      <c r="F94" s="272" t="s">
        <v>725</v>
      </c>
      <c r="G94" s="273" t="s">
        <v>141</v>
      </c>
      <c r="H94" s="274">
        <v>1</v>
      </c>
      <c r="I94" s="6"/>
      <c r="J94" s="275">
        <f t="shared" si="0"/>
        <v>0</v>
      </c>
      <c r="K94" s="272" t="s">
        <v>3</v>
      </c>
      <c r="L94" s="122"/>
      <c r="M94" s="276" t="s">
        <v>3</v>
      </c>
      <c r="N94" s="277" t="s">
        <v>48</v>
      </c>
      <c r="O94" s="164"/>
      <c r="P94" s="278">
        <f t="shared" si="1"/>
        <v>0</v>
      </c>
      <c r="Q94" s="278">
        <v>0</v>
      </c>
      <c r="R94" s="278">
        <f t="shared" si="2"/>
        <v>0</v>
      </c>
      <c r="S94" s="278">
        <v>0</v>
      </c>
      <c r="T94" s="279">
        <f t="shared" si="3"/>
        <v>0</v>
      </c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R94" s="280" t="s">
        <v>227</v>
      </c>
      <c r="AT94" s="280" t="s">
        <v>138</v>
      </c>
      <c r="AU94" s="280" t="s">
        <v>144</v>
      </c>
      <c r="AY94" s="104" t="s">
        <v>135</v>
      </c>
      <c r="BE94" s="281">
        <f t="shared" si="4"/>
        <v>0</v>
      </c>
      <c r="BF94" s="281">
        <f t="shared" si="5"/>
        <v>0</v>
      </c>
      <c r="BG94" s="281">
        <f t="shared" si="6"/>
        <v>0</v>
      </c>
      <c r="BH94" s="281">
        <f t="shared" si="7"/>
        <v>0</v>
      </c>
      <c r="BI94" s="281">
        <f t="shared" si="8"/>
        <v>0</v>
      </c>
      <c r="BJ94" s="104" t="s">
        <v>144</v>
      </c>
      <c r="BK94" s="281">
        <f t="shared" si="9"/>
        <v>0</v>
      </c>
      <c r="BL94" s="104" t="s">
        <v>227</v>
      </c>
      <c r="BM94" s="280" t="s">
        <v>726</v>
      </c>
    </row>
    <row r="95" spans="1:65" s="127" customFormat="1" ht="16.5" customHeight="1" x14ac:dyDescent="0.2">
      <c r="A95" s="121"/>
      <c r="B95" s="122"/>
      <c r="C95" s="270" t="s">
        <v>158</v>
      </c>
      <c r="D95" s="270" t="s">
        <v>138</v>
      </c>
      <c r="E95" s="271" t="s">
        <v>727</v>
      </c>
      <c r="F95" s="272" t="s">
        <v>728</v>
      </c>
      <c r="G95" s="273" t="s">
        <v>729</v>
      </c>
      <c r="H95" s="8"/>
      <c r="I95" s="6"/>
      <c r="J95" s="275">
        <f t="shared" si="0"/>
        <v>0</v>
      </c>
      <c r="K95" s="272" t="s">
        <v>3</v>
      </c>
      <c r="L95" s="122"/>
      <c r="M95" s="276" t="s">
        <v>3</v>
      </c>
      <c r="N95" s="277" t="s">
        <v>48</v>
      </c>
      <c r="O95" s="164"/>
      <c r="P95" s="278">
        <f t="shared" si="1"/>
        <v>0</v>
      </c>
      <c r="Q95" s="278">
        <v>0</v>
      </c>
      <c r="R95" s="278">
        <f t="shared" si="2"/>
        <v>0</v>
      </c>
      <c r="S95" s="278">
        <v>0</v>
      </c>
      <c r="T95" s="279">
        <f t="shared" si="3"/>
        <v>0</v>
      </c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R95" s="280" t="s">
        <v>227</v>
      </c>
      <c r="AT95" s="280" t="s">
        <v>138</v>
      </c>
      <c r="AU95" s="280" t="s">
        <v>144</v>
      </c>
      <c r="AY95" s="104" t="s">
        <v>135</v>
      </c>
      <c r="BE95" s="281">
        <f t="shared" si="4"/>
        <v>0</v>
      </c>
      <c r="BF95" s="281">
        <f t="shared" si="5"/>
        <v>0</v>
      </c>
      <c r="BG95" s="281">
        <f t="shared" si="6"/>
        <v>0</v>
      </c>
      <c r="BH95" s="281">
        <f t="shared" si="7"/>
        <v>0</v>
      </c>
      <c r="BI95" s="281">
        <f t="shared" si="8"/>
        <v>0</v>
      </c>
      <c r="BJ95" s="104" t="s">
        <v>144</v>
      </c>
      <c r="BK95" s="281">
        <f t="shared" si="9"/>
        <v>0</v>
      </c>
      <c r="BL95" s="104" t="s">
        <v>227</v>
      </c>
      <c r="BM95" s="280" t="s">
        <v>730</v>
      </c>
    </row>
    <row r="96" spans="1:65" s="127" customFormat="1" ht="16.5" customHeight="1" x14ac:dyDescent="0.2">
      <c r="A96" s="121"/>
      <c r="B96" s="122"/>
      <c r="C96" s="270" t="s">
        <v>187</v>
      </c>
      <c r="D96" s="270" t="s">
        <v>138</v>
      </c>
      <c r="E96" s="271" t="s">
        <v>731</v>
      </c>
      <c r="F96" s="272" t="s">
        <v>732</v>
      </c>
      <c r="G96" s="273" t="s">
        <v>733</v>
      </c>
      <c r="H96" s="274">
        <v>1</v>
      </c>
      <c r="I96" s="6"/>
      <c r="J96" s="275">
        <f t="shared" si="0"/>
        <v>0</v>
      </c>
      <c r="K96" s="272" t="s">
        <v>3</v>
      </c>
      <c r="L96" s="122"/>
      <c r="M96" s="276" t="s">
        <v>3</v>
      </c>
      <c r="N96" s="277" t="s">
        <v>48</v>
      </c>
      <c r="O96" s="164"/>
      <c r="P96" s="278">
        <f t="shared" si="1"/>
        <v>0</v>
      </c>
      <c r="Q96" s="278">
        <v>0</v>
      </c>
      <c r="R96" s="278">
        <f t="shared" si="2"/>
        <v>0</v>
      </c>
      <c r="S96" s="278">
        <v>0</v>
      </c>
      <c r="T96" s="279">
        <f t="shared" si="3"/>
        <v>0</v>
      </c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R96" s="280" t="s">
        <v>227</v>
      </c>
      <c r="AT96" s="280" t="s">
        <v>138</v>
      </c>
      <c r="AU96" s="280" t="s">
        <v>144</v>
      </c>
      <c r="AY96" s="104" t="s">
        <v>135</v>
      </c>
      <c r="BE96" s="281">
        <f t="shared" si="4"/>
        <v>0</v>
      </c>
      <c r="BF96" s="281">
        <f t="shared" si="5"/>
        <v>0</v>
      </c>
      <c r="BG96" s="281">
        <f t="shared" si="6"/>
        <v>0</v>
      </c>
      <c r="BH96" s="281">
        <f t="shared" si="7"/>
        <v>0</v>
      </c>
      <c r="BI96" s="281">
        <f t="shared" si="8"/>
        <v>0</v>
      </c>
      <c r="BJ96" s="104" t="s">
        <v>144</v>
      </c>
      <c r="BK96" s="281">
        <f t="shared" si="9"/>
        <v>0</v>
      </c>
      <c r="BL96" s="104" t="s">
        <v>227</v>
      </c>
      <c r="BM96" s="280" t="s">
        <v>734</v>
      </c>
    </row>
    <row r="97" spans="1:65" s="127" customFormat="1" ht="16.5" customHeight="1" x14ac:dyDescent="0.2">
      <c r="A97" s="121"/>
      <c r="B97" s="122"/>
      <c r="C97" s="270" t="s">
        <v>194</v>
      </c>
      <c r="D97" s="270" t="s">
        <v>138</v>
      </c>
      <c r="E97" s="271" t="s">
        <v>735</v>
      </c>
      <c r="F97" s="272" t="s">
        <v>736</v>
      </c>
      <c r="G97" s="273" t="s">
        <v>733</v>
      </c>
      <c r="H97" s="274">
        <v>1</v>
      </c>
      <c r="I97" s="6"/>
      <c r="J97" s="275">
        <f t="shared" si="0"/>
        <v>0</v>
      </c>
      <c r="K97" s="272" t="s">
        <v>3</v>
      </c>
      <c r="L97" s="122"/>
      <c r="M97" s="276" t="s">
        <v>3</v>
      </c>
      <c r="N97" s="277" t="s">
        <v>48</v>
      </c>
      <c r="O97" s="164"/>
      <c r="P97" s="278">
        <f t="shared" si="1"/>
        <v>0</v>
      </c>
      <c r="Q97" s="278">
        <v>0</v>
      </c>
      <c r="R97" s="278">
        <f t="shared" si="2"/>
        <v>0</v>
      </c>
      <c r="S97" s="278">
        <v>0</v>
      </c>
      <c r="T97" s="279">
        <f t="shared" si="3"/>
        <v>0</v>
      </c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R97" s="280" t="s">
        <v>227</v>
      </c>
      <c r="AT97" s="280" t="s">
        <v>138</v>
      </c>
      <c r="AU97" s="280" t="s">
        <v>144</v>
      </c>
      <c r="AY97" s="104" t="s">
        <v>135</v>
      </c>
      <c r="BE97" s="281">
        <f t="shared" si="4"/>
        <v>0</v>
      </c>
      <c r="BF97" s="281">
        <f t="shared" si="5"/>
        <v>0</v>
      </c>
      <c r="BG97" s="281">
        <f t="shared" si="6"/>
        <v>0</v>
      </c>
      <c r="BH97" s="281">
        <f t="shared" si="7"/>
        <v>0</v>
      </c>
      <c r="BI97" s="281">
        <f t="shared" si="8"/>
        <v>0</v>
      </c>
      <c r="BJ97" s="104" t="s">
        <v>144</v>
      </c>
      <c r="BK97" s="281">
        <f t="shared" si="9"/>
        <v>0</v>
      </c>
      <c r="BL97" s="104" t="s">
        <v>227</v>
      </c>
      <c r="BM97" s="280" t="s">
        <v>737</v>
      </c>
    </row>
    <row r="98" spans="1:65" s="257" customFormat="1" ht="22.9" customHeight="1" x14ac:dyDescent="0.2">
      <c r="B98" s="258"/>
      <c r="D98" s="259" t="s">
        <v>75</v>
      </c>
      <c r="E98" s="268" t="s">
        <v>738</v>
      </c>
      <c r="F98" s="268" t="s">
        <v>739</v>
      </c>
      <c r="J98" s="269">
        <f>BK98</f>
        <v>0</v>
      </c>
      <c r="L98" s="258"/>
      <c r="M98" s="262"/>
      <c r="N98" s="263"/>
      <c r="O98" s="263"/>
      <c r="P98" s="264">
        <f>SUM(P99:P101)</f>
        <v>0</v>
      </c>
      <c r="Q98" s="263"/>
      <c r="R98" s="264">
        <f>SUM(R99:R101)</f>
        <v>0</v>
      </c>
      <c r="S98" s="263"/>
      <c r="T98" s="265">
        <f>SUM(T99:T101)</f>
        <v>0</v>
      </c>
      <c r="AR98" s="259" t="s">
        <v>144</v>
      </c>
      <c r="AT98" s="266" t="s">
        <v>75</v>
      </c>
      <c r="AU98" s="266" t="s">
        <v>84</v>
      </c>
      <c r="AY98" s="259" t="s">
        <v>135</v>
      </c>
      <c r="BK98" s="267">
        <f>SUM(BK99:BK101)</f>
        <v>0</v>
      </c>
    </row>
    <row r="99" spans="1:65" s="127" customFormat="1" ht="16.5" customHeight="1" x14ac:dyDescent="0.2">
      <c r="A99" s="121"/>
      <c r="B99" s="122"/>
      <c r="C99" s="270" t="s">
        <v>199</v>
      </c>
      <c r="D99" s="270" t="s">
        <v>138</v>
      </c>
      <c r="E99" s="271" t="s">
        <v>740</v>
      </c>
      <c r="F99" s="272" t="s">
        <v>741</v>
      </c>
      <c r="G99" s="273" t="s">
        <v>332</v>
      </c>
      <c r="H99" s="274">
        <v>1</v>
      </c>
      <c r="I99" s="6"/>
      <c r="J99" s="275">
        <f>ROUND(I99*H99,2)</f>
        <v>0</v>
      </c>
      <c r="K99" s="272" t="s">
        <v>3</v>
      </c>
      <c r="L99" s="122"/>
      <c r="M99" s="276" t="s">
        <v>3</v>
      </c>
      <c r="N99" s="277" t="s">
        <v>48</v>
      </c>
      <c r="O99" s="164"/>
      <c r="P99" s="278">
        <f>O99*H99</f>
        <v>0</v>
      </c>
      <c r="Q99" s="278">
        <v>0</v>
      </c>
      <c r="R99" s="278">
        <f>Q99*H99</f>
        <v>0</v>
      </c>
      <c r="S99" s="278">
        <v>0</v>
      </c>
      <c r="T99" s="279">
        <f>S99*H99</f>
        <v>0</v>
      </c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R99" s="280" t="s">
        <v>227</v>
      </c>
      <c r="AT99" s="280" t="s">
        <v>138</v>
      </c>
      <c r="AU99" s="280" t="s">
        <v>144</v>
      </c>
      <c r="AY99" s="104" t="s">
        <v>135</v>
      </c>
      <c r="BE99" s="281">
        <f>IF(N99="základní",J99,0)</f>
        <v>0</v>
      </c>
      <c r="BF99" s="281">
        <f>IF(N99="snížená",J99,0)</f>
        <v>0</v>
      </c>
      <c r="BG99" s="281">
        <f>IF(N99="zákl. přenesená",J99,0)</f>
        <v>0</v>
      </c>
      <c r="BH99" s="281">
        <f>IF(N99="sníž. přenesená",J99,0)</f>
        <v>0</v>
      </c>
      <c r="BI99" s="281">
        <f>IF(N99="nulová",J99,0)</f>
        <v>0</v>
      </c>
      <c r="BJ99" s="104" t="s">
        <v>144</v>
      </c>
      <c r="BK99" s="281">
        <f>ROUND(I99*H99,2)</f>
        <v>0</v>
      </c>
      <c r="BL99" s="104" t="s">
        <v>227</v>
      </c>
      <c r="BM99" s="280" t="s">
        <v>742</v>
      </c>
    </row>
    <row r="100" spans="1:65" s="127" customFormat="1" ht="16.5" customHeight="1" x14ac:dyDescent="0.2">
      <c r="A100" s="121"/>
      <c r="B100" s="122"/>
      <c r="C100" s="270" t="s">
        <v>206</v>
      </c>
      <c r="D100" s="270" t="s">
        <v>138</v>
      </c>
      <c r="E100" s="271" t="s">
        <v>743</v>
      </c>
      <c r="F100" s="272" t="s">
        <v>744</v>
      </c>
      <c r="G100" s="273" t="s">
        <v>141</v>
      </c>
      <c r="H100" s="274">
        <v>1</v>
      </c>
      <c r="I100" s="6"/>
      <c r="J100" s="275">
        <f>ROUND(I100*H100,2)</f>
        <v>0</v>
      </c>
      <c r="K100" s="272" t="s">
        <v>3</v>
      </c>
      <c r="L100" s="122"/>
      <c r="M100" s="276" t="s">
        <v>3</v>
      </c>
      <c r="N100" s="277" t="s">
        <v>48</v>
      </c>
      <c r="O100" s="164"/>
      <c r="P100" s="278">
        <f>O100*H100</f>
        <v>0</v>
      </c>
      <c r="Q100" s="278">
        <v>0</v>
      </c>
      <c r="R100" s="278">
        <f>Q100*H100</f>
        <v>0</v>
      </c>
      <c r="S100" s="278">
        <v>0</v>
      </c>
      <c r="T100" s="279">
        <f>S100*H100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R100" s="280" t="s">
        <v>227</v>
      </c>
      <c r="AT100" s="280" t="s">
        <v>138</v>
      </c>
      <c r="AU100" s="280" t="s">
        <v>144</v>
      </c>
      <c r="AY100" s="104" t="s">
        <v>135</v>
      </c>
      <c r="BE100" s="281">
        <f>IF(N100="základní",J100,0)</f>
        <v>0</v>
      </c>
      <c r="BF100" s="281">
        <f>IF(N100="snížená",J100,0)</f>
        <v>0</v>
      </c>
      <c r="BG100" s="281">
        <f>IF(N100="zákl. přenesená",J100,0)</f>
        <v>0</v>
      </c>
      <c r="BH100" s="281">
        <f>IF(N100="sníž. přenesená",J100,0)</f>
        <v>0</v>
      </c>
      <c r="BI100" s="281">
        <f>IF(N100="nulová",J100,0)</f>
        <v>0</v>
      </c>
      <c r="BJ100" s="104" t="s">
        <v>144</v>
      </c>
      <c r="BK100" s="281">
        <f>ROUND(I100*H100,2)</f>
        <v>0</v>
      </c>
      <c r="BL100" s="104" t="s">
        <v>227</v>
      </c>
      <c r="BM100" s="280" t="s">
        <v>745</v>
      </c>
    </row>
    <row r="101" spans="1:65" s="127" customFormat="1" ht="16.5" customHeight="1" x14ac:dyDescent="0.2">
      <c r="A101" s="121"/>
      <c r="B101" s="122"/>
      <c r="C101" s="270" t="s">
        <v>212</v>
      </c>
      <c r="D101" s="270" t="s">
        <v>138</v>
      </c>
      <c r="E101" s="271" t="s">
        <v>746</v>
      </c>
      <c r="F101" s="272" t="s">
        <v>747</v>
      </c>
      <c r="G101" s="273" t="s">
        <v>729</v>
      </c>
      <c r="H101" s="8"/>
      <c r="I101" s="6"/>
      <c r="J101" s="275">
        <f>ROUND(I101*H101,2)</f>
        <v>0</v>
      </c>
      <c r="K101" s="272" t="s">
        <v>3</v>
      </c>
      <c r="L101" s="122"/>
      <c r="M101" s="276" t="s">
        <v>3</v>
      </c>
      <c r="N101" s="277" t="s">
        <v>48</v>
      </c>
      <c r="O101" s="164"/>
      <c r="P101" s="278">
        <f>O101*H101</f>
        <v>0</v>
      </c>
      <c r="Q101" s="278">
        <v>0</v>
      </c>
      <c r="R101" s="278">
        <f>Q101*H101</f>
        <v>0</v>
      </c>
      <c r="S101" s="278">
        <v>0</v>
      </c>
      <c r="T101" s="279">
        <f>S101*H101</f>
        <v>0</v>
      </c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R101" s="280" t="s">
        <v>227</v>
      </c>
      <c r="AT101" s="280" t="s">
        <v>138</v>
      </c>
      <c r="AU101" s="280" t="s">
        <v>144</v>
      </c>
      <c r="AY101" s="104" t="s">
        <v>135</v>
      </c>
      <c r="BE101" s="281">
        <f>IF(N101="základní",J101,0)</f>
        <v>0</v>
      </c>
      <c r="BF101" s="281">
        <f>IF(N101="snížená",J101,0)</f>
        <v>0</v>
      </c>
      <c r="BG101" s="281">
        <f>IF(N101="zákl. přenesená",J101,0)</f>
        <v>0</v>
      </c>
      <c r="BH101" s="281">
        <f>IF(N101="sníž. přenesená",J101,0)</f>
        <v>0</v>
      </c>
      <c r="BI101" s="281">
        <f>IF(N101="nulová",J101,0)</f>
        <v>0</v>
      </c>
      <c r="BJ101" s="104" t="s">
        <v>144</v>
      </c>
      <c r="BK101" s="281">
        <f>ROUND(I101*H101,2)</f>
        <v>0</v>
      </c>
      <c r="BL101" s="104" t="s">
        <v>227</v>
      </c>
      <c r="BM101" s="280" t="s">
        <v>748</v>
      </c>
    </row>
    <row r="102" spans="1:65" s="257" customFormat="1" ht="22.9" customHeight="1" x14ac:dyDescent="0.2">
      <c r="B102" s="258"/>
      <c r="D102" s="259" t="s">
        <v>75</v>
      </c>
      <c r="E102" s="268" t="s">
        <v>749</v>
      </c>
      <c r="F102" s="268" t="s">
        <v>750</v>
      </c>
      <c r="J102" s="269">
        <f>BK102</f>
        <v>0</v>
      </c>
      <c r="L102" s="258"/>
      <c r="M102" s="262"/>
      <c r="N102" s="263"/>
      <c r="O102" s="263"/>
      <c r="P102" s="264">
        <f>SUM(P103:P108)</f>
        <v>0</v>
      </c>
      <c r="Q102" s="263"/>
      <c r="R102" s="264">
        <f>SUM(R103:R108)</f>
        <v>0</v>
      </c>
      <c r="S102" s="263"/>
      <c r="T102" s="265">
        <f>SUM(T103:T108)</f>
        <v>0</v>
      </c>
      <c r="V102" s="5"/>
      <c r="AR102" s="259" t="s">
        <v>144</v>
      </c>
      <c r="AT102" s="266" t="s">
        <v>75</v>
      </c>
      <c r="AU102" s="266" t="s">
        <v>84</v>
      </c>
      <c r="AY102" s="259" t="s">
        <v>135</v>
      </c>
      <c r="BK102" s="267">
        <f>SUM(BK103:BK108)</f>
        <v>0</v>
      </c>
    </row>
    <row r="103" spans="1:65" s="127" customFormat="1" ht="16.5" customHeight="1" x14ac:dyDescent="0.2">
      <c r="A103" s="121"/>
      <c r="B103" s="122"/>
      <c r="C103" s="270" t="s">
        <v>217</v>
      </c>
      <c r="D103" s="270" t="s">
        <v>138</v>
      </c>
      <c r="E103" s="271" t="s">
        <v>751</v>
      </c>
      <c r="F103" s="272" t="s">
        <v>752</v>
      </c>
      <c r="G103" s="273" t="s">
        <v>209</v>
      </c>
      <c r="H103" s="274">
        <v>40</v>
      </c>
      <c r="I103" s="6"/>
      <c r="J103" s="275">
        <f t="shared" ref="J103:J108" si="10">ROUND(I103*H103,2)</f>
        <v>0</v>
      </c>
      <c r="K103" s="272" t="s">
        <v>3</v>
      </c>
      <c r="L103" s="122"/>
      <c r="M103" s="276" t="s">
        <v>3</v>
      </c>
      <c r="N103" s="277" t="s">
        <v>48</v>
      </c>
      <c r="O103" s="164"/>
      <c r="P103" s="278">
        <f t="shared" ref="P103:P108" si="11">O103*H103</f>
        <v>0</v>
      </c>
      <c r="Q103" s="278">
        <v>0</v>
      </c>
      <c r="R103" s="278">
        <f t="shared" ref="R103:R108" si="12">Q103*H103</f>
        <v>0</v>
      </c>
      <c r="S103" s="278">
        <v>0</v>
      </c>
      <c r="T103" s="279">
        <f t="shared" ref="T103:T108" si="13"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0" t="s">
        <v>227</v>
      </c>
      <c r="AT103" s="280" t="s">
        <v>138</v>
      </c>
      <c r="AU103" s="280" t="s">
        <v>144</v>
      </c>
      <c r="AY103" s="104" t="s">
        <v>135</v>
      </c>
      <c r="BE103" s="281">
        <f t="shared" ref="BE103:BE108" si="14">IF(N103="základní",J103,0)</f>
        <v>0</v>
      </c>
      <c r="BF103" s="281">
        <f t="shared" ref="BF103:BF108" si="15">IF(N103="snížená",J103,0)</f>
        <v>0</v>
      </c>
      <c r="BG103" s="281">
        <f t="shared" ref="BG103:BG108" si="16">IF(N103="zákl. přenesená",J103,0)</f>
        <v>0</v>
      </c>
      <c r="BH103" s="281">
        <f t="shared" ref="BH103:BH108" si="17">IF(N103="sníž. přenesená",J103,0)</f>
        <v>0</v>
      </c>
      <c r="BI103" s="281">
        <f t="shared" ref="BI103:BI108" si="18">IF(N103="nulová",J103,0)</f>
        <v>0</v>
      </c>
      <c r="BJ103" s="104" t="s">
        <v>144</v>
      </c>
      <c r="BK103" s="281">
        <f t="shared" ref="BK103:BK108" si="19">ROUND(I103*H103,2)</f>
        <v>0</v>
      </c>
      <c r="BL103" s="104" t="s">
        <v>227</v>
      </c>
      <c r="BM103" s="280" t="s">
        <v>753</v>
      </c>
    </row>
    <row r="104" spans="1:65" s="127" customFormat="1" ht="16.5" customHeight="1" x14ac:dyDescent="0.2">
      <c r="A104" s="121"/>
      <c r="B104" s="122"/>
      <c r="C104" s="270" t="s">
        <v>224</v>
      </c>
      <c r="D104" s="270" t="s">
        <v>138</v>
      </c>
      <c r="E104" s="271" t="s">
        <v>754</v>
      </c>
      <c r="F104" s="272" t="s">
        <v>755</v>
      </c>
      <c r="G104" s="273" t="s">
        <v>209</v>
      </c>
      <c r="H104" s="274">
        <v>56</v>
      </c>
      <c r="I104" s="6"/>
      <c r="J104" s="275">
        <f t="shared" si="10"/>
        <v>0</v>
      </c>
      <c r="K104" s="272" t="s">
        <v>3</v>
      </c>
      <c r="L104" s="122"/>
      <c r="M104" s="276" t="s">
        <v>3</v>
      </c>
      <c r="N104" s="277" t="s">
        <v>48</v>
      </c>
      <c r="O104" s="164"/>
      <c r="P104" s="278">
        <f t="shared" si="11"/>
        <v>0</v>
      </c>
      <c r="Q104" s="278">
        <v>0</v>
      </c>
      <c r="R104" s="278">
        <f t="shared" si="12"/>
        <v>0</v>
      </c>
      <c r="S104" s="278">
        <v>0</v>
      </c>
      <c r="T104" s="279">
        <f t="shared" si="13"/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0" t="s">
        <v>227</v>
      </c>
      <c r="AT104" s="280" t="s">
        <v>138</v>
      </c>
      <c r="AU104" s="280" t="s">
        <v>144</v>
      </c>
      <c r="AY104" s="104" t="s">
        <v>135</v>
      </c>
      <c r="BE104" s="281">
        <f t="shared" si="14"/>
        <v>0</v>
      </c>
      <c r="BF104" s="281">
        <f t="shared" si="15"/>
        <v>0</v>
      </c>
      <c r="BG104" s="281">
        <f t="shared" si="16"/>
        <v>0</v>
      </c>
      <c r="BH104" s="281">
        <f t="shared" si="17"/>
        <v>0</v>
      </c>
      <c r="BI104" s="281">
        <f t="shared" si="18"/>
        <v>0</v>
      </c>
      <c r="BJ104" s="104" t="s">
        <v>144</v>
      </c>
      <c r="BK104" s="281">
        <f t="shared" si="19"/>
        <v>0</v>
      </c>
      <c r="BL104" s="104" t="s">
        <v>227</v>
      </c>
      <c r="BM104" s="280" t="s">
        <v>756</v>
      </c>
    </row>
    <row r="105" spans="1:65" s="127" customFormat="1" ht="16.5" customHeight="1" x14ac:dyDescent="0.2">
      <c r="A105" s="121"/>
      <c r="B105" s="122"/>
      <c r="C105" s="270" t="s">
        <v>231</v>
      </c>
      <c r="D105" s="270" t="s">
        <v>138</v>
      </c>
      <c r="E105" s="271" t="s">
        <v>757</v>
      </c>
      <c r="F105" s="272" t="s">
        <v>758</v>
      </c>
      <c r="G105" s="273" t="s">
        <v>209</v>
      </c>
      <c r="H105" s="274">
        <v>35</v>
      </c>
      <c r="I105" s="6"/>
      <c r="J105" s="275">
        <f t="shared" si="10"/>
        <v>0</v>
      </c>
      <c r="K105" s="272" t="s">
        <v>3</v>
      </c>
      <c r="L105" s="122"/>
      <c r="M105" s="276" t="s">
        <v>3</v>
      </c>
      <c r="N105" s="277" t="s">
        <v>48</v>
      </c>
      <c r="O105" s="164"/>
      <c r="P105" s="278">
        <f t="shared" si="11"/>
        <v>0</v>
      </c>
      <c r="Q105" s="278">
        <v>0</v>
      </c>
      <c r="R105" s="278">
        <f t="shared" si="12"/>
        <v>0</v>
      </c>
      <c r="S105" s="278">
        <v>0</v>
      </c>
      <c r="T105" s="279">
        <f t="shared" si="13"/>
        <v>0</v>
      </c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R105" s="280" t="s">
        <v>227</v>
      </c>
      <c r="AT105" s="280" t="s">
        <v>138</v>
      </c>
      <c r="AU105" s="280" t="s">
        <v>144</v>
      </c>
      <c r="AY105" s="104" t="s">
        <v>135</v>
      </c>
      <c r="BE105" s="281">
        <f t="shared" si="14"/>
        <v>0</v>
      </c>
      <c r="BF105" s="281">
        <f t="shared" si="15"/>
        <v>0</v>
      </c>
      <c r="BG105" s="281">
        <f t="shared" si="16"/>
        <v>0</v>
      </c>
      <c r="BH105" s="281">
        <f t="shared" si="17"/>
        <v>0</v>
      </c>
      <c r="BI105" s="281">
        <f t="shared" si="18"/>
        <v>0</v>
      </c>
      <c r="BJ105" s="104" t="s">
        <v>144</v>
      </c>
      <c r="BK105" s="281">
        <f t="shared" si="19"/>
        <v>0</v>
      </c>
      <c r="BL105" s="104" t="s">
        <v>227</v>
      </c>
      <c r="BM105" s="280" t="s">
        <v>759</v>
      </c>
    </row>
    <row r="106" spans="1:65" s="127" customFormat="1" ht="16.5" customHeight="1" x14ac:dyDescent="0.2">
      <c r="A106" s="121"/>
      <c r="B106" s="122"/>
      <c r="C106" s="270" t="s">
        <v>9</v>
      </c>
      <c r="D106" s="270" t="s">
        <v>138</v>
      </c>
      <c r="E106" s="271" t="s">
        <v>760</v>
      </c>
      <c r="F106" s="272" t="s">
        <v>761</v>
      </c>
      <c r="G106" s="273" t="s">
        <v>209</v>
      </c>
      <c r="H106" s="274">
        <v>131</v>
      </c>
      <c r="I106" s="6"/>
      <c r="J106" s="275">
        <f t="shared" si="10"/>
        <v>0</v>
      </c>
      <c r="K106" s="272" t="s">
        <v>3</v>
      </c>
      <c r="L106" s="122"/>
      <c r="M106" s="276" t="s">
        <v>3</v>
      </c>
      <c r="N106" s="277" t="s">
        <v>48</v>
      </c>
      <c r="O106" s="164"/>
      <c r="P106" s="278">
        <f t="shared" si="11"/>
        <v>0</v>
      </c>
      <c r="Q106" s="278">
        <v>0</v>
      </c>
      <c r="R106" s="278">
        <f t="shared" si="12"/>
        <v>0</v>
      </c>
      <c r="S106" s="278">
        <v>0</v>
      </c>
      <c r="T106" s="279">
        <f t="shared" si="13"/>
        <v>0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R106" s="280" t="s">
        <v>227</v>
      </c>
      <c r="AT106" s="280" t="s">
        <v>138</v>
      </c>
      <c r="AU106" s="280" t="s">
        <v>144</v>
      </c>
      <c r="AY106" s="104" t="s">
        <v>135</v>
      </c>
      <c r="BE106" s="281">
        <f t="shared" si="14"/>
        <v>0</v>
      </c>
      <c r="BF106" s="281">
        <f t="shared" si="15"/>
        <v>0</v>
      </c>
      <c r="BG106" s="281">
        <f t="shared" si="16"/>
        <v>0</v>
      </c>
      <c r="BH106" s="281">
        <f t="shared" si="17"/>
        <v>0</v>
      </c>
      <c r="BI106" s="281">
        <f t="shared" si="18"/>
        <v>0</v>
      </c>
      <c r="BJ106" s="104" t="s">
        <v>144</v>
      </c>
      <c r="BK106" s="281">
        <f t="shared" si="19"/>
        <v>0</v>
      </c>
      <c r="BL106" s="104" t="s">
        <v>227</v>
      </c>
      <c r="BM106" s="280" t="s">
        <v>762</v>
      </c>
    </row>
    <row r="107" spans="1:65" s="127" customFormat="1" ht="16.5" customHeight="1" x14ac:dyDescent="0.2">
      <c r="A107" s="121"/>
      <c r="B107" s="122"/>
      <c r="C107" s="270" t="s">
        <v>227</v>
      </c>
      <c r="D107" s="270" t="s">
        <v>138</v>
      </c>
      <c r="E107" s="271" t="s">
        <v>763</v>
      </c>
      <c r="F107" s="272" t="s">
        <v>764</v>
      </c>
      <c r="G107" s="273" t="s">
        <v>332</v>
      </c>
      <c r="H107" s="274">
        <v>1</v>
      </c>
      <c r="I107" s="6"/>
      <c r="J107" s="275">
        <f t="shared" si="10"/>
        <v>0</v>
      </c>
      <c r="K107" s="272" t="s">
        <v>3</v>
      </c>
      <c r="L107" s="122"/>
      <c r="M107" s="276" t="s">
        <v>3</v>
      </c>
      <c r="N107" s="277" t="s">
        <v>48</v>
      </c>
      <c r="O107" s="164"/>
      <c r="P107" s="278">
        <f t="shared" si="11"/>
        <v>0</v>
      </c>
      <c r="Q107" s="278">
        <v>0</v>
      </c>
      <c r="R107" s="278">
        <f t="shared" si="12"/>
        <v>0</v>
      </c>
      <c r="S107" s="278">
        <v>0</v>
      </c>
      <c r="T107" s="279">
        <f t="shared" si="13"/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80" t="s">
        <v>227</v>
      </c>
      <c r="AT107" s="280" t="s">
        <v>138</v>
      </c>
      <c r="AU107" s="280" t="s">
        <v>144</v>
      </c>
      <c r="AY107" s="104" t="s">
        <v>135</v>
      </c>
      <c r="BE107" s="281">
        <f t="shared" si="14"/>
        <v>0</v>
      </c>
      <c r="BF107" s="281">
        <f t="shared" si="15"/>
        <v>0</v>
      </c>
      <c r="BG107" s="281">
        <f t="shared" si="16"/>
        <v>0</v>
      </c>
      <c r="BH107" s="281">
        <f t="shared" si="17"/>
        <v>0</v>
      </c>
      <c r="BI107" s="281">
        <f t="shared" si="18"/>
        <v>0</v>
      </c>
      <c r="BJ107" s="104" t="s">
        <v>144</v>
      </c>
      <c r="BK107" s="281">
        <f t="shared" si="19"/>
        <v>0</v>
      </c>
      <c r="BL107" s="104" t="s">
        <v>227</v>
      </c>
      <c r="BM107" s="280" t="s">
        <v>765</v>
      </c>
    </row>
    <row r="108" spans="1:65" s="127" customFormat="1" ht="16.5" customHeight="1" x14ac:dyDescent="0.2">
      <c r="A108" s="121"/>
      <c r="B108" s="122"/>
      <c r="C108" s="270" t="s">
        <v>252</v>
      </c>
      <c r="D108" s="270" t="s">
        <v>138</v>
      </c>
      <c r="E108" s="271" t="s">
        <v>766</v>
      </c>
      <c r="F108" s="272" t="s">
        <v>767</v>
      </c>
      <c r="G108" s="273" t="s">
        <v>729</v>
      </c>
      <c r="H108" s="8"/>
      <c r="I108" s="6"/>
      <c r="J108" s="275">
        <f t="shared" si="10"/>
        <v>0</v>
      </c>
      <c r="K108" s="272" t="s">
        <v>3</v>
      </c>
      <c r="L108" s="122"/>
      <c r="M108" s="276" t="s">
        <v>3</v>
      </c>
      <c r="N108" s="277" t="s">
        <v>48</v>
      </c>
      <c r="O108" s="164"/>
      <c r="P108" s="278">
        <f t="shared" si="11"/>
        <v>0</v>
      </c>
      <c r="Q108" s="278">
        <v>0</v>
      </c>
      <c r="R108" s="278">
        <f t="shared" si="12"/>
        <v>0</v>
      </c>
      <c r="S108" s="278">
        <v>0</v>
      </c>
      <c r="T108" s="279">
        <f t="shared" si="13"/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0" t="s">
        <v>227</v>
      </c>
      <c r="AT108" s="280" t="s">
        <v>138</v>
      </c>
      <c r="AU108" s="280" t="s">
        <v>144</v>
      </c>
      <c r="AY108" s="104" t="s">
        <v>135</v>
      </c>
      <c r="BE108" s="281">
        <f t="shared" si="14"/>
        <v>0</v>
      </c>
      <c r="BF108" s="281">
        <f t="shared" si="15"/>
        <v>0</v>
      </c>
      <c r="BG108" s="281">
        <f t="shared" si="16"/>
        <v>0</v>
      </c>
      <c r="BH108" s="281">
        <f t="shared" si="17"/>
        <v>0</v>
      </c>
      <c r="BI108" s="281">
        <f t="shared" si="18"/>
        <v>0</v>
      </c>
      <c r="BJ108" s="104" t="s">
        <v>144</v>
      </c>
      <c r="BK108" s="281">
        <f t="shared" si="19"/>
        <v>0</v>
      </c>
      <c r="BL108" s="104" t="s">
        <v>227</v>
      </c>
      <c r="BM108" s="280" t="s">
        <v>768</v>
      </c>
    </row>
    <row r="109" spans="1:65" s="257" customFormat="1" ht="22.9" customHeight="1" x14ac:dyDescent="0.2">
      <c r="B109" s="258"/>
      <c r="D109" s="259" t="s">
        <v>75</v>
      </c>
      <c r="E109" s="268" t="s">
        <v>769</v>
      </c>
      <c r="F109" s="268" t="s">
        <v>770</v>
      </c>
      <c r="J109" s="269">
        <f>BK109</f>
        <v>0</v>
      </c>
      <c r="L109" s="258"/>
      <c r="M109" s="262"/>
      <c r="N109" s="263"/>
      <c r="O109" s="263"/>
      <c r="P109" s="264">
        <f>SUM(P110:P122)</f>
        <v>0</v>
      </c>
      <c r="Q109" s="263"/>
      <c r="R109" s="264">
        <f>SUM(R110:R122)</f>
        <v>0</v>
      </c>
      <c r="S109" s="263"/>
      <c r="T109" s="265">
        <f>SUM(T110:T122)</f>
        <v>0</v>
      </c>
      <c r="AR109" s="259" t="s">
        <v>144</v>
      </c>
      <c r="AT109" s="266" t="s">
        <v>75</v>
      </c>
      <c r="AU109" s="266" t="s">
        <v>84</v>
      </c>
      <c r="AY109" s="259" t="s">
        <v>135</v>
      </c>
      <c r="BK109" s="267">
        <f>SUM(BK110:BK122)</f>
        <v>0</v>
      </c>
    </row>
    <row r="110" spans="1:65" s="127" customFormat="1" ht="16.5" customHeight="1" x14ac:dyDescent="0.2">
      <c r="A110" s="121"/>
      <c r="B110" s="122"/>
      <c r="C110" s="270" t="s">
        <v>259</v>
      </c>
      <c r="D110" s="270" t="s">
        <v>138</v>
      </c>
      <c r="E110" s="271" t="s">
        <v>771</v>
      </c>
      <c r="F110" s="272" t="s">
        <v>772</v>
      </c>
      <c r="G110" s="273" t="s">
        <v>141</v>
      </c>
      <c r="H110" s="274">
        <v>20</v>
      </c>
      <c r="I110" s="6"/>
      <c r="J110" s="275">
        <f t="shared" ref="J110:J122" si="20">ROUND(I110*H110,2)</f>
        <v>0</v>
      </c>
      <c r="K110" s="272" t="s">
        <v>3</v>
      </c>
      <c r="L110" s="122"/>
      <c r="M110" s="276" t="s">
        <v>3</v>
      </c>
      <c r="N110" s="277" t="s">
        <v>48</v>
      </c>
      <c r="O110" s="164"/>
      <c r="P110" s="278">
        <f t="shared" ref="P110:P122" si="21">O110*H110</f>
        <v>0</v>
      </c>
      <c r="Q110" s="278">
        <v>0</v>
      </c>
      <c r="R110" s="278">
        <f t="shared" ref="R110:R122" si="22">Q110*H110</f>
        <v>0</v>
      </c>
      <c r="S110" s="278">
        <v>0</v>
      </c>
      <c r="T110" s="279">
        <f t="shared" ref="T110:T122" si="23">S110*H110</f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0" t="s">
        <v>227</v>
      </c>
      <c r="AT110" s="280" t="s">
        <v>138</v>
      </c>
      <c r="AU110" s="280" t="s">
        <v>144</v>
      </c>
      <c r="AY110" s="104" t="s">
        <v>135</v>
      </c>
      <c r="BE110" s="281">
        <f t="shared" ref="BE110:BE122" si="24">IF(N110="základní",J110,0)</f>
        <v>0</v>
      </c>
      <c r="BF110" s="281">
        <f t="shared" ref="BF110:BF122" si="25">IF(N110="snížená",J110,0)</f>
        <v>0</v>
      </c>
      <c r="BG110" s="281">
        <f t="shared" ref="BG110:BG122" si="26">IF(N110="zákl. přenesená",J110,0)</f>
        <v>0</v>
      </c>
      <c r="BH110" s="281">
        <f t="shared" ref="BH110:BH122" si="27">IF(N110="sníž. přenesená",J110,0)</f>
        <v>0</v>
      </c>
      <c r="BI110" s="281">
        <f t="shared" ref="BI110:BI122" si="28">IF(N110="nulová",J110,0)</f>
        <v>0</v>
      </c>
      <c r="BJ110" s="104" t="s">
        <v>144</v>
      </c>
      <c r="BK110" s="281">
        <f t="shared" ref="BK110:BK122" si="29">ROUND(I110*H110,2)</f>
        <v>0</v>
      </c>
      <c r="BL110" s="104" t="s">
        <v>227</v>
      </c>
      <c r="BM110" s="280" t="s">
        <v>773</v>
      </c>
    </row>
    <row r="111" spans="1:65" s="127" customFormat="1" ht="16.5" customHeight="1" x14ac:dyDescent="0.2">
      <c r="A111" s="121"/>
      <c r="B111" s="122"/>
      <c r="C111" s="270" t="s">
        <v>265</v>
      </c>
      <c r="D111" s="270" t="s">
        <v>138</v>
      </c>
      <c r="E111" s="271" t="s">
        <v>774</v>
      </c>
      <c r="F111" s="272" t="s">
        <v>775</v>
      </c>
      <c r="G111" s="273" t="s">
        <v>141</v>
      </c>
      <c r="H111" s="274">
        <v>5</v>
      </c>
      <c r="I111" s="6"/>
      <c r="J111" s="275">
        <f t="shared" si="20"/>
        <v>0</v>
      </c>
      <c r="K111" s="272" t="s">
        <v>3</v>
      </c>
      <c r="L111" s="122"/>
      <c r="M111" s="276" t="s">
        <v>3</v>
      </c>
      <c r="N111" s="277" t="s">
        <v>48</v>
      </c>
      <c r="O111" s="164"/>
      <c r="P111" s="278">
        <f t="shared" si="21"/>
        <v>0</v>
      </c>
      <c r="Q111" s="278">
        <v>0</v>
      </c>
      <c r="R111" s="278">
        <f t="shared" si="22"/>
        <v>0</v>
      </c>
      <c r="S111" s="278">
        <v>0</v>
      </c>
      <c r="T111" s="279">
        <f t="shared" si="23"/>
        <v>0</v>
      </c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R111" s="280" t="s">
        <v>227</v>
      </c>
      <c r="AT111" s="280" t="s">
        <v>138</v>
      </c>
      <c r="AU111" s="280" t="s">
        <v>144</v>
      </c>
      <c r="AY111" s="104" t="s">
        <v>135</v>
      </c>
      <c r="BE111" s="281">
        <f t="shared" si="24"/>
        <v>0</v>
      </c>
      <c r="BF111" s="281">
        <f t="shared" si="25"/>
        <v>0</v>
      </c>
      <c r="BG111" s="281">
        <f t="shared" si="26"/>
        <v>0</v>
      </c>
      <c r="BH111" s="281">
        <f t="shared" si="27"/>
        <v>0</v>
      </c>
      <c r="BI111" s="281">
        <f t="shared" si="28"/>
        <v>0</v>
      </c>
      <c r="BJ111" s="104" t="s">
        <v>144</v>
      </c>
      <c r="BK111" s="281">
        <f t="shared" si="29"/>
        <v>0</v>
      </c>
      <c r="BL111" s="104" t="s">
        <v>227</v>
      </c>
      <c r="BM111" s="280" t="s">
        <v>776</v>
      </c>
    </row>
    <row r="112" spans="1:65" s="127" customFormat="1" ht="16.5" customHeight="1" x14ac:dyDescent="0.2">
      <c r="A112" s="121"/>
      <c r="B112" s="122"/>
      <c r="C112" s="270" t="s">
        <v>271</v>
      </c>
      <c r="D112" s="270" t="s">
        <v>138</v>
      </c>
      <c r="E112" s="271" t="s">
        <v>777</v>
      </c>
      <c r="F112" s="272" t="s">
        <v>778</v>
      </c>
      <c r="G112" s="273" t="s">
        <v>141</v>
      </c>
      <c r="H112" s="274">
        <v>2</v>
      </c>
      <c r="I112" s="6"/>
      <c r="J112" s="275">
        <f t="shared" si="20"/>
        <v>0</v>
      </c>
      <c r="K112" s="272" t="s">
        <v>3</v>
      </c>
      <c r="L112" s="122"/>
      <c r="M112" s="276" t="s">
        <v>3</v>
      </c>
      <c r="N112" s="277" t="s">
        <v>48</v>
      </c>
      <c r="O112" s="164"/>
      <c r="P112" s="278">
        <f t="shared" si="21"/>
        <v>0</v>
      </c>
      <c r="Q112" s="278">
        <v>0</v>
      </c>
      <c r="R112" s="278">
        <f t="shared" si="22"/>
        <v>0</v>
      </c>
      <c r="S112" s="278">
        <v>0</v>
      </c>
      <c r="T112" s="279">
        <f t="shared" si="23"/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0" t="s">
        <v>227</v>
      </c>
      <c r="AT112" s="280" t="s">
        <v>138</v>
      </c>
      <c r="AU112" s="280" t="s">
        <v>144</v>
      </c>
      <c r="AY112" s="104" t="s">
        <v>135</v>
      </c>
      <c r="BE112" s="281">
        <f t="shared" si="24"/>
        <v>0</v>
      </c>
      <c r="BF112" s="281">
        <f t="shared" si="25"/>
        <v>0</v>
      </c>
      <c r="BG112" s="281">
        <f t="shared" si="26"/>
        <v>0</v>
      </c>
      <c r="BH112" s="281">
        <f t="shared" si="27"/>
        <v>0</v>
      </c>
      <c r="BI112" s="281">
        <f t="shared" si="28"/>
        <v>0</v>
      </c>
      <c r="BJ112" s="104" t="s">
        <v>144</v>
      </c>
      <c r="BK112" s="281">
        <f t="shared" si="29"/>
        <v>0</v>
      </c>
      <c r="BL112" s="104" t="s">
        <v>227</v>
      </c>
      <c r="BM112" s="280" t="s">
        <v>779</v>
      </c>
    </row>
    <row r="113" spans="1:65" s="127" customFormat="1" ht="16.5" customHeight="1" x14ac:dyDescent="0.2">
      <c r="A113" s="121"/>
      <c r="B113" s="122"/>
      <c r="C113" s="303" t="s">
        <v>8</v>
      </c>
      <c r="D113" s="303" t="s">
        <v>218</v>
      </c>
      <c r="E113" s="304" t="s">
        <v>780</v>
      </c>
      <c r="F113" s="305" t="s">
        <v>781</v>
      </c>
      <c r="G113" s="306" t="s">
        <v>141</v>
      </c>
      <c r="H113" s="307">
        <v>10</v>
      </c>
      <c r="I113" s="7"/>
      <c r="J113" s="308">
        <f t="shared" si="20"/>
        <v>0</v>
      </c>
      <c r="K113" s="305" t="s">
        <v>3</v>
      </c>
      <c r="L113" s="309"/>
      <c r="M113" s="310" t="s">
        <v>3</v>
      </c>
      <c r="N113" s="311" t="s">
        <v>48</v>
      </c>
      <c r="O113" s="164"/>
      <c r="P113" s="278">
        <f t="shared" si="21"/>
        <v>0</v>
      </c>
      <c r="Q113" s="278">
        <v>0</v>
      </c>
      <c r="R113" s="278">
        <f t="shared" si="22"/>
        <v>0</v>
      </c>
      <c r="S113" s="278">
        <v>0</v>
      </c>
      <c r="T113" s="279">
        <f t="shared" si="23"/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0" t="s">
        <v>318</v>
      </c>
      <c r="AT113" s="280" t="s">
        <v>218</v>
      </c>
      <c r="AU113" s="280" t="s">
        <v>144</v>
      </c>
      <c r="AY113" s="104" t="s">
        <v>135</v>
      </c>
      <c r="BE113" s="281">
        <f t="shared" si="24"/>
        <v>0</v>
      </c>
      <c r="BF113" s="281">
        <f t="shared" si="25"/>
        <v>0</v>
      </c>
      <c r="BG113" s="281">
        <f t="shared" si="26"/>
        <v>0</v>
      </c>
      <c r="BH113" s="281">
        <f t="shared" si="27"/>
        <v>0</v>
      </c>
      <c r="BI113" s="281">
        <f t="shared" si="28"/>
        <v>0</v>
      </c>
      <c r="BJ113" s="104" t="s">
        <v>144</v>
      </c>
      <c r="BK113" s="281">
        <f t="shared" si="29"/>
        <v>0</v>
      </c>
      <c r="BL113" s="104" t="s">
        <v>227</v>
      </c>
      <c r="BM113" s="280" t="s">
        <v>782</v>
      </c>
    </row>
    <row r="114" spans="1:65" s="127" customFormat="1" ht="16.5" customHeight="1" x14ac:dyDescent="0.2">
      <c r="A114" s="121"/>
      <c r="B114" s="122"/>
      <c r="C114" s="303" t="s">
        <v>283</v>
      </c>
      <c r="D114" s="303" t="s">
        <v>218</v>
      </c>
      <c r="E114" s="304" t="s">
        <v>783</v>
      </c>
      <c r="F114" s="305" t="s">
        <v>784</v>
      </c>
      <c r="G114" s="306" t="s">
        <v>141</v>
      </c>
      <c r="H114" s="307">
        <v>9</v>
      </c>
      <c r="I114" s="7"/>
      <c r="J114" s="308">
        <f t="shared" si="20"/>
        <v>0</v>
      </c>
      <c r="K114" s="305" t="s">
        <v>3</v>
      </c>
      <c r="L114" s="309"/>
      <c r="M114" s="310" t="s">
        <v>3</v>
      </c>
      <c r="N114" s="311" t="s">
        <v>48</v>
      </c>
      <c r="O114" s="164"/>
      <c r="P114" s="278">
        <f t="shared" si="21"/>
        <v>0</v>
      </c>
      <c r="Q114" s="278">
        <v>0</v>
      </c>
      <c r="R114" s="278">
        <f t="shared" si="22"/>
        <v>0</v>
      </c>
      <c r="S114" s="278">
        <v>0</v>
      </c>
      <c r="T114" s="279">
        <f t="shared" si="23"/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0" t="s">
        <v>318</v>
      </c>
      <c r="AT114" s="280" t="s">
        <v>218</v>
      </c>
      <c r="AU114" s="280" t="s">
        <v>144</v>
      </c>
      <c r="AY114" s="104" t="s">
        <v>135</v>
      </c>
      <c r="BE114" s="281">
        <f t="shared" si="24"/>
        <v>0</v>
      </c>
      <c r="BF114" s="281">
        <f t="shared" si="25"/>
        <v>0</v>
      </c>
      <c r="BG114" s="281">
        <f t="shared" si="26"/>
        <v>0</v>
      </c>
      <c r="BH114" s="281">
        <f t="shared" si="27"/>
        <v>0</v>
      </c>
      <c r="BI114" s="281">
        <f t="shared" si="28"/>
        <v>0</v>
      </c>
      <c r="BJ114" s="104" t="s">
        <v>144</v>
      </c>
      <c r="BK114" s="281">
        <f t="shared" si="29"/>
        <v>0</v>
      </c>
      <c r="BL114" s="104" t="s">
        <v>227</v>
      </c>
      <c r="BM114" s="280" t="s">
        <v>785</v>
      </c>
    </row>
    <row r="115" spans="1:65" s="127" customFormat="1" ht="16.5" customHeight="1" x14ac:dyDescent="0.2">
      <c r="A115" s="121"/>
      <c r="B115" s="122"/>
      <c r="C115" s="303" t="s">
        <v>288</v>
      </c>
      <c r="D115" s="303" t="s">
        <v>218</v>
      </c>
      <c r="E115" s="304" t="s">
        <v>786</v>
      </c>
      <c r="F115" s="305" t="s">
        <v>787</v>
      </c>
      <c r="G115" s="306" t="s">
        <v>141</v>
      </c>
      <c r="H115" s="307">
        <v>1</v>
      </c>
      <c r="I115" s="7"/>
      <c r="J115" s="308">
        <f t="shared" si="20"/>
        <v>0</v>
      </c>
      <c r="K115" s="305" t="s">
        <v>3</v>
      </c>
      <c r="L115" s="309"/>
      <c r="M115" s="310" t="s">
        <v>3</v>
      </c>
      <c r="N115" s="311" t="s">
        <v>48</v>
      </c>
      <c r="O115" s="164"/>
      <c r="P115" s="278">
        <f t="shared" si="21"/>
        <v>0</v>
      </c>
      <c r="Q115" s="278">
        <v>0</v>
      </c>
      <c r="R115" s="278">
        <f t="shared" si="22"/>
        <v>0</v>
      </c>
      <c r="S115" s="278">
        <v>0</v>
      </c>
      <c r="T115" s="279">
        <f t="shared" si="23"/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0" t="s">
        <v>318</v>
      </c>
      <c r="AT115" s="280" t="s">
        <v>218</v>
      </c>
      <c r="AU115" s="280" t="s">
        <v>144</v>
      </c>
      <c r="AY115" s="104" t="s">
        <v>135</v>
      </c>
      <c r="BE115" s="281">
        <f t="shared" si="24"/>
        <v>0</v>
      </c>
      <c r="BF115" s="281">
        <f t="shared" si="25"/>
        <v>0</v>
      </c>
      <c r="BG115" s="281">
        <f t="shared" si="26"/>
        <v>0</v>
      </c>
      <c r="BH115" s="281">
        <f t="shared" si="27"/>
        <v>0</v>
      </c>
      <c r="BI115" s="281">
        <f t="shared" si="28"/>
        <v>0</v>
      </c>
      <c r="BJ115" s="104" t="s">
        <v>144</v>
      </c>
      <c r="BK115" s="281">
        <f t="shared" si="29"/>
        <v>0</v>
      </c>
      <c r="BL115" s="104" t="s">
        <v>227</v>
      </c>
      <c r="BM115" s="280" t="s">
        <v>788</v>
      </c>
    </row>
    <row r="116" spans="1:65" s="127" customFormat="1" ht="16.5" customHeight="1" x14ac:dyDescent="0.2">
      <c r="A116" s="121"/>
      <c r="B116" s="122"/>
      <c r="C116" s="303" t="s">
        <v>294</v>
      </c>
      <c r="D116" s="303" t="s">
        <v>218</v>
      </c>
      <c r="E116" s="304" t="s">
        <v>789</v>
      </c>
      <c r="F116" s="305" t="s">
        <v>790</v>
      </c>
      <c r="G116" s="306" t="s">
        <v>141</v>
      </c>
      <c r="H116" s="307">
        <v>8</v>
      </c>
      <c r="I116" s="7"/>
      <c r="J116" s="308">
        <f t="shared" si="20"/>
        <v>0</v>
      </c>
      <c r="K116" s="305" t="s">
        <v>3</v>
      </c>
      <c r="L116" s="309"/>
      <c r="M116" s="310" t="s">
        <v>3</v>
      </c>
      <c r="N116" s="311" t="s">
        <v>48</v>
      </c>
      <c r="O116" s="164"/>
      <c r="P116" s="278">
        <f t="shared" si="21"/>
        <v>0</v>
      </c>
      <c r="Q116" s="278">
        <v>0</v>
      </c>
      <c r="R116" s="278">
        <f t="shared" si="22"/>
        <v>0</v>
      </c>
      <c r="S116" s="278">
        <v>0</v>
      </c>
      <c r="T116" s="279">
        <f t="shared" si="23"/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0" t="s">
        <v>318</v>
      </c>
      <c r="AT116" s="280" t="s">
        <v>218</v>
      </c>
      <c r="AU116" s="280" t="s">
        <v>144</v>
      </c>
      <c r="AY116" s="104" t="s">
        <v>135</v>
      </c>
      <c r="BE116" s="281">
        <f t="shared" si="24"/>
        <v>0</v>
      </c>
      <c r="BF116" s="281">
        <f t="shared" si="25"/>
        <v>0</v>
      </c>
      <c r="BG116" s="281">
        <f t="shared" si="26"/>
        <v>0</v>
      </c>
      <c r="BH116" s="281">
        <f t="shared" si="27"/>
        <v>0</v>
      </c>
      <c r="BI116" s="281">
        <f t="shared" si="28"/>
        <v>0</v>
      </c>
      <c r="BJ116" s="104" t="s">
        <v>144</v>
      </c>
      <c r="BK116" s="281">
        <f t="shared" si="29"/>
        <v>0</v>
      </c>
      <c r="BL116" s="104" t="s">
        <v>227</v>
      </c>
      <c r="BM116" s="280" t="s">
        <v>791</v>
      </c>
    </row>
    <row r="117" spans="1:65" s="127" customFormat="1" ht="16.5" customHeight="1" x14ac:dyDescent="0.2">
      <c r="A117" s="121"/>
      <c r="B117" s="122"/>
      <c r="C117" s="303" t="s">
        <v>301</v>
      </c>
      <c r="D117" s="303" t="s">
        <v>218</v>
      </c>
      <c r="E117" s="304" t="s">
        <v>792</v>
      </c>
      <c r="F117" s="305" t="s">
        <v>793</v>
      </c>
      <c r="G117" s="306" t="s">
        <v>141</v>
      </c>
      <c r="H117" s="307">
        <v>2</v>
      </c>
      <c r="I117" s="7"/>
      <c r="J117" s="308">
        <f t="shared" si="20"/>
        <v>0</v>
      </c>
      <c r="K117" s="305" t="s">
        <v>3</v>
      </c>
      <c r="L117" s="309"/>
      <c r="M117" s="310" t="s">
        <v>3</v>
      </c>
      <c r="N117" s="311" t="s">
        <v>48</v>
      </c>
      <c r="O117" s="164"/>
      <c r="P117" s="278">
        <f t="shared" si="21"/>
        <v>0</v>
      </c>
      <c r="Q117" s="278">
        <v>0</v>
      </c>
      <c r="R117" s="278">
        <f t="shared" si="22"/>
        <v>0</v>
      </c>
      <c r="S117" s="278">
        <v>0</v>
      </c>
      <c r="T117" s="279">
        <f t="shared" si="23"/>
        <v>0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R117" s="280" t="s">
        <v>318</v>
      </c>
      <c r="AT117" s="280" t="s">
        <v>218</v>
      </c>
      <c r="AU117" s="280" t="s">
        <v>144</v>
      </c>
      <c r="AY117" s="104" t="s">
        <v>135</v>
      </c>
      <c r="BE117" s="281">
        <f t="shared" si="24"/>
        <v>0</v>
      </c>
      <c r="BF117" s="281">
        <f t="shared" si="25"/>
        <v>0</v>
      </c>
      <c r="BG117" s="281">
        <f t="shared" si="26"/>
        <v>0</v>
      </c>
      <c r="BH117" s="281">
        <f t="shared" si="27"/>
        <v>0</v>
      </c>
      <c r="BI117" s="281">
        <f t="shared" si="28"/>
        <v>0</v>
      </c>
      <c r="BJ117" s="104" t="s">
        <v>144</v>
      </c>
      <c r="BK117" s="281">
        <f t="shared" si="29"/>
        <v>0</v>
      </c>
      <c r="BL117" s="104" t="s">
        <v>227</v>
      </c>
      <c r="BM117" s="280" t="s">
        <v>794</v>
      </c>
    </row>
    <row r="118" spans="1:65" s="127" customFormat="1" ht="16.5" customHeight="1" x14ac:dyDescent="0.2">
      <c r="A118" s="121"/>
      <c r="B118" s="122"/>
      <c r="C118" s="303" t="s">
        <v>310</v>
      </c>
      <c r="D118" s="303" t="s">
        <v>218</v>
      </c>
      <c r="E118" s="304" t="s">
        <v>795</v>
      </c>
      <c r="F118" s="305" t="s">
        <v>796</v>
      </c>
      <c r="G118" s="306" t="s">
        <v>141</v>
      </c>
      <c r="H118" s="307">
        <v>1</v>
      </c>
      <c r="I118" s="7"/>
      <c r="J118" s="308">
        <f t="shared" si="20"/>
        <v>0</v>
      </c>
      <c r="K118" s="305" t="s">
        <v>3</v>
      </c>
      <c r="L118" s="309"/>
      <c r="M118" s="310" t="s">
        <v>3</v>
      </c>
      <c r="N118" s="311" t="s">
        <v>48</v>
      </c>
      <c r="O118" s="164"/>
      <c r="P118" s="278">
        <f t="shared" si="21"/>
        <v>0</v>
      </c>
      <c r="Q118" s="278">
        <v>0</v>
      </c>
      <c r="R118" s="278">
        <f t="shared" si="22"/>
        <v>0</v>
      </c>
      <c r="S118" s="278">
        <v>0</v>
      </c>
      <c r="T118" s="279">
        <f t="shared" si="23"/>
        <v>0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R118" s="280" t="s">
        <v>318</v>
      </c>
      <c r="AT118" s="280" t="s">
        <v>218</v>
      </c>
      <c r="AU118" s="280" t="s">
        <v>144</v>
      </c>
      <c r="AY118" s="104" t="s">
        <v>135</v>
      </c>
      <c r="BE118" s="281">
        <f t="shared" si="24"/>
        <v>0</v>
      </c>
      <c r="BF118" s="281">
        <f t="shared" si="25"/>
        <v>0</v>
      </c>
      <c r="BG118" s="281">
        <f t="shared" si="26"/>
        <v>0</v>
      </c>
      <c r="BH118" s="281">
        <f t="shared" si="27"/>
        <v>0</v>
      </c>
      <c r="BI118" s="281">
        <f t="shared" si="28"/>
        <v>0</v>
      </c>
      <c r="BJ118" s="104" t="s">
        <v>144</v>
      </c>
      <c r="BK118" s="281">
        <f t="shared" si="29"/>
        <v>0</v>
      </c>
      <c r="BL118" s="104" t="s">
        <v>227</v>
      </c>
      <c r="BM118" s="280" t="s">
        <v>797</v>
      </c>
    </row>
    <row r="119" spans="1:65" s="127" customFormat="1" ht="16.5" customHeight="1" x14ac:dyDescent="0.2">
      <c r="A119" s="121"/>
      <c r="B119" s="122"/>
      <c r="C119" s="270" t="s">
        <v>315</v>
      </c>
      <c r="D119" s="270" t="s">
        <v>138</v>
      </c>
      <c r="E119" s="271" t="s">
        <v>798</v>
      </c>
      <c r="F119" s="272" t="s">
        <v>799</v>
      </c>
      <c r="G119" s="273" t="s">
        <v>141</v>
      </c>
      <c r="H119" s="274">
        <v>12</v>
      </c>
      <c r="I119" s="6"/>
      <c r="J119" s="275">
        <f t="shared" si="20"/>
        <v>0</v>
      </c>
      <c r="K119" s="272" t="s">
        <v>3</v>
      </c>
      <c r="L119" s="122"/>
      <c r="M119" s="276" t="s">
        <v>3</v>
      </c>
      <c r="N119" s="277" t="s">
        <v>48</v>
      </c>
      <c r="O119" s="164"/>
      <c r="P119" s="278">
        <f t="shared" si="21"/>
        <v>0</v>
      </c>
      <c r="Q119" s="278">
        <v>0</v>
      </c>
      <c r="R119" s="278">
        <f t="shared" si="22"/>
        <v>0</v>
      </c>
      <c r="S119" s="278">
        <v>0</v>
      </c>
      <c r="T119" s="279">
        <f t="shared" si="23"/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0" t="s">
        <v>227</v>
      </c>
      <c r="AT119" s="280" t="s">
        <v>138</v>
      </c>
      <c r="AU119" s="280" t="s">
        <v>144</v>
      </c>
      <c r="AY119" s="104" t="s">
        <v>135</v>
      </c>
      <c r="BE119" s="281">
        <f t="shared" si="24"/>
        <v>0</v>
      </c>
      <c r="BF119" s="281">
        <f t="shared" si="25"/>
        <v>0</v>
      </c>
      <c r="BG119" s="281">
        <f t="shared" si="26"/>
        <v>0</v>
      </c>
      <c r="BH119" s="281">
        <f t="shared" si="27"/>
        <v>0</v>
      </c>
      <c r="BI119" s="281">
        <f t="shared" si="28"/>
        <v>0</v>
      </c>
      <c r="BJ119" s="104" t="s">
        <v>144</v>
      </c>
      <c r="BK119" s="281">
        <f t="shared" si="29"/>
        <v>0</v>
      </c>
      <c r="BL119" s="104" t="s">
        <v>227</v>
      </c>
      <c r="BM119" s="280" t="s">
        <v>800</v>
      </c>
    </row>
    <row r="120" spans="1:65" s="127" customFormat="1" ht="16.5" customHeight="1" x14ac:dyDescent="0.2">
      <c r="A120" s="121"/>
      <c r="B120" s="122"/>
      <c r="C120" s="270" t="s">
        <v>322</v>
      </c>
      <c r="D120" s="270" t="s">
        <v>138</v>
      </c>
      <c r="E120" s="271" t="s">
        <v>801</v>
      </c>
      <c r="F120" s="272" t="s">
        <v>802</v>
      </c>
      <c r="G120" s="273" t="s">
        <v>141</v>
      </c>
      <c r="H120" s="274">
        <v>2</v>
      </c>
      <c r="I120" s="6"/>
      <c r="J120" s="275">
        <f t="shared" si="20"/>
        <v>0</v>
      </c>
      <c r="K120" s="272" t="s">
        <v>3</v>
      </c>
      <c r="L120" s="122"/>
      <c r="M120" s="276" t="s">
        <v>3</v>
      </c>
      <c r="N120" s="277" t="s">
        <v>48</v>
      </c>
      <c r="O120" s="164"/>
      <c r="P120" s="278">
        <f t="shared" si="21"/>
        <v>0</v>
      </c>
      <c r="Q120" s="278">
        <v>0</v>
      </c>
      <c r="R120" s="278">
        <f t="shared" si="22"/>
        <v>0</v>
      </c>
      <c r="S120" s="278">
        <v>0</v>
      </c>
      <c r="T120" s="279">
        <f t="shared" si="23"/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0" t="s">
        <v>227</v>
      </c>
      <c r="AT120" s="280" t="s">
        <v>138</v>
      </c>
      <c r="AU120" s="280" t="s">
        <v>144</v>
      </c>
      <c r="AY120" s="104" t="s">
        <v>135</v>
      </c>
      <c r="BE120" s="281">
        <f t="shared" si="24"/>
        <v>0</v>
      </c>
      <c r="BF120" s="281">
        <f t="shared" si="25"/>
        <v>0</v>
      </c>
      <c r="BG120" s="281">
        <f t="shared" si="26"/>
        <v>0</v>
      </c>
      <c r="BH120" s="281">
        <f t="shared" si="27"/>
        <v>0</v>
      </c>
      <c r="BI120" s="281">
        <f t="shared" si="28"/>
        <v>0</v>
      </c>
      <c r="BJ120" s="104" t="s">
        <v>144</v>
      </c>
      <c r="BK120" s="281">
        <f t="shared" si="29"/>
        <v>0</v>
      </c>
      <c r="BL120" s="104" t="s">
        <v>227</v>
      </c>
      <c r="BM120" s="280" t="s">
        <v>803</v>
      </c>
    </row>
    <row r="121" spans="1:65" s="127" customFormat="1" ht="16.5" customHeight="1" x14ac:dyDescent="0.2">
      <c r="A121" s="121"/>
      <c r="B121" s="122"/>
      <c r="C121" s="303" t="s">
        <v>329</v>
      </c>
      <c r="D121" s="303" t="s">
        <v>218</v>
      </c>
      <c r="E121" s="304" t="s">
        <v>804</v>
      </c>
      <c r="F121" s="305" t="s">
        <v>805</v>
      </c>
      <c r="G121" s="306" t="s">
        <v>141</v>
      </c>
      <c r="H121" s="307">
        <v>2</v>
      </c>
      <c r="I121" s="7"/>
      <c r="J121" s="308">
        <f t="shared" si="20"/>
        <v>0</v>
      </c>
      <c r="K121" s="305" t="s">
        <v>3</v>
      </c>
      <c r="L121" s="309"/>
      <c r="M121" s="310" t="s">
        <v>3</v>
      </c>
      <c r="N121" s="311" t="s">
        <v>48</v>
      </c>
      <c r="O121" s="164"/>
      <c r="P121" s="278">
        <f t="shared" si="21"/>
        <v>0</v>
      </c>
      <c r="Q121" s="278">
        <v>0</v>
      </c>
      <c r="R121" s="278">
        <f t="shared" si="22"/>
        <v>0</v>
      </c>
      <c r="S121" s="278">
        <v>0</v>
      </c>
      <c r="T121" s="279">
        <f t="shared" si="23"/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0" t="s">
        <v>318</v>
      </c>
      <c r="AT121" s="280" t="s">
        <v>218</v>
      </c>
      <c r="AU121" s="280" t="s">
        <v>144</v>
      </c>
      <c r="AY121" s="104" t="s">
        <v>135</v>
      </c>
      <c r="BE121" s="281">
        <f t="shared" si="24"/>
        <v>0</v>
      </c>
      <c r="BF121" s="281">
        <f t="shared" si="25"/>
        <v>0</v>
      </c>
      <c r="BG121" s="281">
        <f t="shared" si="26"/>
        <v>0</v>
      </c>
      <c r="BH121" s="281">
        <f t="shared" si="27"/>
        <v>0</v>
      </c>
      <c r="BI121" s="281">
        <f t="shared" si="28"/>
        <v>0</v>
      </c>
      <c r="BJ121" s="104" t="s">
        <v>144</v>
      </c>
      <c r="BK121" s="281">
        <f t="shared" si="29"/>
        <v>0</v>
      </c>
      <c r="BL121" s="104" t="s">
        <v>227</v>
      </c>
      <c r="BM121" s="280" t="s">
        <v>806</v>
      </c>
    </row>
    <row r="122" spans="1:65" s="127" customFormat="1" ht="16.5" customHeight="1" x14ac:dyDescent="0.2">
      <c r="A122" s="121"/>
      <c r="B122" s="122"/>
      <c r="C122" s="270" t="s">
        <v>337</v>
      </c>
      <c r="D122" s="270" t="s">
        <v>138</v>
      </c>
      <c r="E122" s="271" t="s">
        <v>807</v>
      </c>
      <c r="F122" s="272" t="s">
        <v>808</v>
      </c>
      <c r="G122" s="273" t="s">
        <v>729</v>
      </c>
      <c r="H122" s="8"/>
      <c r="I122" s="6"/>
      <c r="J122" s="275">
        <f t="shared" si="20"/>
        <v>0</v>
      </c>
      <c r="K122" s="272" t="s">
        <v>3</v>
      </c>
      <c r="L122" s="122"/>
      <c r="M122" s="276" t="s">
        <v>3</v>
      </c>
      <c r="N122" s="277" t="s">
        <v>48</v>
      </c>
      <c r="O122" s="164"/>
      <c r="P122" s="278">
        <f t="shared" si="21"/>
        <v>0</v>
      </c>
      <c r="Q122" s="278">
        <v>0</v>
      </c>
      <c r="R122" s="278">
        <f t="shared" si="22"/>
        <v>0</v>
      </c>
      <c r="S122" s="278">
        <v>0</v>
      </c>
      <c r="T122" s="279">
        <f t="shared" si="23"/>
        <v>0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R122" s="280" t="s">
        <v>227</v>
      </c>
      <c r="AT122" s="280" t="s">
        <v>138</v>
      </c>
      <c r="AU122" s="280" t="s">
        <v>144</v>
      </c>
      <c r="AY122" s="104" t="s">
        <v>135</v>
      </c>
      <c r="BE122" s="281">
        <f t="shared" si="24"/>
        <v>0</v>
      </c>
      <c r="BF122" s="281">
        <f t="shared" si="25"/>
        <v>0</v>
      </c>
      <c r="BG122" s="281">
        <f t="shared" si="26"/>
        <v>0</v>
      </c>
      <c r="BH122" s="281">
        <f t="shared" si="27"/>
        <v>0</v>
      </c>
      <c r="BI122" s="281">
        <f t="shared" si="28"/>
        <v>0</v>
      </c>
      <c r="BJ122" s="104" t="s">
        <v>144</v>
      </c>
      <c r="BK122" s="281">
        <f t="shared" si="29"/>
        <v>0</v>
      </c>
      <c r="BL122" s="104" t="s">
        <v>227</v>
      </c>
      <c r="BM122" s="280" t="s">
        <v>809</v>
      </c>
    </row>
    <row r="123" spans="1:65" s="257" customFormat="1" ht="22.9" customHeight="1" x14ac:dyDescent="0.2">
      <c r="B123" s="258"/>
      <c r="D123" s="259" t="s">
        <v>75</v>
      </c>
      <c r="E123" s="268" t="s">
        <v>810</v>
      </c>
      <c r="F123" s="268" t="s">
        <v>811</v>
      </c>
      <c r="J123" s="269">
        <f>BK123</f>
        <v>0</v>
      </c>
      <c r="L123" s="258"/>
      <c r="M123" s="262"/>
      <c r="N123" s="263"/>
      <c r="O123" s="263"/>
      <c r="P123" s="264">
        <f>SUM(P124:P138)</f>
        <v>0</v>
      </c>
      <c r="Q123" s="263"/>
      <c r="R123" s="264">
        <f>SUM(R124:R138)</f>
        <v>0</v>
      </c>
      <c r="S123" s="263"/>
      <c r="T123" s="265">
        <f>SUM(T124:T138)</f>
        <v>0</v>
      </c>
      <c r="AR123" s="259" t="s">
        <v>144</v>
      </c>
      <c r="AT123" s="266" t="s">
        <v>75</v>
      </c>
      <c r="AU123" s="266" t="s">
        <v>84</v>
      </c>
      <c r="AY123" s="259" t="s">
        <v>135</v>
      </c>
      <c r="BK123" s="267">
        <f>SUM(BK124:BK138)</f>
        <v>0</v>
      </c>
    </row>
    <row r="124" spans="1:65" s="127" customFormat="1" ht="16.5" customHeight="1" x14ac:dyDescent="0.2">
      <c r="A124" s="121"/>
      <c r="B124" s="122"/>
      <c r="C124" s="270" t="s">
        <v>344</v>
      </c>
      <c r="D124" s="270" t="s">
        <v>138</v>
      </c>
      <c r="E124" s="271" t="s">
        <v>812</v>
      </c>
      <c r="F124" s="272" t="s">
        <v>813</v>
      </c>
      <c r="G124" s="273" t="s">
        <v>141</v>
      </c>
      <c r="H124" s="274">
        <v>2</v>
      </c>
      <c r="I124" s="6"/>
      <c r="J124" s="275">
        <f t="shared" ref="J124:J138" si="30">ROUND(I124*H124,2)</f>
        <v>0</v>
      </c>
      <c r="K124" s="272" t="s">
        <v>3</v>
      </c>
      <c r="L124" s="122"/>
      <c r="M124" s="276" t="s">
        <v>3</v>
      </c>
      <c r="N124" s="277" t="s">
        <v>48</v>
      </c>
      <c r="O124" s="164"/>
      <c r="P124" s="278">
        <f t="shared" ref="P124:P138" si="31">O124*H124</f>
        <v>0</v>
      </c>
      <c r="Q124" s="278">
        <v>0</v>
      </c>
      <c r="R124" s="278">
        <f t="shared" ref="R124:R138" si="32">Q124*H124</f>
        <v>0</v>
      </c>
      <c r="S124" s="278">
        <v>0</v>
      </c>
      <c r="T124" s="279">
        <f t="shared" ref="T124:T138" si="33">S124*H124</f>
        <v>0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R124" s="280" t="s">
        <v>227</v>
      </c>
      <c r="AT124" s="280" t="s">
        <v>138</v>
      </c>
      <c r="AU124" s="280" t="s">
        <v>144</v>
      </c>
      <c r="AY124" s="104" t="s">
        <v>135</v>
      </c>
      <c r="BE124" s="281">
        <f t="shared" ref="BE124:BE138" si="34">IF(N124="základní",J124,0)</f>
        <v>0</v>
      </c>
      <c r="BF124" s="281">
        <f t="shared" ref="BF124:BF138" si="35">IF(N124="snížená",J124,0)</f>
        <v>0</v>
      </c>
      <c r="BG124" s="281">
        <f t="shared" ref="BG124:BG138" si="36">IF(N124="zákl. přenesená",J124,0)</f>
        <v>0</v>
      </c>
      <c r="BH124" s="281">
        <f t="shared" ref="BH124:BH138" si="37">IF(N124="sníž. přenesená",J124,0)</f>
        <v>0</v>
      </c>
      <c r="BI124" s="281">
        <f t="shared" ref="BI124:BI138" si="38">IF(N124="nulová",J124,0)</f>
        <v>0</v>
      </c>
      <c r="BJ124" s="104" t="s">
        <v>144</v>
      </c>
      <c r="BK124" s="281">
        <f t="shared" ref="BK124:BK138" si="39">ROUND(I124*H124,2)</f>
        <v>0</v>
      </c>
      <c r="BL124" s="104" t="s">
        <v>227</v>
      </c>
      <c r="BM124" s="280" t="s">
        <v>814</v>
      </c>
    </row>
    <row r="125" spans="1:65" s="127" customFormat="1" ht="16.5" customHeight="1" x14ac:dyDescent="0.2">
      <c r="A125" s="121"/>
      <c r="B125" s="122"/>
      <c r="C125" s="270" t="s">
        <v>318</v>
      </c>
      <c r="D125" s="270" t="s">
        <v>138</v>
      </c>
      <c r="E125" s="271" t="s">
        <v>815</v>
      </c>
      <c r="F125" s="272" t="s">
        <v>816</v>
      </c>
      <c r="G125" s="273" t="s">
        <v>141</v>
      </c>
      <c r="H125" s="274">
        <v>8</v>
      </c>
      <c r="I125" s="6"/>
      <c r="J125" s="275">
        <f t="shared" si="30"/>
        <v>0</v>
      </c>
      <c r="K125" s="272" t="s">
        <v>3</v>
      </c>
      <c r="L125" s="122"/>
      <c r="M125" s="276" t="s">
        <v>3</v>
      </c>
      <c r="N125" s="277" t="s">
        <v>48</v>
      </c>
      <c r="O125" s="164"/>
      <c r="P125" s="278">
        <f t="shared" si="31"/>
        <v>0</v>
      </c>
      <c r="Q125" s="278">
        <v>0</v>
      </c>
      <c r="R125" s="278">
        <f t="shared" si="32"/>
        <v>0</v>
      </c>
      <c r="S125" s="278">
        <v>0</v>
      </c>
      <c r="T125" s="279">
        <f t="shared" si="33"/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0" t="s">
        <v>227</v>
      </c>
      <c r="AT125" s="280" t="s">
        <v>138</v>
      </c>
      <c r="AU125" s="280" t="s">
        <v>144</v>
      </c>
      <c r="AY125" s="104" t="s">
        <v>135</v>
      </c>
      <c r="BE125" s="281">
        <f t="shared" si="34"/>
        <v>0</v>
      </c>
      <c r="BF125" s="281">
        <f t="shared" si="35"/>
        <v>0</v>
      </c>
      <c r="BG125" s="281">
        <f t="shared" si="36"/>
        <v>0</v>
      </c>
      <c r="BH125" s="281">
        <f t="shared" si="37"/>
        <v>0</v>
      </c>
      <c r="BI125" s="281">
        <f t="shared" si="38"/>
        <v>0</v>
      </c>
      <c r="BJ125" s="104" t="s">
        <v>144</v>
      </c>
      <c r="BK125" s="281">
        <f t="shared" si="39"/>
        <v>0</v>
      </c>
      <c r="BL125" s="104" t="s">
        <v>227</v>
      </c>
      <c r="BM125" s="280" t="s">
        <v>817</v>
      </c>
    </row>
    <row r="126" spans="1:65" s="127" customFormat="1" ht="21.75" customHeight="1" x14ac:dyDescent="0.2">
      <c r="A126" s="121"/>
      <c r="B126" s="122"/>
      <c r="C126" s="270" t="s">
        <v>355</v>
      </c>
      <c r="D126" s="270" t="s">
        <v>138</v>
      </c>
      <c r="E126" s="271" t="s">
        <v>818</v>
      </c>
      <c r="F126" s="272" t="s">
        <v>819</v>
      </c>
      <c r="G126" s="273" t="s">
        <v>141</v>
      </c>
      <c r="H126" s="274">
        <v>1</v>
      </c>
      <c r="I126" s="6"/>
      <c r="J126" s="275">
        <f t="shared" si="30"/>
        <v>0</v>
      </c>
      <c r="K126" s="272" t="s">
        <v>3</v>
      </c>
      <c r="L126" s="122"/>
      <c r="M126" s="276" t="s">
        <v>3</v>
      </c>
      <c r="N126" s="277" t="s">
        <v>48</v>
      </c>
      <c r="O126" s="164"/>
      <c r="P126" s="278">
        <f t="shared" si="31"/>
        <v>0</v>
      </c>
      <c r="Q126" s="278">
        <v>0</v>
      </c>
      <c r="R126" s="278">
        <f t="shared" si="32"/>
        <v>0</v>
      </c>
      <c r="S126" s="278">
        <v>0</v>
      </c>
      <c r="T126" s="279">
        <f t="shared" si="33"/>
        <v>0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R126" s="280" t="s">
        <v>227</v>
      </c>
      <c r="AT126" s="280" t="s">
        <v>138</v>
      </c>
      <c r="AU126" s="280" t="s">
        <v>144</v>
      </c>
      <c r="AY126" s="104" t="s">
        <v>135</v>
      </c>
      <c r="BE126" s="281">
        <f t="shared" si="34"/>
        <v>0</v>
      </c>
      <c r="BF126" s="281">
        <f t="shared" si="35"/>
        <v>0</v>
      </c>
      <c r="BG126" s="281">
        <f t="shared" si="36"/>
        <v>0</v>
      </c>
      <c r="BH126" s="281">
        <f t="shared" si="37"/>
        <v>0</v>
      </c>
      <c r="BI126" s="281">
        <f t="shared" si="38"/>
        <v>0</v>
      </c>
      <c r="BJ126" s="104" t="s">
        <v>144</v>
      </c>
      <c r="BK126" s="281">
        <f t="shared" si="39"/>
        <v>0</v>
      </c>
      <c r="BL126" s="104" t="s">
        <v>227</v>
      </c>
      <c r="BM126" s="280" t="s">
        <v>820</v>
      </c>
    </row>
    <row r="127" spans="1:65" s="127" customFormat="1" ht="21.75" customHeight="1" x14ac:dyDescent="0.2">
      <c r="A127" s="121"/>
      <c r="B127" s="122"/>
      <c r="C127" s="270" t="s">
        <v>360</v>
      </c>
      <c r="D127" s="270" t="s">
        <v>138</v>
      </c>
      <c r="E127" s="271" t="s">
        <v>821</v>
      </c>
      <c r="F127" s="272" t="s">
        <v>822</v>
      </c>
      <c r="G127" s="273" t="s">
        <v>141</v>
      </c>
      <c r="H127" s="274">
        <v>1</v>
      </c>
      <c r="I127" s="6"/>
      <c r="J127" s="275">
        <f t="shared" si="30"/>
        <v>0</v>
      </c>
      <c r="K127" s="272" t="s">
        <v>3</v>
      </c>
      <c r="L127" s="122"/>
      <c r="M127" s="276" t="s">
        <v>3</v>
      </c>
      <c r="N127" s="277" t="s">
        <v>48</v>
      </c>
      <c r="O127" s="164"/>
      <c r="P127" s="278">
        <f t="shared" si="31"/>
        <v>0</v>
      </c>
      <c r="Q127" s="278">
        <v>0</v>
      </c>
      <c r="R127" s="278">
        <f t="shared" si="32"/>
        <v>0</v>
      </c>
      <c r="S127" s="278">
        <v>0</v>
      </c>
      <c r="T127" s="279">
        <f t="shared" si="33"/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227</v>
      </c>
      <c r="AT127" s="280" t="s">
        <v>138</v>
      </c>
      <c r="AU127" s="280" t="s">
        <v>144</v>
      </c>
      <c r="AY127" s="104" t="s">
        <v>135</v>
      </c>
      <c r="BE127" s="281">
        <f t="shared" si="34"/>
        <v>0</v>
      </c>
      <c r="BF127" s="281">
        <f t="shared" si="35"/>
        <v>0</v>
      </c>
      <c r="BG127" s="281">
        <f t="shared" si="36"/>
        <v>0</v>
      </c>
      <c r="BH127" s="281">
        <f t="shared" si="37"/>
        <v>0</v>
      </c>
      <c r="BI127" s="281">
        <f t="shared" si="38"/>
        <v>0</v>
      </c>
      <c r="BJ127" s="104" t="s">
        <v>144</v>
      </c>
      <c r="BK127" s="281">
        <f t="shared" si="39"/>
        <v>0</v>
      </c>
      <c r="BL127" s="104" t="s">
        <v>227</v>
      </c>
      <c r="BM127" s="280" t="s">
        <v>823</v>
      </c>
    </row>
    <row r="128" spans="1:65" s="127" customFormat="1" ht="21.75" customHeight="1" x14ac:dyDescent="0.2">
      <c r="A128" s="121"/>
      <c r="B128" s="122"/>
      <c r="C128" s="270" t="s">
        <v>365</v>
      </c>
      <c r="D128" s="270" t="s">
        <v>138</v>
      </c>
      <c r="E128" s="271" t="s">
        <v>824</v>
      </c>
      <c r="F128" s="272" t="s">
        <v>825</v>
      </c>
      <c r="G128" s="273" t="s">
        <v>141</v>
      </c>
      <c r="H128" s="274">
        <v>1</v>
      </c>
      <c r="I128" s="6"/>
      <c r="J128" s="275">
        <f t="shared" si="30"/>
        <v>0</v>
      </c>
      <c r="K128" s="272" t="s">
        <v>3</v>
      </c>
      <c r="L128" s="122"/>
      <c r="M128" s="276" t="s">
        <v>3</v>
      </c>
      <c r="N128" s="277" t="s">
        <v>48</v>
      </c>
      <c r="O128" s="164"/>
      <c r="P128" s="278">
        <f t="shared" si="31"/>
        <v>0</v>
      </c>
      <c r="Q128" s="278">
        <v>0</v>
      </c>
      <c r="R128" s="278">
        <f t="shared" si="32"/>
        <v>0</v>
      </c>
      <c r="S128" s="278">
        <v>0</v>
      </c>
      <c r="T128" s="279">
        <f t="shared" si="33"/>
        <v>0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R128" s="280" t="s">
        <v>227</v>
      </c>
      <c r="AT128" s="280" t="s">
        <v>138</v>
      </c>
      <c r="AU128" s="280" t="s">
        <v>144</v>
      </c>
      <c r="AY128" s="104" t="s">
        <v>135</v>
      </c>
      <c r="BE128" s="281">
        <f t="shared" si="34"/>
        <v>0</v>
      </c>
      <c r="BF128" s="281">
        <f t="shared" si="35"/>
        <v>0</v>
      </c>
      <c r="BG128" s="281">
        <f t="shared" si="36"/>
        <v>0</v>
      </c>
      <c r="BH128" s="281">
        <f t="shared" si="37"/>
        <v>0</v>
      </c>
      <c r="BI128" s="281">
        <f t="shared" si="38"/>
        <v>0</v>
      </c>
      <c r="BJ128" s="104" t="s">
        <v>144</v>
      </c>
      <c r="BK128" s="281">
        <f t="shared" si="39"/>
        <v>0</v>
      </c>
      <c r="BL128" s="104" t="s">
        <v>227</v>
      </c>
      <c r="BM128" s="280" t="s">
        <v>826</v>
      </c>
    </row>
    <row r="129" spans="1:65" s="127" customFormat="1" ht="21.75" customHeight="1" x14ac:dyDescent="0.2">
      <c r="A129" s="121"/>
      <c r="B129" s="122"/>
      <c r="C129" s="270" t="s">
        <v>370</v>
      </c>
      <c r="D129" s="270" t="s">
        <v>138</v>
      </c>
      <c r="E129" s="271" t="s">
        <v>827</v>
      </c>
      <c r="F129" s="272" t="s">
        <v>828</v>
      </c>
      <c r="G129" s="273" t="s">
        <v>141</v>
      </c>
      <c r="H129" s="274">
        <v>3</v>
      </c>
      <c r="I129" s="6"/>
      <c r="J129" s="275">
        <f t="shared" si="30"/>
        <v>0</v>
      </c>
      <c r="K129" s="272" t="s">
        <v>3</v>
      </c>
      <c r="L129" s="122"/>
      <c r="M129" s="276" t="s">
        <v>3</v>
      </c>
      <c r="N129" s="277" t="s">
        <v>48</v>
      </c>
      <c r="O129" s="164"/>
      <c r="P129" s="278">
        <f t="shared" si="31"/>
        <v>0</v>
      </c>
      <c r="Q129" s="278">
        <v>0</v>
      </c>
      <c r="R129" s="278">
        <f t="shared" si="32"/>
        <v>0</v>
      </c>
      <c r="S129" s="278">
        <v>0</v>
      </c>
      <c r="T129" s="279">
        <f t="shared" si="33"/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0" t="s">
        <v>227</v>
      </c>
      <c r="AT129" s="280" t="s">
        <v>138</v>
      </c>
      <c r="AU129" s="280" t="s">
        <v>144</v>
      </c>
      <c r="AY129" s="104" t="s">
        <v>135</v>
      </c>
      <c r="BE129" s="281">
        <f t="shared" si="34"/>
        <v>0</v>
      </c>
      <c r="BF129" s="281">
        <f t="shared" si="35"/>
        <v>0</v>
      </c>
      <c r="BG129" s="281">
        <f t="shared" si="36"/>
        <v>0</v>
      </c>
      <c r="BH129" s="281">
        <f t="shared" si="37"/>
        <v>0</v>
      </c>
      <c r="BI129" s="281">
        <f t="shared" si="38"/>
        <v>0</v>
      </c>
      <c r="BJ129" s="104" t="s">
        <v>144</v>
      </c>
      <c r="BK129" s="281">
        <f t="shared" si="39"/>
        <v>0</v>
      </c>
      <c r="BL129" s="104" t="s">
        <v>227</v>
      </c>
      <c r="BM129" s="280" t="s">
        <v>829</v>
      </c>
    </row>
    <row r="130" spans="1:65" s="127" customFormat="1" ht="21.75" customHeight="1" x14ac:dyDescent="0.2">
      <c r="A130" s="121"/>
      <c r="B130" s="122"/>
      <c r="C130" s="270" t="s">
        <v>375</v>
      </c>
      <c r="D130" s="270" t="s">
        <v>138</v>
      </c>
      <c r="E130" s="271" t="s">
        <v>830</v>
      </c>
      <c r="F130" s="272" t="s">
        <v>831</v>
      </c>
      <c r="G130" s="273" t="s">
        <v>141</v>
      </c>
      <c r="H130" s="274">
        <v>2</v>
      </c>
      <c r="I130" s="6"/>
      <c r="J130" s="275">
        <f t="shared" si="30"/>
        <v>0</v>
      </c>
      <c r="K130" s="272" t="s">
        <v>3</v>
      </c>
      <c r="L130" s="122"/>
      <c r="M130" s="276" t="s">
        <v>3</v>
      </c>
      <c r="N130" s="277" t="s">
        <v>48</v>
      </c>
      <c r="O130" s="164"/>
      <c r="P130" s="278">
        <f t="shared" si="31"/>
        <v>0</v>
      </c>
      <c r="Q130" s="278">
        <v>0</v>
      </c>
      <c r="R130" s="278">
        <f t="shared" si="32"/>
        <v>0</v>
      </c>
      <c r="S130" s="278">
        <v>0</v>
      </c>
      <c r="T130" s="279">
        <f t="shared" si="33"/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0" t="s">
        <v>227</v>
      </c>
      <c r="AT130" s="280" t="s">
        <v>138</v>
      </c>
      <c r="AU130" s="280" t="s">
        <v>144</v>
      </c>
      <c r="AY130" s="104" t="s">
        <v>135</v>
      </c>
      <c r="BE130" s="281">
        <f t="shared" si="34"/>
        <v>0</v>
      </c>
      <c r="BF130" s="281">
        <f t="shared" si="35"/>
        <v>0</v>
      </c>
      <c r="BG130" s="281">
        <f t="shared" si="36"/>
        <v>0</v>
      </c>
      <c r="BH130" s="281">
        <f t="shared" si="37"/>
        <v>0</v>
      </c>
      <c r="BI130" s="281">
        <f t="shared" si="38"/>
        <v>0</v>
      </c>
      <c r="BJ130" s="104" t="s">
        <v>144</v>
      </c>
      <c r="BK130" s="281">
        <f t="shared" si="39"/>
        <v>0</v>
      </c>
      <c r="BL130" s="104" t="s">
        <v>227</v>
      </c>
      <c r="BM130" s="280" t="s">
        <v>832</v>
      </c>
    </row>
    <row r="131" spans="1:65" s="127" customFormat="1" ht="21.75" customHeight="1" x14ac:dyDescent="0.2">
      <c r="A131" s="121"/>
      <c r="B131" s="122"/>
      <c r="C131" s="270" t="s">
        <v>380</v>
      </c>
      <c r="D131" s="270" t="s">
        <v>138</v>
      </c>
      <c r="E131" s="271" t="s">
        <v>833</v>
      </c>
      <c r="F131" s="272" t="s">
        <v>834</v>
      </c>
      <c r="G131" s="273" t="s">
        <v>141</v>
      </c>
      <c r="H131" s="274">
        <v>1</v>
      </c>
      <c r="I131" s="6"/>
      <c r="J131" s="275">
        <f t="shared" si="30"/>
        <v>0</v>
      </c>
      <c r="K131" s="272" t="s">
        <v>3</v>
      </c>
      <c r="L131" s="122"/>
      <c r="M131" s="276" t="s">
        <v>3</v>
      </c>
      <c r="N131" s="277" t="s">
        <v>48</v>
      </c>
      <c r="O131" s="164"/>
      <c r="P131" s="278">
        <f t="shared" si="31"/>
        <v>0</v>
      </c>
      <c r="Q131" s="278">
        <v>0</v>
      </c>
      <c r="R131" s="278">
        <f t="shared" si="32"/>
        <v>0</v>
      </c>
      <c r="S131" s="278">
        <v>0</v>
      </c>
      <c r="T131" s="279">
        <f t="shared" si="33"/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0" t="s">
        <v>227</v>
      </c>
      <c r="AT131" s="280" t="s">
        <v>138</v>
      </c>
      <c r="AU131" s="280" t="s">
        <v>144</v>
      </c>
      <c r="AY131" s="104" t="s">
        <v>135</v>
      </c>
      <c r="BE131" s="281">
        <f t="shared" si="34"/>
        <v>0</v>
      </c>
      <c r="BF131" s="281">
        <f t="shared" si="35"/>
        <v>0</v>
      </c>
      <c r="BG131" s="281">
        <f t="shared" si="36"/>
        <v>0</v>
      </c>
      <c r="BH131" s="281">
        <f t="shared" si="37"/>
        <v>0</v>
      </c>
      <c r="BI131" s="281">
        <f t="shared" si="38"/>
        <v>0</v>
      </c>
      <c r="BJ131" s="104" t="s">
        <v>144</v>
      </c>
      <c r="BK131" s="281">
        <f t="shared" si="39"/>
        <v>0</v>
      </c>
      <c r="BL131" s="104" t="s">
        <v>227</v>
      </c>
      <c r="BM131" s="280" t="s">
        <v>835</v>
      </c>
    </row>
    <row r="132" spans="1:65" s="127" customFormat="1" ht="16.5" customHeight="1" x14ac:dyDescent="0.2">
      <c r="A132" s="121"/>
      <c r="B132" s="122"/>
      <c r="C132" s="270" t="s">
        <v>386</v>
      </c>
      <c r="D132" s="270" t="s">
        <v>138</v>
      </c>
      <c r="E132" s="271" t="s">
        <v>836</v>
      </c>
      <c r="F132" s="272" t="s">
        <v>837</v>
      </c>
      <c r="G132" s="273" t="s">
        <v>141</v>
      </c>
      <c r="H132" s="274">
        <v>3</v>
      </c>
      <c r="I132" s="6"/>
      <c r="J132" s="275">
        <f t="shared" si="30"/>
        <v>0</v>
      </c>
      <c r="K132" s="272" t="s">
        <v>3</v>
      </c>
      <c r="L132" s="122"/>
      <c r="M132" s="276" t="s">
        <v>3</v>
      </c>
      <c r="N132" s="277" t="s">
        <v>48</v>
      </c>
      <c r="O132" s="164"/>
      <c r="P132" s="278">
        <f t="shared" si="31"/>
        <v>0</v>
      </c>
      <c r="Q132" s="278">
        <v>0</v>
      </c>
      <c r="R132" s="278">
        <f t="shared" si="32"/>
        <v>0</v>
      </c>
      <c r="S132" s="278">
        <v>0</v>
      </c>
      <c r="T132" s="279">
        <f t="shared" si="33"/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227</v>
      </c>
      <c r="AT132" s="280" t="s">
        <v>138</v>
      </c>
      <c r="AU132" s="280" t="s">
        <v>144</v>
      </c>
      <c r="AY132" s="104" t="s">
        <v>135</v>
      </c>
      <c r="BE132" s="281">
        <f t="shared" si="34"/>
        <v>0</v>
      </c>
      <c r="BF132" s="281">
        <f t="shared" si="35"/>
        <v>0</v>
      </c>
      <c r="BG132" s="281">
        <f t="shared" si="36"/>
        <v>0</v>
      </c>
      <c r="BH132" s="281">
        <f t="shared" si="37"/>
        <v>0</v>
      </c>
      <c r="BI132" s="281">
        <f t="shared" si="38"/>
        <v>0</v>
      </c>
      <c r="BJ132" s="104" t="s">
        <v>144</v>
      </c>
      <c r="BK132" s="281">
        <f t="shared" si="39"/>
        <v>0</v>
      </c>
      <c r="BL132" s="104" t="s">
        <v>227</v>
      </c>
      <c r="BM132" s="280" t="s">
        <v>838</v>
      </c>
    </row>
    <row r="133" spans="1:65" s="127" customFormat="1" ht="16.5" customHeight="1" x14ac:dyDescent="0.2">
      <c r="A133" s="121"/>
      <c r="B133" s="122"/>
      <c r="C133" s="270" t="s">
        <v>391</v>
      </c>
      <c r="D133" s="270" t="s">
        <v>138</v>
      </c>
      <c r="E133" s="271" t="s">
        <v>839</v>
      </c>
      <c r="F133" s="272" t="s">
        <v>840</v>
      </c>
      <c r="G133" s="273" t="s">
        <v>141</v>
      </c>
      <c r="H133" s="274">
        <v>4</v>
      </c>
      <c r="I133" s="6"/>
      <c r="J133" s="275">
        <f t="shared" si="30"/>
        <v>0</v>
      </c>
      <c r="K133" s="272" t="s">
        <v>3</v>
      </c>
      <c r="L133" s="122"/>
      <c r="M133" s="276" t="s">
        <v>3</v>
      </c>
      <c r="N133" s="277" t="s">
        <v>48</v>
      </c>
      <c r="O133" s="164"/>
      <c r="P133" s="278">
        <f t="shared" si="31"/>
        <v>0</v>
      </c>
      <c r="Q133" s="278">
        <v>0</v>
      </c>
      <c r="R133" s="278">
        <f t="shared" si="32"/>
        <v>0</v>
      </c>
      <c r="S133" s="278">
        <v>0</v>
      </c>
      <c r="T133" s="279">
        <f t="shared" si="33"/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0" t="s">
        <v>227</v>
      </c>
      <c r="AT133" s="280" t="s">
        <v>138</v>
      </c>
      <c r="AU133" s="280" t="s">
        <v>144</v>
      </c>
      <c r="AY133" s="104" t="s">
        <v>135</v>
      </c>
      <c r="BE133" s="281">
        <f t="shared" si="34"/>
        <v>0</v>
      </c>
      <c r="BF133" s="281">
        <f t="shared" si="35"/>
        <v>0</v>
      </c>
      <c r="BG133" s="281">
        <f t="shared" si="36"/>
        <v>0</v>
      </c>
      <c r="BH133" s="281">
        <f t="shared" si="37"/>
        <v>0</v>
      </c>
      <c r="BI133" s="281">
        <f t="shared" si="38"/>
        <v>0</v>
      </c>
      <c r="BJ133" s="104" t="s">
        <v>144</v>
      </c>
      <c r="BK133" s="281">
        <f t="shared" si="39"/>
        <v>0</v>
      </c>
      <c r="BL133" s="104" t="s">
        <v>227</v>
      </c>
      <c r="BM133" s="280" t="s">
        <v>841</v>
      </c>
    </row>
    <row r="134" spans="1:65" s="127" customFormat="1" ht="16.5" customHeight="1" x14ac:dyDescent="0.2">
      <c r="A134" s="121"/>
      <c r="B134" s="122"/>
      <c r="C134" s="270" t="s">
        <v>396</v>
      </c>
      <c r="D134" s="270" t="s">
        <v>138</v>
      </c>
      <c r="E134" s="271" t="s">
        <v>842</v>
      </c>
      <c r="F134" s="272" t="s">
        <v>843</v>
      </c>
      <c r="G134" s="273" t="s">
        <v>141</v>
      </c>
      <c r="H134" s="274">
        <v>2</v>
      </c>
      <c r="I134" s="6"/>
      <c r="J134" s="275">
        <f t="shared" si="30"/>
        <v>0</v>
      </c>
      <c r="K134" s="272" t="s">
        <v>3</v>
      </c>
      <c r="L134" s="122"/>
      <c r="M134" s="276" t="s">
        <v>3</v>
      </c>
      <c r="N134" s="277" t="s">
        <v>48</v>
      </c>
      <c r="O134" s="164"/>
      <c r="P134" s="278">
        <f t="shared" si="31"/>
        <v>0</v>
      </c>
      <c r="Q134" s="278">
        <v>0</v>
      </c>
      <c r="R134" s="278">
        <f t="shared" si="32"/>
        <v>0</v>
      </c>
      <c r="S134" s="278">
        <v>0</v>
      </c>
      <c r="T134" s="279">
        <f t="shared" si="33"/>
        <v>0</v>
      </c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R134" s="280" t="s">
        <v>227</v>
      </c>
      <c r="AT134" s="280" t="s">
        <v>138</v>
      </c>
      <c r="AU134" s="280" t="s">
        <v>144</v>
      </c>
      <c r="AY134" s="104" t="s">
        <v>135</v>
      </c>
      <c r="BE134" s="281">
        <f t="shared" si="34"/>
        <v>0</v>
      </c>
      <c r="BF134" s="281">
        <f t="shared" si="35"/>
        <v>0</v>
      </c>
      <c r="BG134" s="281">
        <f t="shared" si="36"/>
        <v>0</v>
      </c>
      <c r="BH134" s="281">
        <f t="shared" si="37"/>
        <v>0</v>
      </c>
      <c r="BI134" s="281">
        <f t="shared" si="38"/>
        <v>0</v>
      </c>
      <c r="BJ134" s="104" t="s">
        <v>144</v>
      </c>
      <c r="BK134" s="281">
        <f t="shared" si="39"/>
        <v>0</v>
      </c>
      <c r="BL134" s="104" t="s">
        <v>227</v>
      </c>
      <c r="BM134" s="280" t="s">
        <v>844</v>
      </c>
    </row>
    <row r="135" spans="1:65" s="127" customFormat="1" ht="16.5" customHeight="1" x14ac:dyDescent="0.2">
      <c r="A135" s="121"/>
      <c r="B135" s="122"/>
      <c r="C135" s="270" t="s">
        <v>401</v>
      </c>
      <c r="D135" s="270" t="s">
        <v>138</v>
      </c>
      <c r="E135" s="271" t="s">
        <v>845</v>
      </c>
      <c r="F135" s="272" t="s">
        <v>846</v>
      </c>
      <c r="G135" s="273" t="s">
        <v>141</v>
      </c>
      <c r="H135" s="274">
        <v>1</v>
      </c>
      <c r="I135" s="6"/>
      <c r="J135" s="275">
        <f t="shared" si="30"/>
        <v>0</v>
      </c>
      <c r="K135" s="272" t="s">
        <v>3</v>
      </c>
      <c r="L135" s="122"/>
      <c r="M135" s="276" t="s">
        <v>3</v>
      </c>
      <c r="N135" s="277" t="s">
        <v>48</v>
      </c>
      <c r="O135" s="164"/>
      <c r="P135" s="278">
        <f t="shared" si="31"/>
        <v>0</v>
      </c>
      <c r="Q135" s="278">
        <v>0</v>
      </c>
      <c r="R135" s="278">
        <f t="shared" si="32"/>
        <v>0</v>
      </c>
      <c r="S135" s="278">
        <v>0</v>
      </c>
      <c r="T135" s="279">
        <f t="shared" si="33"/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0" t="s">
        <v>227</v>
      </c>
      <c r="AT135" s="280" t="s">
        <v>138</v>
      </c>
      <c r="AU135" s="280" t="s">
        <v>144</v>
      </c>
      <c r="AY135" s="104" t="s">
        <v>135</v>
      </c>
      <c r="BE135" s="281">
        <f t="shared" si="34"/>
        <v>0</v>
      </c>
      <c r="BF135" s="281">
        <f t="shared" si="35"/>
        <v>0</v>
      </c>
      <c r="BG135" s="281">
        <f t="shared" si="36"/>
        <v>0</v>
      </c>
      <c r="BH135" s="281">
        <f t="shared" si="37"/>
        <v>0</v>
      </c>
      <c r="BI135" s="281">
        <f t="shared" si="38"/>
        <v>0</v>
      </c>
      <c r="BJ135" s="104" t="s">
        <v>144</v>
      </c>
      <c r="BK135" s="281">
        <f t="shared" si="39"/>
        <v>0</v>
      </c>
      <c r="BL135" s="104" t="s">
        <v>227</v>
      </c>
      <c r="BM135" s="280" t="s">
        <v>847</v>
      </c>
    </row>
    <row r="136" spans="1:65" s="127" customFormat="1" ht="16.5" customHeight="1" x14ac:dyDescent="0.2">
      <c r="A136" s="121"/>
      <c r="B136" s="122"/>
      <c r="C136" s="303" t="s">
        <v>406</v>
      </c>
      <c r="D136" s="303" t="s">
        <v>218</v>
      </c>
      <c r="E136" s="304" t="s">
        <v>848</v>
      </c>
      <c r="F136" s="305" t="s">
        <v>849</v>
      </c>
      <c r="G136" s="306" t="s">
        <v>141</v>
      </c>
      <c r="H136" s="307">
        <v>1</v>
      </c>
      <c r="I136" s="7"/>
      <c r="J136" s="308">
        <f t="shared" si="30"/>
        <v>0</v>
      </c>
      <c r="K136" s="305" t="s">
        <v>3</v>
      </c>
      <c r="L136" s="309"/>
      <c r="M136" s="310" t="s">
        <v>3</v>
      </c>
      <c r="N136" s="311" t="s">
        <v>48</v>
      </c>
      <c r="O136" s="164"/>
      <c r="P136" s="278">
        <f t="shared" si="31"/>
        <v>0</v>
      </c>
      <c r="Q136" s="278">
        <v>0</v>
      </c>
      <c r="R136" s="278">
        <f t="shared" si="32"/>
        <v>0</v>
      </c>
      <c r="S136" s="278">
        <v>0</v>
      </c>
      <c r="T136" s="279">
        <f t="shared" si="33"/>
        <v>0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0" t="s">
        <v>318</v>
      </c>
      <c r="AT136" s="280" t="s">
        <v>218</v>
      </c>
      <c r="AU136" s="280" t="s">
        <v>144</v>
      </c>
      <c r="AY136" s="104" t="s">
        <v>135</v>
      </c>
      <c r="BE136" s="281">
        <f t="shared" si="34"/>
        <v>0</v>
      </c>
      <c r="BF136" s="281">
        <f t="shared" si="35"/>
        <v>0</v>
      </c>
      <c r="BG136" s="281">
        <f t="shared" si="36"/>
        <v>0</v>
      </c>
      <c r="BH136" s="281">
        <f t="shared" si="37"/>
        <v>0</v>
      </c>
      <c r="BI136" s="281">
        <f t="shared" si="38"/>
        <v>0</v>
      </c>
      <c r="BJ136" s="104" t="s">
        <v>144</v>
      </c>
      <c r="BK136" s="281">
        <f t="shared" si="39"/>
        <v>0</v>
      </c>
      <c r="BL136" s="104" t="s">
        <v>227</v>
      </c>
      <c r="BM136" s="280" t="s">
        <v>850</v>
      </c>
    </row>
    <row r="137" spans="1:65" s="127" customFormat="1" ht="16.5" customHeight="1" x14ac:dyDescent="0.2">
      <c r="A137" s="121"/>
      <c r="B137" s="122"/>
      <c r="C137" s="270" t="s">
        <v>411</v>
      </c>
      <c r="D137" s="270" t="s">
        <v>138</v>
      </c>
      <c r="E137" s="271" t="s">
        <v>851</v>
      </c>
      <c r="F137" s="272" t="s">
        <v>852</v>
      </c>
      <c r="G137" s="273" t="s">
        <v>729</v>
      </c>
      <c r="H137" s="8"/>
      <c r="I137" s="6"/>
      <c r="J137" s="275">
        <f t="shared" si="30"/>
        <v>0</v>
      </c>
      <c r="K137" s="272" t="s">
        <v>3</v>
      </c>
      <c r="L137" s="122"/>
      <c r="M137" s="276" t="s">
        <v>3</v>
      </c>
      <c r="N137" s="277" t="s">
        <v>48</v>
      </c>
      <c r="O137" s="164"/>
      <c r="P137" s="278">
        <f t="shared" si="31"/>
        <v>0</v>
      </c>
      <c r="Q137" s="278">
        <v>0</v>
      </c>
      <c r="R137" s="278">
        <f t="shared" si="32"/>
        <v>0</v>
      </c>
      <c r="S137" s="278">
        <v>0</v>
      </c>
      <c r="T137" s="279">
        <f t="shared" si="33"/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0" t="s">
        <v>227</v>
      </c>
      <c r="AT137" s="280" t="s">
        <v>138</v>
      </c>
      <c r="AU137" s="280" t="s">
        <v>144</v>
      </c>
      <c r="AY137" s="104" t="s">
        <v>135</v>
      </c>
      <c r="BE137" s="281">
        <f t="shared" si="34"/>
        <v>0</v>
      </c>
      <c r="BF137" s="281">
        <f t="shared" si="35"/>
        <v>0</v>
      </c>
      <c r="BG137" s="281">
        <f t="shared" si="36"/>
        <v>0</v>
      </c>
      <c r="BH137" s="281">
        <f t="shared" si="37"/>
        <v>0</v>
      </c>
      <c r="BI137" s="281">
        <f t="shared" si="38"/>
        <v>0</v>
      </c>
      <c r="BJ137" s="104" t="s">
        <v>144</v>
      </c>
      <c r="BK137" s="281">
        <f t="shared" si="39"/>
        <v>0</v>
      </c>
      <c r="BL137" s="104" t="s">
        <v>227</v>
      </c>
      <c r="BM137" s="280" t="s">
        <v>853</v>
      </c>
    </row>
    <row r="138" spans="1:65" s="127" customFormat="1" ht="16.5" customHeight="1" x14ac:dyDescent="0.2">
      <c r="A138" s="121"/>
      <c r="B138" s="122"/>
      <c r="C138" s="270" t="s">
        <v>415</v>
      </c>
      <c r="D138" s="270" t="s">
        <v>138</v>
      </c>
      <c r="E138" s="271" t="s">
        <v>854</v>
      </c>
      <c r="F138" s="272" t="s">
        <v>855</v>
      </c>
      <c r="G138" s="273" t="s">
        <v>733</v>
      </c>
      <c r="H138" s="274">
        <v>24</v>
      </c>
      <c r="I138" s="6"/>
      <c r="J138" s="275">
        <f t="shared" si="30"/>
        <v>0</v>
      </c>
      <c r="K138" s="272" t="s">
        <v>3</v>
      </c>
      <c r="L138" s="122"/>
      <c r="M138" s="276" t="s">
        <v>3</v>
      </c>
      <c r="N138" s="277" t="s">
        <v>48</v>
      </c>
      <c r="O138" s="164"/>
      <c r="P138" s="278">
        <f t="shared" si="31"/>
        <v>0</v>
      </c>
      <c r="Q138" s="278">
        <v>0</v>
      </c>
      <c r="R138" s="278">
        <f t="shared" si="32"/>
        <v>0</v>
      </c>
      <c r="S138" s="278">
        <v>0</v>
      </c>
      <c r="T138" s="279">
        <f t="shared" si="33"/>
        <v>0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R138" s="280" t="s">
        <v>227</v>
      </c>
      <c r="AT138" s="280" t="s">
        <v>138</v>
      </c>
      <c r="AU138" s="280" t="s">
        <v>144</v>
      </c>
      <c r="AY138" s="104" t="s">
        <v>135</v>
      </c>
      <c r="BE138" s="281">
        <f t="shared" si="34"/>
        <v>0</v>
      </c>
      <c r="BF138" s="281">
        <f t="shared" si="35"/>
        <v>0</v>
      </c>
      <c r="BG138" s="281">
        <f t="shared" si="36"/>
        <v>0</v>
      </c>
      <c r="BH138" s="281">
        <f t="shared" si="37"/>
        <v>0</v>
      </c>
      <c r="BI138" s="281">
        <f t="shared" si="38"/>
        <v>0</v>
      </c>
      <c r="BJ138" s="104" t="s">
        <v>144</v>
      </c>
      <c r="BK138" s="281">
        <f t="shared" si="39"/>
        <v>0</v>
      </c>
      <c r="BL138" s="104" t="s">
        <v>227</v>
      </c>
      <c r="BM138" s="280" t="s">
        <v>856</v>
      </c>
    </row>
    <row r="139" spans="1:65" s="257" customFormat="1" ht="22.9" customHeight="1" x14ac:dyDescent="0.2">
      <c r="B139" s="258"/>
      <c r="D139" s="259" t="s">
        <v>75</v>
      </c>
      <c r="E139" s="268" t="s">
        <v>857</v>
      </c>
      <c r="F139" s="268" t="s">
        <v>858</v>
      </c>
      <c r="J139" s="269">
        <f>BK139</f>
        <v>0</v>
      </c>
      <c r="L139" s="258"/>
      <c r="M139" s="262"/>
      <c r="N139" s="263"/>
      <c r="O139" s="263"/>
      <c r="P139" s="264">
        <f>SUM(P140:P142)</f>
        <v>0</v>
      </c>
      <c r="Q139" s="263"/>
      <c r="R139" s="264">
        <f>SUM(R140:R142)</f>
        <v>0</v>
      </c>
      <c r="S139" s="263"/>
      <c r="T139" s="265">
        <f>SUM(T140:T142)</f>
        <v>0</v>
      </c>
      <c r="AR139" s="259" t="s">
        <v>144</v>
      </c>
      <c r="AT139" s="266" t="s">
        <v>75</v>
      </c>
      <c r="AU139" s="266" t="s">
        <v>84</v>
      </c>
      <c r="AY139" s="259" t="s">
        <v>135</v>
      </c>
      <c r="BK139" s="267">
        <f>SUM(BK140:BK142)</f>
        <v>0</v>
      </c>
    </row>
    <row r="140" spans="1:65" s="127" customFormat="1" ht="24.2" customHeight="1" x14ac:dyDescent="0.2">
      <c r="A140" s="121"/>
      <c r="B140" s="122"/>
      <c r="C140" s="270" t="s">
        <v>420</v>
      </c>
      <c r="D140" s="270" t="s">
        <v>138</v>
      </c>
      <c r="E140" s="271" t="s">
        <v>859</v>
      </c>
      <c r="F140" s="272" t="s">
        <v>860</v>
      </c>
      <c r="G140" s="273" t="s">
        <v>861</v>
      </c>
      <c r="H140" s="274">
        <v>50</v>
      </c>
      <c r="I140" s="6"/>
      <c r="J140" s="275">
        <f>ROUND(I140*H140,2)</f>
        <v>0</v>
      </c>
      <c r="K140" s="272" t="s">
        <v>3</v>
      </c>
      <c r="L140" s="122"/>
      <c r="M140" s="276" t="s">
        <v>3</v>
      </c>
      <c r="N140" s="277" t="s">
        <v>48</v>
      </c>
      <c r="O140" s="164"/>
      <c r="P140" s="278">
        <f>O140*H140</f>
        <v>0</v>
      </c>
      <c r="Q140" s="278">
        <v>0</v>
      </c>
      <c r="R140" s="278">
        <f>Q140*H140</f>
        <v>0</v>
      </c>
      <c r="S140" s="278">
        <v>0</v>
      </c>
      <c r="T140" s="279">
        <f>S140*H140</f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0" t="s">
        <v>227</v>
      </c>
      <c r="AT140" s="280" t="s">
        <v>138</v>
      </c>
      <c r="AU140" s="280" t="s">
        <v>144</v>
      </c>
      <c r="AY140" s="104" t="s">
        <v>135</v>
      </c>
      <c r="BE140" s="281">
        <f>IF(N140="základní",J140,0)</f>
        <v>0</v>
      </c>
      <c r="BF140" s="281">
        <f>IF(N140="snížená",J140,0)</f>
        <v>0</v>
      </c>
      <c r="BG140" s="281">
        <f>IF(N140="zákl. přenesená",J140,0)</f>
        <v>0</v>
      </c>
      <c r="BH140" s="281">
        <f>IF(N140="sníž. přenesená",J140,0)</f>
        <v>0</v>
      </c>
      <c r="BI140" s="281">
        <f>IF(N140="nulová",J140,0)</f>
        <v>0</v>
      </c>
      <c r="BJ140" s="104" t="s">
        <v>144</v>
      </c>
      <c r="BK140" s="281">
        <f>ROUND(I140*H140,2)</f>
        <v>0</v>
      </c>
      <c r="BL140" s="104" t="s">
        <v>227</v>
      </c>
      <c r="BM140" s="280" t="s">
        <v>862</v>
      </c>
    </row>
    <row r="141" spans="1:65" s="127" customFormat="1" ht="16.5" customHeight="1" x14ac:dyDescent="0.2">
      <c r="A141" s="121"/>
      <c r="B141" s="122"/>
      <c r="C141" s="303" t="s">
        <v>425</v>
      </c>
      <c r="D141" s="303" t="s">
        <v>218</v>
      </c>
      <c r="E141" s="304" t="s">
        <v>863</v>
      </c>
      <c r="F141" s="305" t="s">
        <v>864</v>
      </c>
      <c r="G141" s="306" t="s">
        <v>861</v>
      </c>
      <c r="H141" s="307">
        <v>50</v>
      </c>
      <c r="I141" s="7"/>
      <c r="J141" s="308">
        <f>ROUND(I141*H141,2)</f>
        <v>0</v>
      </c>
      <c r="K141" s="305" t="s">
        <v>3</v>
      </c>
      <c r="L141" s="309"/>
      <c r="M141" s="310" t="s">
        <v>3</v>
      </c>
      <c r="N141" s="311" t="s">
        <v>48</v>
      </c>
      <c r="O141" s="164"/>
      <c r="P141" s="278">
        <f>O141*H141</f>
        <v>0</v>
      </c>
      <c r="Q141" s="278">
        <v>0</v>
      </c>
      <c r="R141" s="278">
        <f>Q141*H141</f>
        <v>0</v>
      </c>
      <c r="S141" s="278">
        <v>0</v>
      </c>
      <c r="T141" s="279">
        <f>S141*H141</f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0" t="s">
        <v>318</v>
      </c>
      <c r="AT141" s="280" t="s">
        <v>218</v>
      </c>
      <c r="AU141" s="280" t="s">
        <v>144</v>
      </c>
      <c r="AY141" s="104" t="s">
        <v>135</v>
      </c>
      <c r="BE141" s="281">
        <f>IF(N141="základní",J141,0)</f>
        <v>0</v>
      </c>
      <c r="BF141" s="281">
        <f>IF(N141="snížená",J141,0)</f>
        <v>0</v>
      </c>
      <c r="BG141" s="281">
        <f>IF(N141="zákl. přenesená",J141,0)</f>
        <v>0</v>
      </c>
      <c r="BH141" s="281">
        <f>IF(N141="sníž. přenesená",J141,0)</f>
        <v>0</v>
      </c>
      <c r="BI141" s="281">
        <f>IF(N141="nulová",J141,0)</f>
        <v>0</v>
      </c>
      <c r="BJ141" s="104" t="s">
        <v>144</v>
      </c>
      <c r="BK141" s="281">
        <f>ROUND(I141*H141,2)</f>
        <v>0</v>
      </c>
      <c r="BL141" s="104" t="s">
        <v>227</v>
      </c>
      <c r="BM141" s="280" t="s">
        <v>865</v>
      </c>
    </row>
    <row r="142" spans="1:65" s="127" customFormat="1" ht="16.5" customHeight="1" x14ac:dyDescent="0.2">
      <c r="A142" s="121"/>
      <c r="B142" s="122"/>
      <c r="C142" s="270" t="s">
        <v>430</v>
      </c>
      <c r="D142" s="270" t="s">
        <v>138</v>
      </c>
      <c r="E142" s="271" t="s">
        <v>866</v>
      </c>
      <c r="F142" s="272" t="s">
        <v>867</v>
      </c>
      <c r="G142" s="273" t="s">
        <v>729</v>
      </c>
      <c r="H142" s="8"/>
      <c r="I142" s="6"/>
      <c r="J142" s="275">
        <f>ROUND(I142*H142,2)</f>
        <v>0</v>
      </c>
      <c r="K142" s="272" t="s">
        <v>3</v>
      </c>
      <c r="L142" s="122"/>
      <c r="M142" s="276" t="s">
        <v>3</v>
      </c>
      <c r="N142" s="277" t="s">
        <v>48</v>
      </c>
      <c r="O142" s="164"/>
      <c r="P142" s="278">
        <f>O142*H142</f>
        <v>0</v>
      </c>
      <c r="Q142" s="278">
        <v>0</v>
      </c>
      <c r="R142" s="278">
        <f>Q142*H142</f>
        <v>0</v>
      </c>
      <c r="S142" s="278">
        <v>0</v>
      </c>
      <c r="T142" s="279">
        <f>S142*H142</f>
        <v>0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R142" s="280" t="s">
        <v>227</v>
      </c>
      <c r="AT142" s="280" t="s">
        <v>138</v>
      </c>
      <c r="AU142" s="280" t="s">
        <v>144</v>
      </c>
      <c r="AY142" s="104" t="s">
        <v>135</v>
      </c>
      <c r="BE142" s="281">
        <f>IF(N142="základní",J142,0)</f>
        <v>0</v>
      </c>
      <c r="BF142" s="281">
        <f>IF(N142="snížená",J142,0)</f>
        <v>0</v>
      </c>
      <c r="BG142" s="281">
        <f>IF(N142="zákl. přenesená",J142,0)</f>
        <v>0</v>
      </c>
      <c r="BH142" s="281">
        <f>IF(N142="sníž. přenesená",J142,0)</f>
        <v>0</v>
      </c>
      <c r="BI142" s="281">
        <f>IF(N142="nulová",J142,0)</f>
        <v>0</v>
      </c>
      <c r="BJ142" s="104" t="s">
        <v>144</v>
      </c>
      <c r="BK142" s="281">
        <f>ROUND(I142*H142,2)</f>
        <v>0</v>
      </c>
      <c r="BL142" s="104" t="s">
        <v>227</v>
      </c>
      <c r="BM142" s="280" t="s">
        <v>868</v>
      </c>
    </row>
    <row r="143" spans="1:65" s="257" customFormat="1" ht="22.9" customHeight="1" x14ac:dyDescent="0.2">
      <c r="B143" s="258"/>
      <c r="D143" s="259" t="s">
        <v>75</v>
      </c>
      <c r="E143" s="268" t="s">
        <v>645</v>
      </c>
      <c r="F143" s="268" t="s">
        <v>646</v>
      </c>
      <c r="J143" s="269">
        <f>BK143</f>
        <v>0</v>
      </c>
      <c r="L143" s="258"/>
      <c r="M143" s="262"/>
      <c r="N143" s="263"/>
      <c r="O143" s="263"/>
      <c r="P143" s="264">
        <f>SUM(P144:P146)</f>
        <v>0</v>
      </c>
      <c r="Q143" s="263"/>
      <c r="R143" s="264">
        <f>SUM(R144:R146)</f>
        <v>0</v>
      </c>
      <c r="S143" s="263"/>
      <c r="T143" s="265">
        <f>SUM(T144:T146)</f>
        <v>0</v>
      </c>
      <c r="AR143" s="259" t="s">
        <v>144</v>
      </c>
      <c r="AT143" s="266" t="s">
        <v>75</v>
      </c>
      <c r="AU143" s="266" t="s">
        <v>84</v>
      </c>
      <c r="AY143" s="259" t="s">
        <v>135</v>
      </c>
      <c r="BK143" s="267">
        <f>SUM(BK144:BK146)</f>
        <v>0</v>
      </c>
    </row>
    <row r="144" spans="1:65" s="127" customFormat="1" ht="16.5" customHeight="1" x14ac:dyDescent="0.2">
      <c r="A144" s="121"/>
      <c r="B144" s="122"/>
      <c r="C144" s="270" t="s">
        <v>436</v>
      </c>
      <c r="D144" s="270" t="s">
        <v>138</v>
      </c>
      <c r="E144" s="271" t="s">
        <v>869</v>
      </c>
      <c r="F144" s="272" t="s">
        <v>870</v>
      </c>
      <c r="G144" s="273" t="s">
        <v>150</v>
      </c>
      <c r="H144" s="274">
        <v>5</v>
      </c>
      <c r="I144" s="6"/>
      <c r="J144" s="275">
        <f>ROUND(I144*H144,2)</f>
        <v>0</v>
      </c>
      <c r="K144" s="272" t="s">
        <v>3</v>
      </c>
      <c r="L144" s="122"/>
      <c r="M144" s="276" t="s">
        <v>3</v>
      </c>
      <c r="N144" s="277" t="s">
        <v>48</v>
      </c>
      <c r="O144" s="164"/>
      <c r="P144" s="278">
        <f>O144*H144</f>
        <v>0</v>
      </c>
      <c r="Q144" s="278">
        <v>0</v>
      </c>
      <c r="R144" s="278">
        <f>Q144*H144</f>
        <v>0</v>
      </c>
      <c r="S144" s="278">
        <v>0</v>
      </c>
      <c r="T144" s="279">
        <f>S144*H144</f>
        <v>0</v>
      </c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R144" s="280" t="s">
        <v>227</v>
      </c>
      <c r="AT144" s="280" t="s">
        <v>138</v>
      </c>
      <c r="AU144" s="280" t="s">
        <v>144</v>
      </c>
      <c r="AY144" s="104" t="s">
        <v>135</v>
      </c>
      <c r="BE144" s="281">
        <f>IF(N144="základní",J144,0)</f>
        <v>0</v>
      </c>
      <c r="BF144" s="281">
        <f>IF(N144="snížená",J144,0)</f>
        <v>0</v>
      </c>
      <c r="BG144" s="281">
        <f>IF(N144="zákl. přenesená",J144,0)</f>
        <v>0</v>
      </c>
      <c r="BH144" s="281">
        <f>IF(N144="sníž. přenesená",J144,0)</f>
        <v>0</v>
      </c>
      <c r="BI144" s="281">
        <f>IF(N144="nulová",J144,0)</f>
        <v>0</v>
      </c>
      <c r="BJ144" s="104" t="s">
        <v>144</v>
      </c>
      <c r="BK144" s="281">
        <f>ROUND(I144*H144,2)</f>
        <v>0</v>
      </c>
      <c r="BL144" s="104" t="s">
        <v>227</v>
      </c>
      <c r="BM144" s="280" t="s">
        <v>871</v>
      </c>
    </row>
    <row r="145" spans="1:65" s="127" customFormat="1" ht="16.5" customHeight="1" x14ac:dyDescent="0.2">
      <c r="A145" s="121"/>
      <c r="B145" s="122"/>
      <c r="C145" s="270" t="s">
        <v>441</v>
      </c>
      <c r="D145" s="270" t="s">
        <v>138</v>
      </c>
      <c r="E145" s="271" t="s">
        <v>872</v>
      </c>
      <c r="F145" s="272" t="s">
        <v>873</v>
      </c>
      <c r="G145" s="273" t="s">
        <v>209</v>
      </c>
      <c r="H145" s="274">
        <v>131</v>
      </c>
      <c r="I145" s="6"/>
      <c r="J145" s="275">
        <f>ROUND(I145*H145,2)</f>
        <v>0</v>
      </c>
      <c r="K145" s="272" t="s">
        <v>3</v>
      </c>
      <c r="L145" s="122"/>
      <c r="M145" s="276" t="s">
        <v>3</v>
      </c>
      <c r="N145" s="277" t="s">
        <v>48</v>
      </c>
      <c r="O145" s="164"/>
      <c r="P145" s="278">
        <f>O145*H145</f>
        <v>0</v>
      </c>
      <c r="Q145" s="278">
        <v>0</v>
      </c>
      <c r="R145" s="278">
        <f>Q145*H145</f>
        <v>0</v>
      </c>
      <c r="S145" s="278">
        <v>0</v>
      </c>
      <c r="T145" s="279">
        <f>S145*H145</f>
        <v>0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R145" s="280" t="s">
        <v>227</v>
      </c>
      <c r="AT145" s="280" t="s">
        <v>138</v>
      </c>
      <c r="AU145" s="280" t="s">
        <v>144</v>
      </c>
      <c r="AY145" s="104" t="s">
        <v>135</v>
      </c>
      <c r="BE145" s="281">
        <f>IF(N145="základní",J145,0)</f>
        <v>0</v>
      </c>
      <c r="BF145" s="281">
        <f>IF(N145="snížená",J145,0)</f>
        <v>0</v>
      </c>
      <c r="BG145" s="281">
        <f>IF(N145="zákl. přenesená",J145,0)</f>
        <v>0</v>
      </c>
      <c r="BH145" s="281">
        <f>IF(N145="sníž. přenesená",J145,0)</f>
        <v>0</v>
      </c>
      <c r="BI145" s="281">
        <f>IF(N145="nulová",J145,0)</f>
        <v>0</v>
      </c>
      <c r="BJ145" s="104" t="s">
        <v>144</v>
      </c>
      <c r="BK145" s="281">
        <f>ROUND(I145*H145,2)</f>
        <v>0</v>
      </c>
      <c r="BL145" s="104" t="s">
        <v>227</v>
      </c>
      <c r="BM145" s="280" t="s">
        <v>874</v>
      </c>
    </row>
    <row r="146" spans="1:65" s="127" customFormat="1" ht="16.5" customHeight="1" x14ac:dyDescent="0.2">
      <c r="A146" s="121"/>
      <c r="B146" s="122"/>
      <c r="C146" s="270" t="s">
        <v>445</v>
      </c>
      <c r="D146" s="270" t="s">
        <v>138</v>
      </c>
      <c r="E146" s="271" t="s">
        <v>875</v>
      </c>
      <c r="F146" s="272" t="s">
        <v>876</v>
      </c>
      <c r="G146" s="273" t="s">
        <v>209</v>
      </c>
      <c r="H146" s="274">
        <v>131</v>
      </c>
      <c r="I146" s="6"/>
      <c r="J146" s="275">
        <f>ROUND(I146*H146,2)</f>
        <v>0</v>
      </c>
      <c r="K146" s="272" t="s">
        <v>3</v>
      </c>
      <c r="L146" s="122"/>
      <c r="M146" s="325" t="s">
        <v>3</v>
      </c>
      <c r="N146" s="326" t="s">
        <v>48</v>
      </c>
      <c r="O146" s="322"/>
      <c r="P146" s="327">
        <f>O146*H146</f>
        <v>0</v>
      </c>
      <c r="Q146" s="327">
        <v>0</v>
      </c>
      <c r="R146" s="327">
        <f>Q146*H146</f>
        <v>0</v>
      </c>
      <c r="S146" s="327">
        <v>0</v>
      </c>
      <c r="T146" s="328">
        <f>S146*H146</f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80" t="s">
        <v>227</v>
      </c>
      <c r="AT146" s="280" t="s">
        <v>138</v>
      </c>
      <c r="AU146" s="280" t="s">
        <v>144</v>
      </c>
      <c r="AY146" s="104" t="s">
        <v>135</v>
      </c>
      <c r="BE146" s="281">
        <f>IF(N146="základní",J146,0)</f>
        <v>0</v>
      </c>
      <c r="BF146" s="281">
        <f>IF(N146="snížená",J146,0)</f>
        <v>0</v>
      </c>
      <c r="BG146" s="281">
        <f>IF(N146="zákl. přenesená",J146,0)</f>
        <v>0</v>
      </c>
      <c r="BH146" s="281">
        <f>IF(N146="sníž. přenesená",J146,0)</f>
        <v>0</v>
      </c>
      <c r="BI146" s="281">
        <f>IF(N146="nulová",J146,0)</f>
        <v>0</v>
      </c>
      <c r="BJ146" s="104" t="s">
        <v>144</v>
      </c>
      <c r="BK146" s="281">
        <f>ROUND(I146*H146,2)</f>
        <v>0</v>
      </c>
      <c r="BL146" s="104" t="s">
        <v>227</v>
      </c>
      <c r="BM146" s="280" t="s">
        <v>877</v>
      </c>
    </row>
    <row r="147" spans="1:65" s="127" customFormat="1" ht="6.95" customHeight="1" x14ac:dyDescent="0.2">
      <c r="A147" s="121"/>
      <c r="B147" s="143"/>
      <c r="C147" s="144"/>
      <c r="D147" s="144"/>
      <c r="E147" s="144"/>
      <c r="F147" s="144"/>
      <c r="G147" s="144"/>
      <c r="H147" s="144"/>
      <c r="I147" s="144"/>
      <c r="J147" s="144"/>
      <c r="K147" s="144"/>
      <c r="L147" s="122"/>
      <c r="M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</row>
  </sheetData>
  <sheetProtection password="8879" sheet="1" objects="1" scenarios="1"/>
  <autoFilter ref="C86:K14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topLeftCell="A197" workbookViewId="0">
      <selection activeCell="I211" sqref="I211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91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Hrnčířská 21, 602 00, BRNO - Byt č. 10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878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98</v>
      </c>
      <c r="G12" s="121"/>
      <c r="H12" s="121"/>
      <c r="I12" s="117" t="s">
        <v>23</v>
      </c>
      <c r="J12" s="215" t="str">
        <f>'Rekapitulace stavby'!AN8</f>
        <v>27. 7. 2021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tr">
        <f>IF('Rekapitulace stavby'!AN10="","",'Rekapitulace stavby'!AN10)</f>
        <v>44992785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tr">
        <f>IF('Rekapitulace stavby'!E11="","",'Rekapitulace stavby'!E11)</f>
        <v>Úřad městské části Brno-střed</v>
      </c>
      <c r="F15" s="121"/>
      <c r="G15" s="121"/>
      <c r="H15" s="121"/>
      <c r="I15" s="117" t="s">
        <v>29</v>
      </c>
      <c r="J15" s="118" t="str">
        <f>IF('Rekapitulace stavby'!AN11="","",'Rekapitulace stavby'!AN11)</f>
        <v>CZ44992785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24"/>
      <c r="G18" s="324"/>
      <c r="H18" s="324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tr">
        <f>IF('Rekapitulace stavby'!AN16="","",'Rekapitulace stavby'!AN16)</f>
        <v>25594443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tr">
        <f>IF('Rekapitulace stavby'!E17="","",'Rekapitulace stavby'!E17)</f>
        <v>Intar a.s.</v>
      </c>
      <c r="F21" s="121"/>
      <c r="G21" s="121"/>
      <c r="H21" s="121"/>
      <c r="I21" s="117" t="s">
        <v>29</v>
      </c>
      <c r="J21" s="118" t="str">
        <f>IF('Rekapitulace stavby'!AN17="","",'Rekapitulace stavby'!AN17)</f>
        <v>CZ25594443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tr">
        <f>IF('Rekapitulace stavby'!AN19="","",'Rekapitulace stavby'!AN19)</f>
        <v/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tr">
        <f>IF('Rekapitulace stavby'!E20="","",'Rekapitulace stavby'!E20)</f>
        <v>Bc. Veronika Kalusová</v>
      </c>
      <c r="F24" s="121"/>
      <c r="G24" s="121"/>
      <c r="H24" s="121"/>
      <c r="I24" s="117" t="s">
        <v>29</v>
      </c>
      <c r="J24" s="118" t="str">
        <f>IF('Rekapitulace stavby'!AN20="","",'Rekapitulace stavby'!AN20)</f>
        <v/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ROUND(J90,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ROUND((SUM(BE90:BE231)),  2)</f>
        <v>0</v>
      </c>
      <c r="G33" s="121"/>
      <c r="H33" s="121"/>
      <c r="I33" s="225">
        <v>0.21</v>
      </c>
      <c r="J33" s="224">
        <f>ROUND(((SUM(BE90:BE231))*I33),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ROUND((SUM(BF90:BF231)),  2)</f>
        <v>0</v>
      </c>
      <c r="G34" s="121"/>
      <c r="H34" s="121"/>
      <c r="I34" s="225">
        <v>0.15</v>
      </c>
      <c r="J34" s="224">
        <f>ROUND(((SUM(BF90:BF231))*I34),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ROUND((SUM(BG90:BG231)),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ROUND((SUM(BH90:BH231)),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ROUND((SUM(BI90:BI231)),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Hrnčířská 21, 602 00, BRNO - Byt č. 10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D.1.4d - zdravotechnika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 xml:space="preserve"> </v>
      </c>
      <c r="G52" s="121"/>
      <c r="H52" s="121"/>
      <c r="I52" s="117" t="s">
        <v>23</v>
      </c>
      <c r="J52" s="215" t="str">
        <f>IF(J12="","",J12)</f>
        <v>27. 7. 2021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25.7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Bc. Veronika Kalusová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100</v>
      </c>
      <c r="D57" s="226"/>
      <c r="E57" s="226"/>
      <c r="F57" s="226"/>
      <c r="G57" s="226"/>
      <c r="H57" s="226"/>
      <c r="I57" s="226"/>
      <c r="J57" s="234" t="s">
        <v>101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J90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102</v>
      </c>
    </row>
    <row r="60" spans="1:47" s="236" customFormat="1" ht="24.95" customHeight="1" x14ac:dyDescent="0.2">
      <c r="B60" s="237"/>
      <c r="D60" s="238" t="s">
        <v>103</v>
      </c>
      <c r="E60" s="239"/>
      <c r="F60" s="239"/>
      <c r="G60" s="239"/>
      <c r="H60" s="239"/>
      <c r="I60" s="239"/>
      <c r="J60" s="240">
        <f>J91</f>
        <v>0</v>
      </c>
      <c r="L60" s="237"/>
    </row>
    <row r="61" spans="1:47" s="241" customFormat="1" ht="19.899999999999999" customHeight="1" x14ac:dyDescent="0.2">
      <c r="B61" s="242"/>
      <c r="D61" s="243" t="s">
        <v>105</v>
      </c>
      <c r="E61" s="244"/>
      <c r="F61" s="244"/>
      <c r="G61" s="244"/>
      <c r="H61" s="244"/>
      <c r="I61" s="244"/>
      <c r="J61" s="245">
        <f>J92</f>
        <v>0</v>
      </c>
      <c r="L61" s="242"/>
    </row>
    <row r="62" spans="1:47" s="241" customFormat="1" ht="19.899999999999999" customHeight="1" x14ac:dyDescent="0.2">
      <c r="B62" s="242"/>
      <c r="D62" s="243" t="s">
        <v>106</v>
      </c>
      <c r="E62" s="244"/>
      <c r="F62" s="244"/>
      <c r="G62" s="244"/>
      <c r="H62" s="244"/>
      <c r="I62" s="244"/>
      <c r="J62" s="245">
        <f>J97</f>
        <v>0</v>
      </c>
      <c r="L62" s="242"/>
    </row>
    <row r="63" spans="1:47" s="241" customFormat="1" ht="19.899999999999999" customHeight="1" x14ac:dyDescent="0.2">
      <c r="B63" s="242"/>
      <c r="D63" s="243" t="s">
        <v>107</v>
      </c>
      <c r="E63" s="244"/>
      <c r="F63" s="244"/>
      <c r="G63" s="244"/>
      <c r="H63" s="244"/>
      <c r="I63" s="244"/>
      <c r="J63" s="245">
        <f>J102</f>
        <v>0</v>
      </c>
      <c r="L63" s="242"/>
    </row>
    <row r="64" spans="1:47" s="241" customFormat="1" ht="19.899999999999999" customHeight="1" x14ac:dyDescent="0.2">
      <c r="B64" s="242"/>
      <c r="D64" s="243" t="s">
        <v>108</v>
      </c>
      <c r="E64" s="244"/>
      <c r="F64" s="244"/>
      <c r="G64" s="244"/>
      <c r="H64" s="244"/>
      <c r="I64" s="244"/>
      <c r="J64" s="245">
        <f>J107</f>
        <v>0</v>
      </c>
      <c r="L64" s="242"/>
    </row>
    <row r="65" spans="1:31" s="236" customFormat="1" ht="24.95" customHeight="1" x14ac:dyDescent="0.2">
      <c r="B65" s="237"/>
      <c r="D65" s="238" t="s">
        <v>109</v>
      </c>
      <c r="E65" s="239"/>
      <c r="F65" s="239"/>
      <c r="G65" s="239"/>
      <c r="H65" s="239"/>
      <c r="I65" s="239"/>
      <c r="J65" s="240">
        <f>J110</f>
        <v>0</v>
      </c>
      <c r="L65" s="237"/>
    </row>
    <row r="66" spans="1:31" s="241" customFormat="1" ht="19.899999999999999" customHeight="1" x14ac:dyDescent="0.2">
      <c r="B66" s="242"/>
      <c r="D66" s="243" t="s">
        <v>879</v>
      </c>
      <c r="E66" s="244"/>
      <c r="F66" s="244"/>
      <c r="G66" s="244"/>
      <c r="H66" s="244"/>
      <c r="I66" s="244"/>
      <c r="J66" s="245">
        <f>J111</f>
        <v>0</v>
      </c>
      <c r="L66" s="242"/>
    </row>
    <row r="67" spans="1:31" s="241" customFormat="1" ht="19.899999999999999" customHeight="1" x14ac:dyDescent="0.2">
      <c r="B67" s="242"/>
      <c r="D67" s="243" t="s">
        <v>880</v>
      </c>
      <c r="E67" s="244"/>
      <c r="F67" s="244"/>
      <c r="G67" s="244"/>
      <c r="H67" s="244"/>
      <c r="I67" s="244"/>
      <c r="J67" s="245">
        <f>J138</f>
        <v>0</v>
      </c>
      <c r="L67" s="242"/>
    </row>
    <row r="68" spans="1:31" s="241" customFormat="1" ht="19.899999999999999" customHeight="1" x14ac:dyDescent="0.2">
      <c r="B68" s="242"/>
      <c r="D68" s="243" t="s">
        <v>881</v>
      </c>
      <c r="E68" s="244"/>
      <c r="F68" s="244"/>
      <c r="G68" s="244"/>
      <c r="H68" s="244"/>
      <c r="I68" s="244"/>
      <c r="J68" s="245">
        <f>J190</f>
        <v>0</v>
      </c>
      <c r="L68" s="242"/>
    </row>
    <row r="69" spans="1:31" s="241" customFormat="1" ht="19.899999999999999" customHeight="1" x14ac:dyDescent="0.2">
      <c r="B69" s="242"/>
      <c r="D69" s="243" t="s">
        <v>882</v>
      </c>
      <c r="E69" s="244"/>
      <c r="F69" s="244"/>
      <c r="G69" s="244"/>
      <c r="H69" s="244"/>
      <c r="I69" s="244"/>
      <c r="J69" s="245">
        <f>J197</f>
        <v>0</v>
      </c>
      <c r="L69" s="242"/>
    </row>
    <row r="70" spans="1:31" s="241" customFormat="1" ht="19.899999999999999" customHeight="1" x14ac:dyDescent="0.2">
      <c r="B70" s="242"/>
      <c r="D70" s="243" t="s">
        <v>111</v>
      </c>
      <c r="E70" s="244"/>
      <c r="F70" s="244"/>
      <c r="G70" s="244"/>
      <c r="H70" s="244"/>
      <c r="I70" s="244"/>
      <c r="J70" s="245">
        <f>J200</f>
        <v>0</v>
      </c>
      <c r="L70" s="242"/>
    </row>
    <row r="71" spans="1:31" s="127" customFormat="1" ht="21.75" customHeight="1" x14ac:dyDescent="0.2">
      <c r="A71" s="121"/>
      <c r="B71" s="122"/>
      <c r="C71" s="121"/>
      <c r="D71" s="121"/>
      <c r="E71" s="121"/>
      <c r="F71" s="121"/>
      <c r="G71" s="121"/>
      <c r="H71" s="121"/>
      <c r="I71" s="121"/>
      <c r="J71" s="121"/>
      <c r="K71" s="121"/>
      <c r="L71" s="213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</row>
    <row r="72" spans="1:31" s="127" customFormat="1" ht="6.95" customHeight="1" x14ac:dyDescent="0.2">
      <c r="A72" s="121"/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213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</row>
    <row r="76" spans="1:31" s="127" customFormat="1" ht="6.95" customHeight="1" x14ac:dyDescent="0.2">
      <c r="A76" s="121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24.95" customHeight="1" x14ac:dyDescent="0.2">
      <c r="A77" s="121"/>
      <c r="B77" s="122"/>
      <c r="C77" s="108" t="s">
        <v>120</v>
      </c>
      <c r="D77" s="121"/>
      <c r="E77" s="121"/>
      <c r="F77" s="121"/>
      <c r="G77" s="121"/>
      <c r="H77" s="121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6.95" customHeight="1" x14ac:dyDescent="0.2">
      <c r="A78" s="121"/>
      <c r="B78" s="122"/>
      <c r="C78" s="121"/>
      <c r="D78" s="121"/>
      <c r="E78" s="121"/>
      <c r="F78" s="121"/>
      <c r="G78" s="121"/>
      <c r="H78" s="121"/>
      <c r="I78" s="121"/>
      <c r="J78" s="121"/>
      <c r="K78" s="121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7" customFormat="1" ht="12" customHeight="1" x14ac:dyDescent="0.2">
      <c r="A79" s="121"/>
      <c r="B79" s="122"/>
      <c r="C79" s="117" t="s">
        <v>17</v>
      </c>
      <c r="D79" s="121"/>
      <c r="E79" s="121"/>
      <c r="F79" s="121"/>
      <c r="G79" s="121"/>
      <c r="H79" s="121"/>
      <c r="I79" s="121"/>
      <c r="J79" s="121"/>
      <c r="K79" s="121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16.5" customHeight="1" x14ac:dyDescent="0.2">
      <c r="A80" s="121"/>
      <c r="B80" s="122"/>
      <c r="C80" s="121"/>
      <c r="D80" s="121"/>
      <c r="E80" s="211" t="str">
        <f>E7</f>
        <v>Oprava bytu Hrnčířská 21, 602 00, BRNO - Byt č. 10</v>
      </c>
      <c r="F80" s="212"/>
      <c r="G80" s="212"/>
      <c r="H80" s="212"/>
      <c r="I80" s="121"/>
      <c r="J80" s="121"/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12" customHeight="1" x14ac:dyDescent="0.2">
      <c r="A81" s="121"/>
      <c r="B81" s="122"/>
      <c r="C81" s="117" t="s">
        <v>96</v>
      </c>
      <c r="D81" s="121"/>
      <c r="E81" s="121"/>
      <c r="F81" s="121"/>
      <c r="G81" s="121"/>
      <c r="H81" s="121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16.5" customHeight="1" x14ac:dyDescent="0.2">
      <c r="A82" s="121"/>
      <c r="B82" s="122"/>
      <c r="C82" s="121"/>
      <c r="D82" s="121"/>
      <c r="E82" s="152" t="str">
        <f>E9</f>
        <v>D.1.4d - zdravotechnika</v>
      </c>
      <c r="F82" s="214"/>
      <c r="G82" s="214"/>
      <c r="H82" s="214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6.95" customHeight="1" x14ac:dyDescent="0.2">
      <c r="A83" s="121"/>
      <c r="B83" s="122"/>
      <c r="C83" s="121"/>
      <c r="D83" s="121"/>
      <c r="E83" s="121"/>
      <c r="F83" s="121"/>
      <c r="G83" s="121"/>
      <c r="H83" s="121"/>
      <c r="I83" s="121"/>
      <c r="J83" s="121"/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12" customHeight="1" x14ac:dyDescent="0.2">
      <c r="A84" s="121"/>
      <c r="B84" s="122"/>
      <c r="C84" s="117" t="s">
        <v>21</v>
      </c>
      <c r="D84" s="121"/>
      <c r="E84" s="121"/>
      <c r="F84" s="118" t="str">
        <f>F12</f>
        <v xml:space="preserve"> </v>
      </c>
      <c r="G84" s="121"/>
      <c r="H84" s="121"/>
      <c r="I84" s="117" t="s">
        <v>23</v>
      </c>
      <c r="J84" s="215" t="str">
        <f>IF(J12="","",J12)</f>
        <v>27. 7. 2021</v>
      </c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27" customFormat="1" ht="6.95" customHeight="1" x14ac:dyDescent="0.2">
      <c r="A85" s="121"/>
      <c r="B85" s="122"/>
      <c r="C85" s="121"/>
      <c r="D85" s="121"/>
      <c r="E85" s="121"/>
      <c r="F85" s="121"/>
      <c r="G85" s="121"/>
      <c r="H85" s="121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127" customFormat="1" ht="15.2" customHeight="1" x14ac:dyDescent="0.2">
      <c r="A86" s="121"/>
      <c r="B86" s="122"/>
      <c r="C86" s="117" t="s">
        <v>25</v>
      </c>
      <c r="D86" s="121"/>
      <c r="E86" s="121"/>
      <c r="F86" s="118" t="str">
        <f>E15</f>
        <v>Úřad městské části Brno-střed</v>
      </c>
      <c r="G86" s="121"/>
      <c r="H86" s="121"/>
      <c r="I86" s="117" t="s">
        <v>33</v>
      </c>
      <c r="J86" s="232" t="str">
        <f>E21</f>
        <v>Intar a.s.</v>
      </c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127" customFormat="1" ht="25.7" customHeight="1" x14ac:dyDescent="0.2">
      <c r="A87" s="121"/>
      <c r="B87" s="122"/>
      <c r="C87" s="117" t="s">
        <v>31</v>
      </c>
      <c r="D87" s="121"/>
      <c r="E87" s="121"/>
      <c r="F87" s="118" t="str">
        <f>IF(E18="","",E18)</f>
        <v>Vyplň údaj</v>
      </c>
      <c r="G87" s="121"/>
      <c r="H87" s="121"/>
      <c r="I87" s="117" t="s">
        <v>38</v>
      </c>
      <c r="J87" s="232" t="str">
        <f>E24</f>
        <v>Bc. Veronika Kalusová</v>
      </c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127" customFormat="1" ht="10.35" customHeight="1" x14ac:dyDescent="0.2">
      <c r="A88" s="121"/>
      <c r="B88" s="122"/>
      <c r="C88" s="121"/>
      <c r="D88" s="121"/>
      <c r="E88" s="121"/>
      <c r="F88" s="121"/>
      <c r="G88" s="121"/>
      <c r="H88" s="121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5" s="252" customFormat="1" ht="29.25" customHeight="1" x14ac:dyDescent="0.2">
      <c r="A89" s="246"/>
      <c r="B89" s="247"/>
      <c r="C89" s="248" t="s">
        <v>121</v>
      </c>
      <c r="D89" s="249" t="s">
        <v>61</v>
      </c>
      <c r="E89" s="249" t="s">
        <v>57</v>
      </c>
      <c r="F89" s="249" t="s">
        <v>58</v>
      </c>
      <c r="G89" s="249" t="s">
        <v>122</v>
      </c>
      <c r="H89" s="249" t="s">
        <v>123</v>
      </c>
      <c r="I89" s="249" t="s">
        <v>124</v>
      </c>
      <c r="J89" s="249" t="s">
        <v>101</v>
      </c>
      <c r="K89" s="250" t="s">
        <v>125</v>
      </c>
      <c r="L89" s="251"/>
      <c r="M89" s="172" t="s">
        <v>3</v>
      </c>
      <c r="N89" s="173" t="s">
        <v>46</v>
      </c>
      <c r="O89" s="173" t="s">
        <v>126</v>
      </c>
      <c r="P89" s="173" t="s">
        <v>127</v>
      </c>
      <c r="Q89" s="173" t="s">
        <v>128</v>
      </c>
      <c r="R89" s="173" t="s">
        <v>129</v>
      </c>
      <c r="S89" s="173" t="s">
        <v>130</v>
      </c>
      <c r="T89" s="174" t="s">
        <v>131</v>
      </c>
      <c r="U89" s="246"/>
      <c r="V89" s="246"/>
      <c r="W89" s="246"/>
      <c r="X89" s="246"/>
      <c r="Y89" s="246"/>
      <c r="Z89" s="246"/>
      <c r="AA89" s="246"/>
      <c r="AB89" s="246"/>
      <c r="AC89" s="246"/>
      <c r="AD89" s="246"/>
      <c r="AE89" s="246"/>
    </row>
    <row r="90" spans="1:65" s="127" customFormat="1" ht="22.9" customHeight="1" x14ac:dyDescent="0.25">
      <c r="A90" s="121"/>
      <c r="B90" s="122"/>
      <c r="C90" s="180" t="s">
        <v>132</v>
      </c>
      <c r="D90" s="121"/>
      <c r="E90" s="121"/>
      <c r="F90" s="121"/>
      <c r="G90" s="121"/>
      <c r="H90" s="121"/>
      <c r="I90" s="121"/>
      <c r="J90" s="253">
        <f>BK90</f>
        <v>0</v>
      </c>
      <c r="K90" s="121"/>
      <c r="L90" s="122"/>
      <c r="M90" s="175"/>
      <c r="N90" s="160"/>
      <c r="O90" s="176"/>
      <c r="P90" s="254">
        <f>P91+P110</f>
        <v>0</v>
      </c>
      <c r="Q90" s="176"/>
      <c r="R90" s="254">
        <f>R91+R110</f>
        <v>0</v>
      </c>
      <c r="S90" s="176"/>
      <c r="T90" s="255">
        <f>T91+T110</f>
        <v>0</v>
      </c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T90" s="104" t="s">
        <v>75</v>
      </c>
      <c r="AU90" s="104" t="s">
        <v>102</v>
      </c>
      <c r="BK90" s="256">
        <f>BK91+BK110</f>
        <v>0</v>
      </c>
    </row>
    <row r="91" spans="1:65" s="257" customFormat="1" ht="25.9" customHeight="1" x14ac:dyDescent="0.2">
      <c r="B91" s="258"/>
      <c r="D91" s="259" t="s">
        <v>75</v>
      </c>
      <c r="E91" s="260" t="s">
        <v>133</v>
      </c>
      <c r="F91" s="260" t="s">
        <v>134</v>
      </c>
      <c r="J91" s="261">
        <f>BK91</f>
        <v>0</v>
      </c>
      <c r="L91" s="258"/>
      <c r="M91" s="262"/>
      <c r="N91" s="263"/>
      <c r="O91" s="263"/>
      <c r="P91" s="264">
        <f>P92+P97+P102+P107</f>
        <v>0</v>
      </c>
      <c r="Q91" s="263"/>
      <c r="R91" s="264">
        <f>R92+R97+R102+R107</f>
        <v>0</v>
      </c>
      <c r="S91" s="263"/>
      <c r="T91" s="265">
        <f>T92+T97+T102+T107</f>
        <v>0</v>
      </c>
      <c r="AR91" s="259" t="s">
        <v>84</v>
      </c>
      <c r="AT91" s="266" t="s">
        <v>75</v>
      </c>
      <c r="AU91" s="266" t="s">
        <v>76</v>
      </c>
      <c r="AY91" s="259" t="s">
        <v>135</v>
      </c>
      <c r="BK91" s="267">
        <f>BK92+BK97+BK102+BK107</f>
        <v>0</v>
      </c>
    </row>
    <row r="92" spans="1:65" s="257" customFormat="1" ht="22.9" customHeight="1" x14ac:dyDescent="0.2">
      <c r="B92" s="258"/>
      <c r="D92" s="259" t="s">
        <v>75</v>
      </c>
      <c r="E92" s="268" t="s">
        <v>158</v>
      </c>
      <c r="F92" s="268" t="s">
        <v>159</v>
      </c>
      <c r="J92" s="269">
        <f>BK92</f>
        <v>0</v>
      </c>
      <c r="L92" s="258"/>
      <c r="M92" s="262"/>
      <c r="N92" s="263"/>
      <c r="O92" s="263"/>
      <c r="P92" s="264">
        <f>SUM(P93:P96)</f>
        <v>0</v>
      </c>
      <c r="Q92" s="263"/>
      <c r="R92" s="264">
        <f>SUM(R93:R96)</f>
        <v>0</v>
      </c>
      <c r="S92" s="263"/>
      <c r="T92" s="265">
        <f>SUM(T93:T96)</f>
        <v>0</v>
      </c>
      <c r="AR92" s="259" t="s">
        <v>84</v>
      </c>
      <c r="AT92" s="266" t="s">
        <v>75</v>
      </c>
      <c r="AU92" s="266" t="s">
        <v>84</v>
      </c>
      <c r="AY92" s="259" t="s">
        <v>135</v>
      </c>
      <c r="BK92" s="267">
        <f>SUM(BK93:BK96)</f>
        <v>0</v>
      </c>
    </row>
    <row r="93" spans="1:65" s="127" customFormat="1" ht="16.5" customHeight="1" x14ac:dyDescent="0.2">
      <c r="A93" s="121"/>
      <c r="B93" s="122"/>
      <c r="C93" s="270" t="s">
        <v>144</v>
      </c>
      <c r="D93" s="270" t="s">
        <v>138</v>
      </c>
      <c r="E93" s="271" t="s">
        <v>883</v>
      </c>
      <c r="F93" s="272" t="s">
        <v>884</v>
      </c>
      <c r="G93" s="273" t="s">
        <v>150</v>
      </c>
      <c r="H93" s="274">
        <v>6</v>
      </c>
      <c r="I93" s="6"/>
      <c r="J93" s="275">
        <f>ROUND(I93*H93,2)</f>
        <v>0</v>
      </c>
      <c r="K93" s="272" t="s">
        <v>142</v>
      </c>
      <c r="L93" s="122"/>
      <c r="M93" s="276" t="s">
        <v>3</v>
      </c>
      <c r="N93" s="277" t="s">
        <v>48</v>
      </c>
      <c r="O93" s="164"/>
      <c r="P93" s="278">
        <f>O93*H93</f>
        <v>0</v>
      </c>
      <c r="Q93" s="278">
        <v>0</v>
      </c>
      <c r="R93" s="278">
        <f>Q93*H93</f>
        <v>0</v>
      </c>
      <c r="S93" s="278">
        <v>0</v>
      </c>
      <c r="T93" s="279">
        <f>S93*H93</f>
        <v>0</v>
      </c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R93" s="280" t="s">
        <v>143</v>
      </c>
      <c r="AT93" s="280" t="s">
        <v>138</v>
      </c>
      <c r="AU93" s="280" t="s">
        <v>144</v>
      </c>
      <c r="AY93" s="104" t="s">
        <v>135</v>
      </c>
      <c r="BE93" s="281">
        <f>IF(N93="základní",J93,0)</f>
        <v>0</v>
      </c>
      <c r="BF93" s="281">
        <f>IF(N93="snížená",J93,0)</f>
        <v>0</v>
      </c>
      <c r="BG93" s="281">
        <f>IF(N93="zákl. přenesená",J93,0)</f>
        <v>0</v>
      </c>
      <c r="BH93" s="281">
        <f>IF(N93="sníž. přenesená",J93,0)</f>
        <v>0</v>
      </c>
      <c r="BI93" s="281">
        <f>IF(N93="nulová",J93,0)</f>
        <v>0</v>
      </c>
      <c r="BJ93" s="104" t="s">
        <v>144</v>
      </c>
      <c r="BK93" s="281">
        <f>ROUND(I93*H93,2)</f>
        <v>0</v>
      </c>
      <c r="BL93" s="104" t="s">
        <v>143</v>
      </c>
      <c r="BM93" s="280" t="s">
        <v>144</v>
      </c>
    </row>
    <row r="94" spans="1:65" s="127" customFormat="1" ht="11.25" x14ac:dyDescent="0.2">
      <c r="A94" s="121"/>
      <c r="B94" s="122"/>
      <c r="C94" s="121"/>
      <c r="D94" s="282" t="s">
        <v>146</v>
      </c>
      <c r="E94" s="121"/>
      <c r="F94" s="283" t="s">
        <v>885</v>
      </c>
      <c r="G94" s="121"/>
      <c r="H94" s="121"/>
      <c r="I94" s="121"/>
      <c r="J94" s="121"/>
      <c r="K94" s="121"/>
      <c r="L94" s="122"/>
      <c r="M94" s="284"/>
      <c r="N94" s="285"/>
      <c r="O94" s="164"/>
      <c r="P94" s="164"/>
      <c r="Q94" s="164"/>
      <c r="R94" s="164"/>
      <c r="S94" s="164"/>
      <c r="T94" s="165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T94" s="104" t="s">
        <v>146</v>
      </c>
      <c r="AU94" s="104" t="s">
        <v>144</v>
      </c>
    </row>
    <row r="95" spans="1:65" s="286" customFormat="1" ht="11.25" x14ac:dyDescent="0.2">
      <c r="B95" s="287"/>
      <c r="D95" s="288" t="s">
        <v>153</v>
      </c>
      <c r="E95" s="289" t="s">
        <v>3</v>
      </c>
      <c r="F95" s="290" t="s">
        <v>886</v>
      </c>
      <c r="H95" s="291">
        <v>6</v>
      </c>
      <c r="L95" s="287"/>
      <c r="M95" s="292"/>
      <c r="N95" s="293"/>
      <c r="O95" s="293"/>
      <c r="P95" s="293"/>
      <c r="Q95" s="293"/>
      <c r="R95" s="293"/>
      <c r="S95" s="293"/>
      <c r="T95" s="294"/>
      <c r="AT95" s="289" t="s">
        <v>153</v>
      </c>
      <c r="AU95" s="289" t="s">
        <v>144</v>
      </c>
      <c r="AV95" s="286" t="s">
        <v>144</v>
      </c>
      <c r="AW95" s="286" t="s">
        <v>37</v>
      </c>
      <c r="AX95" s="286" t="s">
        <v>76</v>
      </c>
      <c r="AY95" s="289" t="s">
        <v>135</v>
      </c>
    </row>
    <row r="96" spans="1:65" s="295" customFormat="1" ht="11.25" x14ac:dyDescent="0.2">
      <c r="B96" s="296"/>
      <c r="D96" s="288" t="s">
        <v>153</v>
      </c>
      <c r="E96" s="297" t="s">
        <v>3</v>
      </c>
      <c r="F96" s="298" t="s">
        <v>157</v>
      </c>
      <c r="H96" s="299">
        <v>6</v>
      </c>
      <c r="L96" s="296"/>
      <c r="M96" s="300"/>
      <c r="N96" s="301"/>
      <c r="O96" s="301"/>
      <c r="P96" s="301"/>
      <c r="Q96" s="301"/>
      <c r="R96" s="301"/>
      <c r="S96" s="301"/>
      <c r="T96" s="302"/>
      <c r="AT96" s="297" t="s">
        <v>153</v>
      </c>
      <c r="AU96" s="297" t="s">
        <v>144</v>
      </c>
      <c r="AV96" s="295" t="s">
        <v>143</v>
      </c>
      <c r="AW96" s="295" t="s">
        <v>37</v>
      </c>
      <c r="AX96" s="295" t="s">
        <v>84</v>
      </c>
      <c r="AY96" s="297" t="s">
        <v>135</v>
      </c>
    </row>
    <row r="97" spans="1:65" s="257" customFormat="1" ht="22.9" customHeight="1" x14ac:dyDescent="0.2">
      <c r="B97" s="258"/>
      <c r="D97" s="259" t="s">
        <v>75</v>
      </c>
      <c r="E97" s="268" t="s">
        <v>199</v>
      </c>
      <c r="F97" s="268" t="s">
        <v>223</v>
      </c>
      <c r="J97" s="269">
        <f>BK97</f>
        <v>0</v>
      </c>
      <c r="L97" s="258"/>
      <c r="M97" s="262"/>
      <c r="N97" s="263"/>
      <c r="O97" s="263"/>
      <c r="P97" s="264">
        <f>SUM(P98:P101)</f>
        <v>0</v>
      </c>
      <c r="Q97" s="263"/>
      <c r="R97" s="264">
        <f>SUM(R98:R101)</f>
        <v>0</v>
      </c>
      <c r="S97" s="263"/>
      <c r="T97" s="265">
        <f>SUM(T98:T101)</f>
        <v>0</v>
      </c>
      <c r="AR97" s="259" t="s">
        <v>84</v>
      </c>
      <c r="AT97" s="266" t="s">
        <v>75</v>
      </c>
      <c r="AU97" s="266" t="s">
        <v>84</v>
      </c>
      <c r="AY97" s="259" t="s">
        <v>135</v>
      </c>
      <c r="BK97" s="267">
        <f>SUM(BK98:BK101)</f>
        <v>0</v>
      </c>
    </row>
    <row r="98" spans="1:65" s="127" customFormat="1" ht="21.75" customHeight="1" x14ac:dyDescent="0.2">
      <c r="A98" s="121"/>
      <c r="B98" s="122"/>
      <c r="C98" s="270" t="s">
        <v>136</v>
      </c>
      <c r="D98" s="270" t="s">
        <v>138</v>
      </c>
      <c r="E98" s="271" t="s">
        <v>887</v>
      </c>
      <c r="F98" s="272" t="s">
        <v>888</v>
      </c>
      <c r="G98" s="273" t="s">
        <v>209</v>
      </c>
      <c r="H98" s="274">
        <v>20</v>
      </c>
      <c r="I98" s="6"/>
      <c r="J98" s="275">
        <f>ROUND(I98*H98,2)</f>
        <v>0</v>
      </c>
      <c r="K98" s="272" t="s">
        <v>142</v>
      </c>
      <c r="L98" s="122"/>
      <c r="M98" s="276" t="s">
        <v>3</v>
      </c>
      <c r="N98" s="277" t="s">
        <v>48</v>
      </c>
      <c r="O98" s="164"/>
      <c r="P98" s="278">
        <f>O98*H98</f>
        <v>0</v>
      </c>
      <c r="Q98" s="278">
        <v>0</v>
      </c>
      <c r="R98" s="278">
        <f>Q98*H98</f>
        <v>0</v>
      </c>
      <c r="S98" s="278">
        <v>0</v>
      </c>
      <c r="T98" s="279">
        <f>S98*H98</f>
        <v>0</v>
      </c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R98" s="280" t="s">
        <v>143</v>
      </c>
      <c r="AT98" s="280" t="s">
        <v>138</v>
      </c>
      <c r="AU98" s="280" t="s">
        <v>144</v>
      </c>
      <c r="AY98" s="104" t="s">
        <v>135</v>
      </c>
      <c r="BE98" s="281">
        <f>IF(N98="základní",J98,0)</f>
        <v>0</v>
      </c>
      <c r="BF98" s="281">
        <f>IF(N98="snížená",J98,0)</f>
        <v>0</v>
      </c>
      <c r="BG98" s="281">
        <f>IF(N98="zákl. přenesená",J98,0)</f>
        <v>0</v>
      </c>
      <c r="BH98" s="281">
        <f>IF(N98="sníž. přenesená",J98,0)</f>
        <v>0</v>
      </c>
      <c r="BI98" s="281">
        <f>IF(N98="nulová",J98,0)</f>
        <v>0</v>
      </c>
      <c r="BJ98" s="104" t="s">
        <v>144</v>
      </c>
      <c r="BK98" s="281">
        <f>ROUND(I98*H98,2)</f>
        <v>0</v>
      </c>
      <c r="BL98" s="104" t="s">
        <v>143</v>
      </c>
      <c r="BM98" s="280" t="s">
        <v>143</v>
      </c>
    </row>
    <row r="99" spans="1:65" s="127" customFormat="1" ht="11.25" x14ac:dyDescent="0.2">
      <c r="A99" s="121"/>
      <c r="B99" s="122"/>
      <c r="C99" s="121"/>
      <c r="D99" s="282" t="s">
        <v>146</v>
      </c>
      <c r="E99" s="121"/>
      <c r="F99" s="283" t="s">
        <v>889</v>
      </c>
      <c r="G99" s="121"/>
      <c r="H99" s="121"/>
      <c r="I99" s="121"/>
      <c r="J99" s="121"/>
      <c r="K99" s="121"/>
      <c r="L99" s="122"/>
      <c r="M99" s="284"/>
      <c r="N99" s="285"/>
      <c r="O99" s="164"/>
      <c r="P99" s="164"/>
      <c r="Q99" s="164"/>
      <c r="R99" s="164"/>
      <c r="S99" s="164"/>
      <c r="T99" s="165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T99" s="104" t="s">
        <v>146</v>
      </c>
      <c r="AU99" s="104" t="s">
        <v>144</v>
      </c>
    </row>
    <row r="100" spans="1:65" s="127" customFormat="1" ht="24.2" customHeight="1" x14ac:dyDescent="0.2">
      <c r="A100" s="121"/>
      <c r="B100" s="122"/>
      <c r="C100" s="270" t="s">
        <v>143</v>
      </c>
      <c r="D100" s="270" t="s">
        <v>138</v>
      </c>
      <c r="E100" s="271" t="s">
        <v>890</v>
      </c>
      <c r="F100" s="272" t="s">
        <v>891</v>
      </c>
      <c r="G100" s="273" t="s">
        <v>209</v>
      </c>
      <c r="H100" s="274">
        <v>10</v>
      </c>
      <c r="I100" s="6"/>
      <c r="J100" s="275">
        <f>ROUND(I100*H100,2)</f>
        <v>0</v>
      </c>
      <c r="K100" s="272" t="s">
        <v>142</v>
      </c>
      <c r="L100" s="122"/>
      <c r="M100" s="276" t="s">
        <v>3</v>
      </c>
      <c r="N100" s="277" t="s">
        <v>48</v>
      </c>
      <c r="O100" s="164"/>
      <c r="P100" s="278">
        <f>O100*H100</f>
        <v>0</v>
      </c>
      <c r="Q100" s="278">
        <v>0</v>
      </c>
      <c r="R100" s="278">
        <f>Q100*H100</f>
        <v>0</v>
      </c>
      <c r="S100" s="278">
        <v>0</v>
      </c>
      <c r="T100" s="279">
        <f>S100*H100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R100" s="280" t="s">
        <v>143</v>
      </c>
      <c r="AT100" s="280" t="s">
        <v>138</v>
      </c>
      <c r="AU100" s="280" t="s">
        <v>144</v>
      </c>
      <c r="AY100" s="104" t="s">
        <v>135</v>
      </c>
      <c r="BE100" s="281">
        <f>IF(N100="základní",J100,0)</f>
        <v>0</v>
      </c>
      <c r="BF100" s="281">
        <f>IF(N100="snížená",J100,0)</f>
        <v>0</v>
      </c>
      <c r="BG100" s="281">
        <f>IF(N100="zákl. přenesená",J100,0)</f>
        <v>0</v>
      </c>
      <c r="BH100" s="281">
        <f>IF(N100="sníž. přenesená",J100,0)</f>
        <v>0</v>
      </c>
      <c r="BI100" s="281">
        <f>IF(N100="nulová",J100,0)</f>
        <v>0</v>
      </c>
      <c r="BJ100" s="104" t="s">
        <v>144</v>
      </c>
      <c r="BK100" s="281">
        <f>ROUND(I100*H100,2)</f>
        <v>0</v>
      </c>
      <c r="BL100" s="104" t="s">
        <v>143</v>
      </c>
      <c r="BM100" s="280" t="s">
        <v>158</v>
      </c>
    </row>
    <row r="101" spans="1:65" s="127" customFormat="1" ht="11.25" x14ac:dyDescent="0.2">
      <c r="A101" s="121"/>
      <c r="B101" s="122"/>
      <c r="C101" s="121"/>
      <c r="D101" s="282" t="s">
        <v>146</v>
      </c>
      <c r="E101" s="121"/>
      <c r="F101" s="283" t="s">
        <v>892</v>
      </c>
      <c r="G101" s="121"/>
      <c r="H101" s="121"/>
      <c r="I101" s="121"/>
      <c r="J101" s="121"/>
      <c r="K101" s="121"/>
      <c r="L101" s="122"/>
      <c r="M101" s="284"/>
      <c r="N101" s="285"/>
      <c r="O101" s="164"/>
      <c r="P101" s="164"/>
      <c r="Q101" s="164"/>
      <c r="R101" s="164"/>
      <c r="S101" s="164"/>
      <c r="T101" s="165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T101" s="104" t="s">
        <v>146</v>
      </c>
      <c r="AU101" s="104" t="s">
        <v>144</v>
      </c>
    </row>
    <row r="102" spans="1:65" s="257" customFormat="1" ht="22.9" customHeight="1" x14ac:dyDescent="0.2">
      <c r="B102" s="258"/>
      <c r="D102" s="259" t="s">
        <v>75</v>
      </c>
      <c r="E102" s="268" t="s">
        <v>276</v>
      </c>
      <c r="F102" s="268" t="s">
        <v>277</v>
      </c>
      <c r="J102" s="269">
        <f>BK102</f>
        <v>0</v>
      </c>
      <c r="L102" s="258"/>
      <c r="M102" s="262"/>
      <c r="N102" s="263"/>
      <c r="O102" s="263"/>
      <c r="P102" s="264">
        <f>SUM(P103:P106)</f>
        <v>0</v>
      </c>
      <c r="Q102" s="263"/>
      <c r="R102" s="264">
        <f>SUM(R103:R106)</f>
        <v>0</v>
      </c>
      <c r="S102" s="263"/>
      <c r="T102" s="265">
        <f>SUM(T103:T106)</f>
        <v>0</v>
      </c>
      <c r="AR102" s="259" t="s">
        <v>84</v>
      </c>
      <c r="AT102" s="266" t="s">
        <v>75</v>
      </c>
      <c r="AU102" s="266" t="s">
        <v>84</v>
      </c>
      <c r="AY102" s="259" t="s">
        <v>135</v>
      </c>
      <c r="BK102" s="267">
        <f>SUM(BK103:BK106)</f>
        <v>0</v>
      </c>
    </row>
    <row r="103" spans="1:65" s="127" customFormat="1" ht="21.75" customHeight="1" x14ac:dyDescent="0.2">
      <c r="A103" s="121"/>
      <c r="B103" s="122"/>
      <c r="C103" s="270" t="s">
        <v>468</v>
      </c>
      <c r="D103" s="270" t="s">
        <v>138</v>
      </c>
      <c r="E103" s="271" t="s">
        <v>284</v>
      </c>
      <c r="F103" s="272" t="s">
        <v>285</v>
      </c>
      <c r="G103" s="273" t="s">
        <v>280</v>
      </c>
      <c r="H103" s="274">
        <v>1.2490000000000001</v>
      </c>
      <c r="I103" s="6"/>
      <c r="J103" s="275">
        <f>ROUND(I103*H103,2)</f>
        <v>0</v>
      </c>
      <c r="K103" s="272" t="s">
        <v>142</v>
      </c>
      <c r="L103" s="122"/>
      <c r="M103" s="276" t="s">
        <v>3</v>
      </c>
      <c r="N103" s="277" t="s">
        <v>48</v>
      </c>
      <c r="O103" s="164"/>
      <c r="P103" s="278">
        <f>O103*H103</f>
        <v>0</v>
      </c>
      <c r="Q103" s="278">
        <v>0</v>
      </c>
      <c r="R103" s="278">
        <f>Q103*H103</f>
        <v>0</v>
      </c>
      <c r="S103" s="278">
        <v>0</v>
      </c>
      <c r="T103" s="279">
        <f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0" t="s">
        <v>143</v>
      </c>
      <c r="AT103" s="280" t="s">
        <v>138</v>
      </c>
      <c r="AU103" s="280" t="s">
        <v>144</v>
      </c>
      <c r="AY103" s="104" t="s">
        <v>135</v>
      </c>
      <c r="BE103" s="281">
        <f>IF(N103="základní",J103,0)</f>
        <v>0</v>
      </c>
      <c r="BF103" s="281">
        <f>IF(N103="snížená",J103,0)</f>
        <v>0</v>
      </c>
      <c r="BG103" s="281">
        <f>IF(N103="zákl. přenesená",J103,0)</f>
        <v>0</v>
      </c>
      <c r="BH103" s="281">
        <f>IF(N103="sníž. přenesená",J103,0)</f>
        <v>0</v>
      </c>
      <c r="BI103" s="281">
        <f>IF(N103="nulová",J103,0)</f>
        <v>0</v>
      </c>
      <c r="BJ103" s="104" t="s">
        <v>144</v>
      </c>
      <c r="BK103" s="281">
        <f>ROUND(I103*H103,2)</f>
        <v>0</v>
      </c>
      <c r="BL103" s="104" t="s">
        <v>143</v>
      </c>
      <c r="BM103" s="280" t="s">
        <v>194</v>
      </c>
    </row>
    <row r="104" spans="1:65" s="127" customFormat="1" ht="11.25" x14ac:dyDescent="0.2">
      <c r="A104" s="121"/>
      <c r="B104" s="122"/>
      <c r="C104" s="121"/>
      <c r="D104" s="282" t="s">
        <v>146</v>
      </c>
      <c r="E104" s="121"/>
      <c r="F104" s="283" t="s">
        <v>287</v>
      </c>
      <c r="G104" s="121"/>
      <c r="H104" s="121"/>
      <c r="I104" s="121"/>
      <c r="J104" s="121"/>
      <c r="K104" s="121"/>
      <c r="L104" s="122"/>
      <c r="M104" s="284"/>
      <c r="N104" s="285"/>
      <c r="O104" s="164"/>
      <c r="P104" s="164"/>
      <c r="Q104" s="164"/>
      <c r="R104" s="164"/>
      <c r="S104" s="164"/>
      <c r="T104" s="165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T104" s="104" t="s">
        <v>146</v>
      </c>
      <c r="AU104" s="104" t="s">
        <v>144</v>
      </c>
    </row>
    <row r="105" spans="1:65" s="127" customFormat="1" ht="24.2" customHeight="1" x14ac:dyDescent="0.2">
      <c r="A105" s="121"/>
      <c r="B105" s="122"/>
      <c r="C105" s="270" t="s">
        <v>475</v>
      </c>
      <c r="D105" s="270" t="s">
        <v>138</v>
      </c>
      <c r="E105" s="271" t="s">
        <v>289</v>
      </c>
      <c r="F105" s="272" t="s">
        <v>290</v>
      </c>
      <c r="G105" s="273" t="s">
        <v>280</v>
      </c>
      <c r="H105" s="274">
        <v>1.2490000000000001</v>
      </c>
      <c r="I105" s="6"/>
      <c r="J105" s="275">
        <f>ROUND(I105*H105,2)</f>
        <v>0</v>
      </c>
      <c r="K105" s="272" t="s">
        <v>142</v>
      </c>
      <c r="L105" s="122"/>
      <c r="M105" s="276" t="s">
        <v>3</v>
      </c>
      <c r="N105" s="277" t="s">
        <v>48</v>
      </c>
      <c r="O105" s="164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R105" s="280" t="s">
        <v>143</v>
      </c>
      <c r="AT105" s="280" t="s">
        <v>138</v>
      </c>
      <c r="AU105" s="280" t="s">
        <v>144</v>
      </c>
      <c r="AY105" s="104" t="s">
        <v>135</v>
      </c>
      <c r="BE105" s="281">
        <f>IF(N105="základní",J105,0)</f>
        <v>0</v>
      </c>
      <c r="BF105" s="281">
        <f>IF(N105="snížená",J105,0)</f>
        <v>0</v>
      </c>
      <c r="BG105" s="281">
        <f>IF(N105="zákl. přenesená",J105,0)</f>
        <v>0</v>
      </c>
      <c r="BH105" s="281">
        <f>IF(N105="sníž. přenesená",J105,0)</f>
        <v>0</v>
      </c>
      <c r="BI105" s="281">
        <f>IF(N105="nulová",J105,0)</f>
        <v>0</v>
      </c>
      <c r="BJ105" s="104" t="s">
        <v>144</v>
      </c>
      <c r="BK105" s="281">
        <f>ROUND(I105*H105,2)</f>
        <v>0</v>
      </c>
      <c r="BL105" s="104" t="s">
        <v>143</v>
      </c>
      <c r="BM105" s="280" t="s">
        <v>206</v>
      </c>
    </row>
    <row r="106" spans="1:65" s="127" customFormat="1" ht="11.25" x14ac:dyDescent="0.2">
      <c r="A106" s="121"/>
      <c r="B106" s="122"/>
      <c r="C106" s="121"/>
      <c r="D106" s="282" t="s">
        <v>146</v>
      </c>
      <c r="E106" s="121"/>
      <c r="F106" s="283" t="s">
        <v>292</v>
      </c>
      <c r="G106" s="121"/>
      <c r="H106" s="121"/>
      <c r="I106" s="121"/>
      <c r="J106" s="121"/>
      <c r="K106" s="121"/>
      <c r="L106" s="122"/>
      <c r="M106" s="284"/>
      <c r="N106" s="285"/>
      <c r="O106" s="164"/>
      <c r="P106" s="164"/>
      <c r="Q106" s="164"/>
      <c r="R106" s="164"/>
      <c r="S106" s="164"/>
      <c r="T106" s="165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T106" s="104" t="s">
        <v>146</v>
      </c>
      <c r="AU106" s="104" t="s">
        <v>144</v>
      </c>
    </row>
    <row r="107" spans="1:65" s="257" customFormat="1" ht="22.9" customHeight="1" x14ac:dyDescent="0.2">
      <c r="B107" s="258"/>
      <c r="D107" s="259" t="s">
        <v>75</v>
      </c>
      <c r="E107" s="268" t="s">
        <v>299</v>
      </c>
      <c r="F107" s="268" t="s">
        <v>300</v>
      </c>
      <c r="J107" s="269">
        <f>BK107</f>
        <v>0</v>
      </c>
      <c r="L107" s="258"/>
      <c r="M107" s="262"/>
      <c r="N107" s="263"/>
      <c r="O107" s="263"/>
      <c r="P107" s="264">
        <f>SUM(P108:P109)</f>
        <v>0</v>
      </c>
      <c r="Q107" s="263"/>
      <c r="R107" s="264">
        <f>SUM(R108:R109)</f>
        <v>0</v>
      </c>
      <c r="S107" s="263"/>
      <c r="T107" s="265">
        <f>SUM(T108:T109)</f>
        <v>0</v>
      </c>
      <c r="AR107" s="259" t="s">
        <v>84</v>
      </c>
      <c r="AT107" s="266" t="s">
        <v>75</v>
      </c>
      <c r="AU107" s="266" t="s">
        <v>84</v>
      </c>
      <c r="AY107" s="259" t="s">
        <v>135</v>
      </c>
      <c r="BK107" s="267">
        <f>SUM(BK108:BK109)</f>
        <v>0</v>
      </c>
    </row>
    <row r="108" spans="1:65" s="127" customFormat="1" ht="24.2" customHeight="1" x14ac:dyDescent="0.2">
      <c r="A108" s="121"/>
      <c r="B108" s="122"/>
      <c r="C108" s="270" t="s">
        <v>493</v>
      </c>
      <c r="D108" s="270" t="s">
        <v>138</v>
      </c>
      <c r="E108" s="271" t="s">
        <v>893</v>
      </c>
      <c r="F108" s="272" t="s">
        <v>894</v>
      </c>
      <c r="G108" s="273" t="s">
        <v>280</v>
      </c>
      <c r="H108" s="274">
        <v>0.24</v>
      </c>
      <c r="I108" s="6"/>
      <c r="J108" s="275">
        <f>ROUND(I108*H108,2)</f>
        <v>0</v>
      </c>
      <c r="K108" s="272" t="s">
        <v>142</v>
      </c>
      <c r="L108" s="122"/>
      <c r="M108" s="276" t="s">
        <v>3</v>
      </c>
      <c r="N108" s="277" t="s">
        <v>48</v>
      </c>
      <c r="O108" s="164"/>
      <c r="P108" s="278">
        <f>O108*H108</f>
        <v>0</v>
      </c>
      <c r="Q108" s="278">
        <v>0</v>
      </c>
      <c r="R108" s="278">
        <f>Q108*H108</f>
        <v>0</v>
      </c>
      <c r="S108" s="278">
        <v>0</v>
      </c>
      <c r="T108" s="279">
        <f>S108*H108</f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0" t="s">
        <v>143</v>
      </c>
      <c r="AT108" s="280" t="s">
        <v>138</v>
      </c>
      <c r="AU108" s="280" t="s">
        <v>144</v>
      </c>
      <c r="AY108" s="104" t="s">
        <v>135</v>
      </c>
      <c r="BE108" s="281">
        <f>IF(N108="základní",J108,0)</f>
        <v>0</v>
      </c>
      <c r="BF108" s="281">
        <f>IF(N108="snížená",J108,0)</f>
        <v>0</v>
      </c>
      <c r="BG108" s="281">
        <f>IF(N108="zákl. přenesená",J108,0)</f>
        <v>0</v>
      </c>
      <c r="BH108" s="281">
        <f>IF(N108="sníž. přenesená",J108,0)</f>
        <v>0</v>
      </c>
      <c r="BI108" s="281">
        <f>IF(N108="nulová",J108,0)</f>
        <v>0</v>
      </c>
      <c r="BJ108" s="104" t="s">
        <v>144</v>
      </c>
      <c r="BK108" s="281">
        <f>ROUND(I108*H108,2)</f>
        <v>0</v>
      </c>
      <c r="BL108" s="104" t="s">
        <v>143</v>
      </c>
      <c r="BM108" s="280" t="s">
        <v>217</v>
      </c>
    </row>
    <row r="109" spans="1:65" s="127" customFormat="1" ht="11.25" x14ac:dyDescent="0.2">
      <c r="A109" s="121"/>
      <c r="B109" s="122"/>
      <c r="C109" s="121"/>
      <c r="D109" s="282" t="s">
        <v>146</v>
      </c>
      <c r="E109" s="121"/>
      <c r="F109" s="283" t="s">
        <v>895</v>
      </c>
      <c r="G109" s="121"/>
      <c r="H109" s="121"/>
      <c r="I109" s="121"/>
      <c r="J109" s="121"/>
      <c r="K109" s="121"/>
      <c r="L109" s="122"/>
      <c r="M109" s="284"/>
      <c r="N109" s="285"/>
      <c r="O109" s="164"/>
      <c r="P109" s="164"/>
      <c r="Q109" s="164"/>
      <c r="R109" s="164"/>
      <c r="S109" s="164"/>
      <c r="T109" s="165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T109" s="104" t="s">
        <v>146</v>
      </c>
      <c r="AU109" s="104" t="s">
        <v>144</v>
      </c>
    </row>
    <row r="110" spans="1:65" s="257" customFormat="1" ht="25.9" customHeight="1" x14ac:dyDescent="0.2">
      <c r="B110" s="258"/>
      <c r="D110" s="259" t="s">
        <v>75</v>
      </c>
      <c r="E110" s="260" t="s">
        <v>306</v>
      </c>
      <c r="F110" s="260" t="s">
        <v>307</v>
      </c>
      <c r="J110" s="261">
        <f>BK110</f>
        <v>0</v>
      </c>
      <c r="L110" s="258"/>
      <c r="M110" s="262"/>
      <c r="N110" s="263"/>
      <c r="O110" s="263"/>
      <c r="P110" s="264">
        <f>P111+P138+P190+P197+P200</f>
        <v>0</v>
      </c>
      <c r="Q110" s="263"/>
      <c r="R110" s="264">
        <f>R111+R138+R190+R197+R200</f>
        <v>0</v>
      </c>
      <c r="S110" s="263"/>
      <c r="T110" s="265">
        <f>T111+T138+T190+T197+T200</f>
        <v>0</v>
      </c>
      <c r="AR110" s="259" t="s">
        <v>144</v>
      </c>
      <c r="AT110" s="266" t="s">
        <v>75</v>
      </c>
      <c r="AU110" s="266" t="s">
        <v>76</v>
      </c>
      <c r="AY110" s="259" t="s">
        <v>135</v>
      </c>
      <c r="BK110" s="267">
        <f>BK111+BK138+BK190+BK197+BK200</f>
        <v>0</v>
      </c>
    </row>
    <row r="111" spans="1:65" s="257" customFormat="1" ht="22.9" customHeight="1" x14ac:dyDescent="0.2">
      <c r="B111" s="258"/>
      <c r="D111" s="259" t="s">
        <v>75</v>
      </c>
      <c r="E111" s="268" t="s">
        <v>896</v>
      </c>
      <c r="F111" s="268" t="s">
        <v>897</v>
      </c>
      <c r="J111" s="269">
        <f>BK111</f>
        <v>0</v>
      </c>
      <c r="L111" s="258"/>
      <c r="M111" s="262"/>
      <c r="N111" s="263"/>
      <c r="O111" s="263"/>
      <c r="P111" s="264">
        <f>SUM(P112:P137)</f>
        <v>0</v>
      </c>
      <c r="Q111" s="263"/>
      <c r="R111" s="264">
        <f>SUM(R112:R137)</f>
        <v>0</v>
      </c>
      <c r="S111" s="263"/>
      <c r="T111" s="265">
        <f>SUM(T112:T137)</f>
        <v>0</v>
      </c>
      <c r="AR111" s="259" t="s">
        <v>144</v>
      </c>
      <c r="AT111" s="266" t="s">
        <v>75</v>
      </c>
      <c r="AU111" s="266" t="s">
        <v>84</v>
      </c>
      <c r="AY111" s="259" t="s">
        <v>135</v>
      </c>
      <c r="BK111" s="267">
        <f>SUM(BK112:BK137)</f>
        <v>0</v>
      </c>
    </row>
    <row r="112" spans="1:65" s="127" customFormat="1" ht="16.5" customHeight="1" x14ac:dyDescent="0.2">
      <c r="A112" s="121"/>
      <c r="B112" s="122"/>
      <c r="C112" s="270" t="s">
        <v>168</v>
      </c>
      <c r="D112" s="270" t="s">
        <v>138</v>
      </c>
      <c r="E112" s="271" t="s">
        <v>898</v>
      </c>
      <c r="F112" s="272" t="s">
        <v>899</v>
      </c>
      <c r="G112" s="273" t="s">
        <v>209</v>
      </c>
      <c r="H112" s="274">
        <v>15</v>
      </c>
      <c r="I112" s="6"/>
      <c r="J112" s="275">
        <f>ROUND(I112*H112,2)</f>
        <v>0</v>
      </c>
      <c r="K112" s="272" t="s">
        <v>142</v>
      </c>
      <c r="L112" s="122"/>
      <c r="M112" s="276" t="s">
        <v>3</v>
      </c>
      <c r="N112" s="277" t="s">
        <v>48</v>
      </c>
      <c r="O112" s="164"/>
      <c r="P112" s="278">
        <f>O112*H112</f>
        <v>0</v>
      </c>
      <c r="Q112" s="278">
        <v>0</v>
      </c>
      <c r="R112" s="278">
        <f>Q112*H112</f>
        <v>0</v>
      </c>
      <c r="S112" s="278">
        <v>0</v>
      </c>
      <c r="T112" s="279">
        <f>S112*H112</f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0" t="s">
        <v>227</v>
      </c>
      <c r="AT112" s="280" t="s">
        <v>138</v>
      </c>
      <c r="AU112" s="280" t="s">
        <v>144</v>
      </c>
      <c r="AY112" s="104" t="s">
        <v>135</v>
      </c>
      <c r="BE112" s="281">
        <f>IF(N112="základní",J112,0)</f>
        <v>0</v>
      </c>
      <c r="BF112" s="281">
        <f>IF(N112="snížená",J112,0)</f>
        <v>0</v>
      </c>
      <c r="BG112" s="281">
        <f>IF(N112="zákl. přenesená",J112,0)</f>
        <v>0</v>
      </c>
      <c r="BH112" s="281">
        <f>IF(N112="sníž. přenesená",J112,0)</f>
        <v>0</v>
      </c>
      <c r="BI112" s="281">
        <f>IF(N112="nulová",J112,0)</f>
        <v>0</v>
      </c>
      <c r="BJ112" s="104" t="s">
        <v>144</v>
      </c>
      <c r="BK112" s="281">
        <f>ROUND(I112*H112,2)</f>
        <v>0</v>
      </c>
      <c r="BL112" s="104" t="s">
        <v>227</v>
      </c>
      <c r="BM112" s="280" t="s">
        <v>231</v>
      </c>
    </row>
    <row r="113" spans="1:65" s="127" customFormat="1" ht="11.25" x14ac:dyDescent="0.2">
      <c r="A113" s="121"/>
      <c r="B113" s="122"/>
      <c r="C113" s="121"/>
      <c r="D113" s="282" t="s">
        <v>146</v>
      </c>
      <c r="E113" s="121"/>
      <c r="F113" s="283" t="s">
        <v>900</v>
      </c>
      <c r="G113" s="121"/>
      <c r="H113" s="121"/>
      <c r="I113" s="121"/>
      <c r="J113" s="121"/>
      <c r="K113" s="121"/>
      <c r="L113" s="122"/>
      <c r="M113" s="284"/>
      <c r="N113" s="285"/>
      <c r="O113" s="164"/>
      <c r="P113" s="164"/>
      <c r="Q113" s="164"/>
      <c r="R113" s="164"/>
      <c r="S113" s="164"/>
      <c r="T113" s="165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T113" s="104" t="s">
        <v>146</v>
      </c>
      <c r="AU113" s="104" t="s">
        <v>144</v>
      </c>
    </row>
    <row r="114" spans="1:65" s="127" customFormat="1" ht="16.5" customHeight="1" x14ac:dyDescent="0.2">
      <c r="A114" s="121"/>
      <c r="B114" s="122"/>
      <c r="C114" s="270" t="s">
        <v>158</v>
      </c>
      <c r="D114" s="270" t="s">
        <v>138</v>
      </c>
      <c r="E114" s="271" t="s">
        <v>901</v>
      </c>
      <c r="F114" s="272" t="s">
        <v>902</v>
      </c>
      <c r="G114" s="273" t="s">
        <v>209</v>
      </c>
      <c r="H114" s="274">
        <v>10</v>
      </c>
      <c r="I114" s="6"/>
      <c r="J114" s="275">
        <f>ROUND(I114*H114,2)</f>
        <v>0</v>
      </c>
      <c r="K114" s="272" t="s">
        <v>142</v>
      </c>
      <c r="L114" s="122"/>
      <c r="M114" s="276" t="s">
        <v>3</v>
      </c>
      <c r="N114" s="277" t="s">
        <v>48</v>
      </c>
      <c r="O114" s="164"/>
      <c r="P114" s="278">
        <f>O114*H114</f>
        <v>0</v>
      </c>
      <c r="Q114" s="278">
        <v>0</v>
      </c>
      <c r="R114" s="278">
        <f>Q114*H114</f>
        <v>0</v>
      </c>
      <c r="S114" s="278">
        <v>0</v>
      </c>
      <c r="T114" s="279">
        <f>S114*H114</f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0" t="s">
        <v>227</v>
      </c>
      <c r="AT114" s="280" t="s">
        <v>138</v>
      </c>
      <c r="AU114" s="280" t="s">
        <v>144</v>
      </c>
      <c r="AY114" s="104" t="s">
        <v>135</v>
      </c>
      <c r="BE114" s="281">
        <f>IF(N114="základní",J114,0)</f>
        <v>0</v>
      </c>
      <c r="BF114" s="281">
        <f>IF(N114="snížená",J114,0)</f>
        <v>0</v>
      </c>
      <c r="BG114" s="281">
        <f>IF(N114="zákl. přenesená",J114,0)</f>
        <v>0</v>
      </c>
      <c r="BH114" s="281">
        <f>IF(N114="sníž. přenesená",J114,0)</f>
        <v>0</v>
      </c>
      <c r="BI114" s="281">
        <f>IF(N114="nulová",J114,0)</f>
        <v>0</v>
      </c>
      <c r="BJ114" s="104" t="s">
        <v>144</v>
      </c>
      <c r="BK114" s="281">
        <f>ROUND(I114*H114,2)</f>
        <v>0</v>
      </c>
      <c r="BL114" s="104" t="s">
        <v>227</v>
      </c>
      <c r="BM114" s="280" t="s">
        <v>227</v>
      </c>
    </row>
    <row r="115" spans="1:65" s="127" customFormat="1" ht="11.25" x14ac:dyDescent="0.2">
      <c r="A115" s="121"/>
      <c r="B115" s="122"/>
      <c r="C115" s="121"/>
      <c r="D115" s="282" t="s">
        <v>146</v>
      </c>
      <c r="E115" s="121"/>
      <c r="F115" s="283" t="s">
        <v>903</v>
      </c>
      <c r="G115" s="121"/>
      <c r="H115" s="121"/>
      <c r="I115" s="121"/>
      <c r="J115" s="121"/>
      <c r="K115" s="121"/>
      <c r="L115" s="122"/>
      <c r="M115" s="284"/>
      <c r="N115" s="285"/>
      <c r="O115" s="164"/>
      <c r="P115" s="164"/>
      <c r="Q115" s="164"/>
      <c r="R115" s="164"/>
      <c r="S115" s="164"/>
      <c r="T115" s="165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T115" s="104" t="s">
        <v>146</v>
      </c>
      <c r="AU115" s="104" t="s">
        <v>144</v>
      </c>
    </row>
    <row r="116" spans="1:65" s="127" customFormat="1" ht="16.5" customHeight="1" x14ac:dyDescent="0.2">
      <c r="A116" s="121"/>
      <c r="B116" s="122"/>
      <c r="C116" s="270" t="s">
        <v>187</v>
      </c>
      <c r="D116" s="270" t="s">
        <v>138</v>
      </c>
      <c r="E116" s="271" t="s">
        <v>904</v>
      </c>
      <c r="F116" s="272" t="s">
        <v>905</v>
      </c>
      <c r="G116" s="273" t="s">
        <v>209</v>
      </c>
      <c r="H116" s="274">
        <v>2</v>
      </c>
      <c r="I116" s="6"/>
      <c r="J116" s="275">
        <f>ROUND(I116*H116,2)</f>
        <v>0</v>
      </c>
      <c r="K116" s="272" t="s">
        <v>142</v>
      </c>
      <c r="L116" s="122"/>
      <c r="M116" s="276" t="s">
        <v>3</v>
      </c>
      <c r="N116" s="277" t="s">
        <v>48</v>
      </c>
      <c r="O116" s="164"/>
      <c r="P116" s="278">
        <f>O116*H116</f>
        <v>0</v>
      </c>
      <c r="Q116" s="278">
        <v>0</v>
      </c>
      <c r="R116" s="278">
        <f>Q116*H116</f>
        <v>0</v>
      </c>
      <c r="S116" s="278">
        <v>0</v>
      </c>
      <c r="T116" s="279">
        <f>S116*H116</f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0" t="s">
        <v>227</v>
      </c>
      <c r="AT116" s="280" t="s">
        <v>138</v>
      </c>
      <c r="AU116" s="280" t="s">
        <v>144</v>
      </c>
      <c r="AY116" s="104" t="s">
        <v>135</v>
      </c>
      <c r="BE116" s="281">
        <f>IF(N116="základní",J116,0)</f>
        <v>0</v>
      </c>
      <c r="BF116" s="281">
        <f>IF(N116="snížená",J116,0)</f>
        <v>0</v>
      </c>
      <c r="BG116" s="281">
        <f>IF(N116="zákl. přenesená",J116,0)</f>
        <v>0</v>
      </c>
      <c r="BH116" s="281">
        <f>IF(N116="sníž. přenesená",J116,0)</f>
        <v>0</v>
      </c>
      <c r="BI116" s="281">
        <f>IF(N116="nulová",J116,0)</f>
        <v>0</v>
      </c>
      <c r="BJ116" s="104" t="s">
        <v>144</v>
      </c>
      <c r="BK116" s="281">
        <f>ROUND(I116*H116,2)</f>
        <v>0</v>
      </c>
      <c r="BL116" s="104" t="s">
        <v>227</v>
      </c>
      <c r="BM116" s="280" t="s">
        <v>259</v>
      </c>
    </row>
    <row r="117" spans="1:65" s="127" customFormat="1" ht="11.25" x14ac:dyDescent="0.2">
      <c r="A117" s="121"/>
      <c r="B117" s="122"/>
      <c r="C117" s="121"/>
      <c r="D117" s="282" t="s">
        <v>146</v>
      </c>
      <c r="E117" s="121"/>
      <c r="F117" s="283" t="s">
        <v>906</v>
      </c>
      <c r="G117" s="121"/>
      <c r="H117" s="121"/>
      <c r="I117" s="121"/>
      <c r="J117" s="121"/>
      <c r="K117" s="121"/>
      <c r="L117" s="122"/>
      <c r="M117" s="284"/>
      <c r="N117" s="285"/>
      <c r="O117" s="164"/>
      <c r="P117" s="164"/>
      <c r="Q117" s="164"/>
      <c r="R117" s="164"/>
      <c r="S117" s="164"/>
      <c r="T117" s="165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T117" s="104" t="s">
        <v>146</v>
      </c>
      <c r="AU117" s="104" t="s">
        <v>144</v>
      </c>
    </row>
    <row r="118" spans="1:65" s="127" customFormat="1" ht="16.5" customHeight="1" x14ac:dyDescent="0.2">
      <c r="A118" s="121"/>
      <c r="B118" s="122"/>
      <c r="C118" s="270" t="s">
        <v>194</v>
      </c>
      <c r="D118" s="270" t="s">
        <v>138</v>
      </c>
      <c r="E118" s="271" t="s">
        <v>907</v>
      </c>
      <c r="F118" s="272" t="s">
        <v>908</v>
      </c>
      <c r="G118" s="273" t="s">
        <v>209</v>
      </c>
      <c r="H118" s="274">
        <v>6</v>
      </c>
      <c r="I118" s="6"/>
      <c r="J118" s="275">
        <f>ROUND(I118*H118,2)</f>
        <v>0</v>
      </c>
      <c r="K118" s="272" t="s">
        <v>142</v>
      </c>
      <c r="L118" s="122"/>
      <c r="M118" s="276" t="s">
        <v>3</v>
      </c>
      <c r="N118" s="277" t="s">
        <v>48</v>
      </c>
      <c r="O118" s="164"/>
      <c r="P118" s="278">
        <f>O118*H118</f>
        <v>0</v>
      </c>
      <c r="Q118" s="278">
        <v>0</v>
      </c>
      <c r="R118" s="278">
        <f>Q118*H118</f>
        <v>0</v>
      </c>
      <c r="S118" s="278">
        <v>0</v>
      </c>
      <c r="T118" s="279">
        <f>S118*H118</f>
        <v>0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R118" s="280" t="s">
        <v>227</v>
      </c>
      <c r="AT118" s="280" t="s">
        <v>138</v>
      </c>
      <c r="AU118" s="280" t="s">
        <v>144</v>
      </c>
      <c r="AY118" s="104" t="s">
        <v>135</v>
      </c>
      <c r="BE118" s="281">
        <f>IF(N118="základní",J118,0)</f>
        <v>0</v>
      </c>
      <c r="BF118" s="281">
        <f>IF(N118="snížená",J118,0)</f>
        <v>0</v>
      </c>
      <c r="BG118" s="281">
        <f>IF(N118="zákl. přenesená",J118,0)</f>
        <v>0</v>
      </c>
      <c r="BH118" s="281">
        <f>IF(N118="sníž. přenesená",J118,0)</f>
        <v>0</v>
      </c>
      <c r="BI118" s="281">
        <f>IF(N118="nulová",J118,0)</f>
        <v>0</v>
      </c>
      <c r="BJ118" s="104" t="s">
        <v>144</v>
      </c>
      <c r="BK118" s="281">
        <f>ROUND(I118*H118,2)</f>
        <v>0</v>
      </c>
      <c r="BL118" s="104" t="s">
        <v>227</v>
      </c>
      <c r="BM118" s="280" t="s">
        <v>271</v>
      </c>
    </row>
    <row r="119" spans="1:65" s="127" customFormat="1" ht="11.25" x14ac:dyDescent="0.2">
      <c r="A119" s="121"/>
      <c r="B119" s="122"/>
      <c r="C119" s="121"/>
      <c r="D119" s="282" t="s">
        <v>146</v>
      </c>
      <c r="E119" s="121"/>
      <c r="F119" s="283" t="s">
        <v>909</v>
      </c>
      <c r="G119" s="121"/>
      <c r="H119" s="121"/>
      <c r="I119" s="121"/>
      <c r="J119" s="121"/>
      <c r="K119" s="121"/>
      <c r="L119" s="122"/>
      <c r="M119" s="284"/>
      <c r="N119" s="285"/>
      <c r="O119" s="164"/>
      <c r="P119" s="164"/>
      <c r="Q119" s="164"/>
      <c r="R119" s="164"/>
      <c r="S119" s="164"/>
      <c r="T119" s="165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T119" s="104" t="s">
        <v>146</v>
      </c>
      <c r="AU119" s="104" t="s">
        <v>144</v>
      </c>
    </row>
    <row r="120" spans="1:65" s="127" customFormat="1" ht="16.5" customHeight="1" x14ac:dyDescent="0.2">
      <c r="A120" s="121"/>
      <c r="B120" s="122"/>
      <c r="C120" s="270" t="s">
        <v>199</v>
      </c>
      <c r="D120" s="270" t="s">
        <v>138</v>
      </c>
      <c r="E120" s="271" t="s">
        <v>910</v>
      </c>
      <c r="F120" s="272" t="s">
        <v>911</v>
      </c>
      <c r="G120" s="273" t="s">
        <v>209</v>
      </c>
      <c r="H120" s="274">
        <v>6</v>
      </c>
      <c r="I120" s="6"/>
      <c r="J120" s="275">
        <f>ROUND(I120*H120,2)</f>
        <v>0</v>
      </c>
      <c r="K120" s="272" t="s">
        <v>142</v>
      </c>
      <c r="L120" s="122"/>
      <c r="M120" s="276" t="s">
        <v>3</v>
      </c>
      <c r="N120" s="277" t="s">
        <v>48</v>
      </c>
      <c r="O120" s="164"/>
      <c r="P120" s="278">
        <f>O120*H120</f>
        <v>0</v>
      </c>
      <c r="Q120" s="278">
        <v>0</v>
      </c>
      <c r="R120" s="278">
        <f>Q120*H120</f>
        <v>0</v>
      </c>
      <c r="S120" s="278">
        <v>0</v>
      </c>
      <c r="T120" s="279">
        <f>S120*H120</f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0" t="s">
        <v>227</v>
      </c>
      <c r="AT120" s="280" t="s">
        <v>138</v>
      </c>
      <c r="AU120" s="280" t="s">
        <v>144</v>
      </c>
      <c r="AY120" s="104" t="s">
        <v>135</v>
      </c>
      <c r="BE120" s="281">
        <f>IF(N120="základní",J120,0)</f>
        <v>0</v>
      </c>
      <c r="BF120" s="281">
        <f>IF(N120="snížená",J120,0)</f>
        <v>0</v>
      </c>
      <c r="BG120" s="281">
        <f>IF(N120="zákl. přenesená",J120,0)</f>
        <v>0</v>
      </c>
      <c r="BH120" s="281">
        <f>IF(N120="sníž. přenesená",J120,0)</f>
        <v>0</v>
      </c>
      <c r="BI120" s="281">
        <f>IF(N120="nulová",J120,0)</f>
        <v>0</v>
      </c>
      <c r="BJ120" s="104" t="s">
        <v>144</v>
      </c>
      <c r="BK120" s="281">
        <f>ROUND(I120*H120,2)</f>
        <v>0</v>
      </c>
      <c r="BL120" s="104" t="s">
        <v>227</v>
      </c>
      <c r="BM120" s="280" t="s">
        <v>283</v>
      </c>
    </row>
    <row r="121" spans="1:65" s="127" customFormat="1" ht="11.25" x14ac:dyDescent="0.2">
      <c r="A121" s="121"/>
      <c r="B121" s="122"/>
      <c r="C121" s="121"/>
      <c r="D121" s="282" t="s">
        <v>146</v>
      </c>
      <c r="E121" s="121"/>
      <c r="F121" s="283" t="s">
        <v>912</v>
      </c>
      <c r="G121" s="121"/>
      <c r="H121" s="121"/>
      <c r="I121" s="121"/>
      <c r="J121" s="121"/>
      <c r="K121" s="121"/>
      <c r="L121" s="122"/>
      <c r="M121" s="284"/>
      <c r="N121" s="285"/>
      <c r="O121" s="164"/>
      <c r="P121" s="164"/>
      <c r="Q121" s="164"/>
      <c r="R121" s="164"/>
      <c r="S121" s="164"/>
      <c r="T121" s="165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T121" s="104" t="s">
        <v>146</v>
      </c>
      <c r="AU121" s="104" t="s">
        <v>144</v>
      </c>
    </row>
    <row r="122" spans="1:65" s="127" customFormat="1" ht="16.5" customHeight="1" x14ac:dyDescent="0.2">
      <c r="A122" s="121"/>
      <c r="B122" s="122"/>
      <c r="C122" s="270" t="s">
        <v>206</v>
      </c>
      <c r="D122" s="270" t="s">
        <v>138</v>
      </c>
      <c r="E122" s="271" t="s">
        <v>913</v>
      </c>
      <c r="F122" s="272" t="s">
        <v>914</v>
      </c>
      <c r="G122" s="273" t="s">
        <v>209</v>
      </c>
      <c r="H122" s="274">
        <v>3</v>
      </c>
      <c r="I122" s="6"/>
      <c r="J122" s="275">
        <f>ROUND(I122*H122,2)</f>
        <v>0</v>
      </c>
      <c r="K122" s="272" t="s">
        <v>142</v>
      </c>
      <c r="L122" s="122"/>
      <c r="M122" s="276" t="s">
        <v>3</v>
      </c>
      <c r="N122" s="277" t="s">
        <v>48</v>
      </c>
      <c r="O122" s="164"/>
      <c r="P122" s="278">
        <f>O122*H122</f>
        <v>0</v>
      </c>
      <c r="Q122" s="278">
        <v>0</v>
      </c>
      <c r="R122" s="278">
        <f>Q122*H122</f>
        <v>0</v>
      </c>
      <c r="S122" s="278">
        <v>0</v>
      </c>
      <c r="T122" s="279">
        <f>S122*H122</f>
        <v>0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R122" s="280" t="s">
        <v>227</v>
      </c>
      <c r="AT122" s="280" t="s">
        <v>138</v>
      </c>
      <c r="AU122" s="280" t="s">
        <v>144</v>
      </c>
      <c r="AY122" s="104" t="s">
        <v>135</v>
      </c>
      <c r="BE122" s="281">
        <f>IF(N122="základní",J122,0)</f>
        <v>0</v>
      </c>
      <c r="BF122" s="281">
        <f>IF(N122="snížená",J122,0)</f>
        <v>0</v>
      </c>
      <c r="BG122" s="281">
        <f>IF(N122="zákl. přenesená",J122,0)</f>
        <v>0</v>
      </c>
      <c r="BH122" s="281">
        <f>IF(N122="sníž. přenesená",J122,0)</f>
        <v>0</v>
      </c>
      <c r="BI122" s="281">
        <f>IF(N122="nulová",J122,0)</f>
        <v>0</v>
      </c>
      <c r="BJ122" s="104" t="s">
        <v>144</v>
      </c>
      <c r="BK122" s="281">
        <f>ROUND(I122*H122,2)</f>
        <v>0</v>
      </c>
      <c r="BL122" s="104" t="s">
        <v>227</v>
      </c>
      <c r="BM122" s="280" t="s">
        <v>294</v>
      </c>
    </row>
    <row r="123" spans="1:65" s="127" customFormat="1" ht="11.25" x14ac:dyDescent="0.2">
      <c r="A123" s="121"/>
      <c r="B123" s="122"/>
      <c r="C123" s="121"/>
      <c r="D123" s="282" t="s">
        <v>146</v>
      </c>
      <c r="E123" s="121"/>
      <c r="F123" s="283" t="s">
        <v>915</v>
      </c>
      <c r="G123" s="121"/>
      <c r="H123" s="121"/>
      <c r="I123" s="121"/>
      <c r="J123" s="121"/>
      <c r="K123" s="121"/>
      <c r="L123" s="122"/>
      <c r="M123" s="284"/>
      <c r="N123" s="285"/>
      <c r="O123" s="164"/>
      <c r="P123" s="164"/>
      <c r="Q123" s="164"/>
      <c r="R123" s="164"/>
      <c r="S123" s="164"/>
      <c r="T123" s="165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T123" s="104" t="s">
        <v>146</v>
      </c>
      <c r="AU123" s="104" t="s">
        <v>144</v>
      </c>
    </row>
    <row r="124" spans="1:65" s="127" customFormat="1" ht="16.5" customHeight="1" x14ac:dyDescent="0.2">
      <c r="A124" s="121"/>
      <c r="B124" s="122"/>
      <c r="C124" s="270" t="s">
        <v>212</v>
      </c>
      <c r="D124" s="270" t="s">
        <v>138</v>
      </c>
      <c r="E124" s="271" t="s">
        <v>916</v>
      </c>
      <c r="F124" s="272" t="s">
        <v>917</v>
      </c>
      <c r="G124" s="273" t="s">
        <v>209</v>
      </c>
      <c r="H124" s="274">
        <v>15</v>
      </c>
      <c r="I124" s="6"/>
      <c r="J124" s="275">
        <f>ROUND(I124*H124,2)</f>
        <v>0</v>
      </c>
      <c r="K124" s="272" t="s">
        <v>142</v>
      </c>
      <c r="L124" s="122"/>
      <c r="M124" s="276" t="s">
        <v>3</v>
      </c>
      <c r="N124" s="277" t="s">
        <v>48</v>
      </c>
      <c r="O124" s="164"/>
      <c r="P124" s="278">
        <f>O124*H124</f>
        <v>0</v>
      </c>
      <c r="Q124" s="278">
        <v>0</v>
      </c>
      <c r="R124" s="278">
        <f>Q124*H124</f>
        <v>0</v>
      </c>
      <c r="S124" s="278">
        <v>0</v>
      </c>
      <c r="T124" s="279">
        <f>S124*H124</f>
        <v>0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R124" s="280" t="s">
        <v>227</v>
      </c>
      <c r="AT124" s="280" t="s">
        <v>138</v>
      </c>
      <c r="AU124" s="280" t="s">
        <v>144</v>
      </c>
      <c r="AY124" s="104" t="s">
        <v>135</v>
      </c>
      <c r="BE124" s="281">
        <f>IF(N124="základní",J124,0)</f>
        <v>0</v>
      </c>
      <c r="BF124" s="281">
        <f>IF(N124="snížená",J124,0)</f>
        <v>0</v>
      </c>
      <c r="BG124" s="281">
        <f>IF(N124="zákl. přenesená",J124,0)</f>
        <v>0</v>
      </c>
      <c r="BH124" s="281">
        <f>IF(N124="sníž. přenesená",J124,0)</f>
        <v>0</v>
      </c>
      <c r="BI124" s="281">
        <f>IF(N124="nulová",J124,0)</f>
        <v>0</v>
      </c>
      <c r="BJ124" s="104" t="s">
        <v>144</v>
      </c>
      <c r="BK124" s="281">
        <f>ROUND(I124*H124,2)</f>
        <v>0</v>
      </c>
      <c r="BL124" s="104" t="s">
        <v>227</v>
      </c>
      <c r="BM124" s="280" t="s">
        <v>310</v>
      </c>
    </row>
    <row r="125" spans="1:65" s="127" customFormat="1" ht="11.25" x14ac:dyDescent="0.2">
      <c r="A125" s="121"/>
      <c r="B125" s="122"/>
      <c r="C125" s="121"/>
      <c r="D125" s="282" t="s">
        <v>146</v>
      </c>
      <c r="E125" s="121"/>
      <c r="F125" s="283" t="s">
        <v>918</v>
      </c>
      <c r="G125" s="121"/>
      <c r="H125" s="121"/>
      <c r="I125" s="121"/>
      <c r="J125" s="121"/>
      <c r="K125" s="121"/>
      <c r="L125" s="122"/>
      <c r="M125" s="284"/>
      <c r="N125" s="285"/>
      <c r="O125" s="164"/>
      <c r="P125" s="164"/>
      <c r="Q125" s="164"/>
      <c r="R125" s="164"/>
      <c r="S125" s="164"/>
      <c r="T125" s="165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T125" s="104" t="s">
        <v>146</v>
      </c>
      <c r="AU125" s="104" t="s">
        <v>144</v>
      </c>
    </row>
    <row r="126" spans="1:65" s="127" customFormat="1" ht="16.5" customHeight="1" x14ac:dyDescent="0.2">
      <c r="A126" s="121"/>
      <c r="B126" s="122"/>
      <c r="C126" s="270" t="s">
        <v>217</v>
      </c>
      <c r="D126" s="270" t="s">
        <v>138</v>
      </c>
      <c r="E126" s="271" t="s">
        <v>919</v>
      </c>
      <c r="F126" s="272" t="s">
        <v>920</v>
      </c>
      <c r="G126" s="273" t="s">
        <v>141</v>
      </c>
      <c r="H126" s="274">
        <v>2</v>
      </c>
      <c r="I126" s="6"/>
      <c r="J126" s="275">
        <f>ROUND(I126*H126,2)</f>
        <v>0</v>
      </c>
      <c r="K126" s="272" t="s">
        <v>142</v>
      </c>
      <c r="L126" s="122"/>
      <c r="M126" s="276" t="s">
        <v>3</v>
      </c>
      <c r="N126" s="277" t="s">
        <v>48</v>
      </c>
      <c r="O126" s="164"/>
      <c r="P126" s="278">
        <f>O126*H126</f>
        <v>0</v>
      </c>
      <c r="Q126" s="278">
        <v>0</v>
      </c>
      <c r="R126" s="278">
        <f>Q126*H126</f>
        <v>0</v>
      </c>
      <c r="S126" s="278">
        <v>0</v>
      </c>
      <c r="T126" s="279">
        <f>S126*H126</f>
        <v>0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R126" s="280" t="s">
        <v>227</v>
      </c>
      <c r="AT126" s="280" t="s">
        <v>138</v>
      </c>
      <c r="AU126" s="280" t="s">
        <v>144</v>
      </c>
      <c r="AY126" s="104" t="s">
        <v>135</v>
      </c>
      <c r="BE126" s="281">
        <f>IF(N126="základní",J126,0)</f>
        <v>0</v>
      </c>
      <c r="BF126" s="281">
        <f>IF(N126="snížená",J126,0)</f>
        <v>0</v>
      </c>
      <c r="BG126" s="281">
        <f>IF(N126="zákl. přenesená",J126,0)</f>
        <v>0</v>
      </c>
      <c r="BH126" s="281">
        <f>IF(N126="sníž. přenesená",J126,0)</f>
        <v>0</v>
      </c>
      <c r="BI126" s="281">
        <f>IF(N126="nulová",J126,0)</f>
        <v>0</v>
      </c>
      <c r="BJ126" s="104" t="s">
        <v>144</v>
      </c>
      <c r="BK126" s="281">
        <f>ROUND(I126*H126,2)</f>
        <v>0</v>
      </c>
      <c r="BL126" s="104" t="s">
        <v>227</v>
      </c>
      <c r="BM126" s="280" t="s">
        <v>322</v>
      </c>
    </row>
    <row r="127" spans="1:65" s="127" customFormat="1" ht="11.25" x14ac:dyDescent="0.2">
      <c r="A127" s="121"/>
      <c r="B127" s="122"/>
      <c r="C127" s="121"/>
      <c r="D127" s="282" t="s">
        <v>146</v>
      </c>
      <c r="E127" s="121"/>
      <c r="F127" s="283" t="s">
        <v>921</v>
      </c>
      <c r="G127" s="121"/>
      <c r="H127" s="121"/>
      <c r="I127" s="121"/>
      <c r="J127" s="121"/>
      <c r="K127" s="121"/>
      <c r="L127" s="122"/>
      <c r="M127" s="284"/>
      <c r="N127" s="285"/>
      <c r="O127" s="164"/>
      <c r="P127" s="164"/>
      <c r="Q127" s="164"/>
      <c r="R127" s="164"/>
      <c r="S127" s="164"/>
      <c r="T127" s="165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T127" s="104" t="s">
        <v>146</v>
      </c>
      <c r="AU127" s="104" t="s">
        <v>144</v>
      </c>
    </row>
    <row r="128" spans="1:65" s="127" customFormat="1" ht="16.5" customHeight="1" x14ac:dyDescent="0.2">
      <c r="A128" s="121"/>
      <c r="B128" s="122"/>
      <c r="C128" s="270" t="s">
        <v>224</v>
      </c>
      <c r="D128" s="270" t="s">
        <v>138</v>
      </c>
      <c r="E128" s="271" t="s">
        <v>922</v>
      </c>
      <c r="F128" s="272" t="s">
        <v>923</v>
      </c>
      <c r="G128" s="273" t="s">
        <v>141</v>
      </c>
      <c r="H128" s="274">
        <v>2</v>
      </c>
      <c r="I128" s="6"/>
      <c r="J128" s="275">
        <f>ROUND(I128*H128,2)</f>
        <v>0</v>
      </c>
      <c r="K128" s="272" t="s">
        <v>142</v>
      </c>
      <c r="L128" s="122"/>
      <c r="M128" s="276" t="s">
        <v>3</v>
      </c>
      <c r="N128" s="277" t="s">
        <v>48</v>
      </c>
      <c r="O128" s="164"/>
      <c r="P128" s="278">
        <f>O128*H128</f>
        <v>0</v>
      </c>
      <c r="Q128" s="278">
        <v>0</v>
      </c>
      <c r="R128" s="278">
        <f>Q128*H128</f>
        <v>0</v>
      </c>
      <c r="S128" s="278">
        <v>0</v>
      </c>
      <c r="T128" s="279">
        <f>S128*H128</f>
        <v>0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R128" s="280" t="s">
        <v>227</v>
      </c>
      <c r="AT128" s="280" t="s">
        <v>138</v>
      </c>
      <c r="AU128" s="280" t="s">
        <v>144</v>
      </c>
      <c r="AY128" s="104" t="s">
        <v>135</v>
      </c>
      <c r="BE128" s="281">
        <f>IF(N128="základní",J128,0)</f>
        <v>0</v>
      </c>
      <c r="BF128" s="281">
        <f>IF(N128="snížená",J128,0)</f>
        <v>0</v>
      </c>
      <c r="BG128" s="281">
        <f>IF(N128="zákl. přenesená",J128,0)</f>
        <v>0</v>
      </c>
      <c r="BH128" s="281">
        <f>IF(N128="sníž. přenesená",J128,0)</f>
        <v>0</v>
      </c>
      <c r="BI128" s="281">
        <f>IF(N128="nulová",J128,0)</f>
        <v>0</v>
      </c>
      <c r="BJ128" s="104" t="s">
        <v>144</v>
      </c>
      <c r="BK128" s="281">
        <f>ROUND(I128*H128,2)</f>
        <v>0</v>
      </c>
      <c r="BL128" s="104" t="s">
        <v>227</v>
      </c>
      <c r="BM128" s="280" t="s">
        <v>337</v>
      </c>
    </row>
    <row r="129" spans="1:65" s="127" customFormat="1" ht="11.25" x14ac:dyDescent="0.2">
      <c r="A129" s="121"/>
      <c r="B129" s="122"/>
      <c r="C129" s="121"/>
      <c r="D129" s="282" t="s">
        <v>146</v>
      </c>
      <c r="E129" s="121"/>
      <c r="F129" s="283" t="s">
        <v>924</v>
      </c>
      <c r="G129" s="121"/>
      <c r="H129" s="121"/>
      <c r="I129" s="121"/>
      <c r="J129" s="121"/>
      <c r="K129" s="121"/>
      <c r="L129" s="122"/>
      <c r="M129" s="284"/>
      <c r="N129" s="285"/>
      <c r="O129" s="164"/>
      <c r="P129" s="164"/>
      <c r="Q129" s="164"/>
      <c r="R129" s="164"/>
      <c r="S129" s="164"/>
      <c r="T129" s="165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T129" s="104" t="s">
        <v>146</v>
      </c>
      <c r="AU129" s="104" t="s">
        <v>144</v>
      </c>
    </row>
    <row r="130" spans="1:65" s="127" customFormat="1" ht="16.5" customHeight="1" x14ac:dyDescent="0.2">
      <c r="A130" s="121"/>
      <c r="B130" s="122"/>
      <c r="C130" s="270" t="s">
        <v>231</v>
      </c>
      <c r="D130" s="270" t="s">
        <v>138</v>
      </c>
      <c r="E130" s="271" t="s">
        <v>925</v>
      </c>
      <c r="F130" s="272" t="s">
        <v>926</v>
      </c>
      <c r="G130" s="273" t="s">
        <v>141</v>
      </c>
      <c r="H130" s="274">
        <v>2</v>
      </c>
      <c r="I130" s="6"/>
      <c r="J130" s="275">
        <f>ROUND(I130*H130,2)</f>
        <v>0</v>
      </c>
      <c r="K130" s="272" t="s">
        <v>142</v>
      </c>
      <c r="L130" s="122"/>
      <c r="M130" s="276" t="s">
        <v>3</v>
      </c>
      <c r="N130" s="277" t="s">
        <v>48</v>
      </c>
      <c r="O130" s="164"/>
      <c r="P130" s="278">
        <f>O130*H130</f>
        <v>0</v>
      </c>
      <c r="Q130" s="278">
        <v>0</v>
      </c>
      <c r="R130" s="278">
        <f>Q130*H130</f>
        <v>0</v>
      </c>
      <c r="S130" s="278">
        <v>0</v>
      </c>
      <c r="T130" s="279">
        <f>S130*H130</f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0" t="s">
        <v>227</v>
      </c>
      <c r="AT130" s="280" t="s">
        <v>138</v>
      </c>
      <c r="AU130" s="280" t="s">
        <v>144</v>
      </c>
      <c r="AY130" s="104" t="s">
        <v>135</v>
      </c>
      <c r="BE130" s="281">
        <f>IF(N130="základní",J130,0)</f>
        <v>0</v>
      </c>
      <c r="BF130" s="281">
        <f>IF(N130="snížená",J130,0)</f>
        <v>0</v>
      </c>
      <c r="BG130" s="281">
        <f>IF(N130="zákl. přenesená",J130,0)</f>
        <v>0</v>
      </c>
      <c r="BH130" s="281">
        <f>IF(N130="sníž. přenesená",J130,0)</f>
        <v>0</v>
      </c>
      <c r="BI130" s="281">
        <f>IF(N130="nulová",J130,0)</f>
        <v>0</v>
      </c>
      <c r="BJ130" s="104" t="s">
        <v>144</v>
      </c>
      <c r="BK130" s="281">
        <f>ROUND(I130*H130,2)</f>
        <v>0</v>
      </c>
      <c r="BL130" s="104" t="s">
        <v>227</v>
      </c>
      <c r="BM130" s="280" t="s">
        <v>318</v>
      </c>
    </row>
    <row r="131" spans="1:65" s="127" customFormat="1" ht="11.25" x14ac:dyDescent="0.2">
      <c r="A131" s="121"/>
      <c r="B131" s="122"/>
      <c r="C131" s="121"/>
      <c r="D131" s="282" t="s">
        <v>146</v>
      </c>
      <c r="E131" s="121"/>
      <c r="F131" s="283" t="s">
        <v>927</v>
      </c>
      <c r="G131" s="121"/>
      <c r="H131" s="121"/>
      <c r="I131" s="121"/>
      <c r="J131" s="121"/>
      <c r="K131" s="121"/>
      <c r="L131" s="122"/>
      <c r="M131" s="284"/>
      <c r="N131" s="285"/>
      <c r="O131" s="164"/>
      <c r="P131" s="164"/>
      <c r="Q131" s="164"/>
      <c r="R131" s="164"/>
      <c r="S131" s="164"/>
      <c r="T131" s="165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T131" s="104" t="s">
        <v>146</v>
      </c>
      <c r="AU131" s="104" t="s">
        <v>144</v>
      </c>
    </row>
    <row r="132" spans="1:65" s="127" customFormat="1" ht="16.5" customHeight="1" x14ac:dyDescent="0.2">
      <c r="A132" s="121"/>
      <c r="B132" s="122"/>
      <c r="C132" s="270" t="s">
        <v>9</v>
      </c>
      <c r="D132" s="270" t="s">
        <v>138</v>
      </c>
      <c r="E132" s="271" t="s">
        <v>928</v>
      </c>
      <c r="F132" s="272" t="s">
        <v>929</v>
      </c>
      <c r="G132" s="273" t="s">
        <v>141</v>
      </c>
      <c r="H132" s="274">
        <v>2</v>
      </c>
      <c r="I132" s="6"/>
      <c r="J132" s="275">
        <f>ROUND(I132*H132,2)</f>
        <v>0</v>
      </c>
      <c r="K132" s="272" t="s">
        <v>142</v>
      </c>
      <c r="L132" s="122"/>
      <c r="M132" s="276" t="s">
        <v>3</v>
      </c>
      <c r="N132" s="277" t="s">
        <v>48</v>
      </c>
      <c r="O132" s="164"/>
      <c r="P132" s="278">
        <f>O132*H132</f>
        <v>0</v>
      </c>
      <c r="Q132" s="278">
        <v>0</v>
      </c>
      <c r="R132" s="278">
        <f>Q132*H132</f>
        <v>0</v>
      </c>
      <c r="S132" s="278">
        <v>0</v>
      </c>
      <c r="T132" s="279">
        <f>S132*H132</f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227</v>
      </c>
      <c r="AT132" s="280" t="s">
        <v>138</v>
      </c>
      <c r="AU132" s="280" t="s">
        <v>144</v>
      </c>
      <c r="AY132" s="104" t="s">
        <v>135</v>
      </c>
      <c r="BE132" s="281">
        <f>IF(N132="základní",J132,0)</f>
        <v>0</v>
      </c>
      <c r="BF132" s="281">
        <f>IF(N132="snížená",J132,0)</f>
        <v>0</v>
      </c>
      <c r="BG132" s="281">
        <f>IF(N132="zákl. přenesená",J132,0)</f>
        <v>0</v>
      </c>
      <c r="BH132" s="281">
        <f>IF(N132="sníž. přenesená",J132,0)</f>
        <v>0</v>
      </c>
      <c r="BI132" s="281">
        <f>IF(N132="nulová",J132,0)</f>
        <v>0</v>
      </c>
      <c r="BJ132" s="104" t="s">
        <v>144</v>
      </c>
      <c r="BK132" s="281">
        <f>ROUND(I132*H132,2)</f>
        <v>0</v>
      </c>
      <c r="BL132" s="104" t="s">
        <v>227</v>
      </c>
      <c r="BM132" s="280" t="s">
        <v>360</v>
      </c>
    </row>
    <row r="133" spans="1:65" s="127" customFormat="1" ht="11.25" x14ac:dyDescent="0.2">
      <c r="A133" s="121"/>
      <c r="B133" s="122"/>
      <c r="C133" s="121"/>
      <c r="D133" s="282" t="s">
        <v>146</v>
      </c>
      <c r="E133" s="121"/>
      <c r="F133" s="283" t="s">
        <v>930</v>
      </c>
      <c r="G133" s="121"/>
      <c r="H133" s="121"/>
      <c r="I133" s="121"/>
      <c r="J133" s="121"/>
      <c r="K133" s="121"/>
      <c r="L133" s="122"/>
      <c r="M133" s="284"/>
      <c r="N133" s="285"/>
      <c r="O133" s="164"/>
      <c r="P133" s="164"/>
      <c r="Q133" s="164"/>
      <c r="R133" s="164"/>
      <c r="S133" s="164"/>
      <c r="T133" s="165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T133" s="104" t="s">
        <v>146</v>
      </c>
      <c r="AU133" s="104" t="s">
        <v>144</v>
      </c>
    </row>
    <row r="134" spans="1:65" s="127" customFormat="1" ht="16.5" customHeight="1" x14ac:dyDescent="0.2">
      <c r="A134" s="121"/>
      <c r="B134" s="122"/>
      <c r="C134" s="270" t="s">
        <v>227</v>
      </c>
      <c r="D134" s="270" t="s">
        <v>138</v>
      </c>
      <c r="E134" s="271" t="s">
        <v>931</v>
      </c>
      <c r="F134" s="272" t="s">
        <v>932</v>
      </c>
      <c r="G134" s="273" t="s">
        <v>209</v>
      </c>
      <c r="H134" s="274">
        <v>32</v>
      </c>
      <c r="I134" s="6"/>
      <c r="J134" s="275">
        <f>ROUND(I134*H134,2)</f>
        <v>0</v>
      </c>
      <c r="K134" s="272" t="s">
        <v>142</v>
      </c>
      <c r="L134" s="122"/>
      <c r="M134" s="276" t="s">
        <v>3</v>
      </c>
      <c r="N134" s="277" t="s">
        <v>48</v>
      </c>
      <c r="O134" s="164"/>
      <c r="P134" s="278">
        <f>O134*H134</f>
        <v>0</v>
      </c>
      <c r="Q134" s="278">
        <v>0</v>
      </c>
      <c r="R134" s="278">
        <f>Q134*H134</f>
        <v>0</v>
      </c>
      <c r="S134" s="278">
        <v>0</v>
      </c>
      <c r="T134" s="279">
        <f>S134*H134</f>
        <v>0</v>
      </c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R134" s="280" t="s">
        <v>227</v>
      </c>
      <c r="AT134" s="280" t="s">
        <v>138</v>
      </c>
      <c r="AU134" s="280" t="s">
        <v>144</v>
      </c>
      <c r="AY134" s="104" t="s">
        <v>135</v>
      </c>
      <c r="BE134" s="281">
        <f>IF(N134="základní",J134,0)</f>
        <v>0</v>
      </c>
      <c r="BF134" s="281">
        <f>IF(N134="snížená",J134,0)</f>
        <v>0</v>
      </c>
      <c r="BG134" s="281">
        <f>IF(N134="zákl. přenesená",J134,0)</f>
        <v>0</v>
      </c>
      <c r="BH134" s="281">
        <f>IF(N134="sníž. přenesená",J134,0)</f>
        <v>0</v>
      </c>
      <c r="BI134" s="281">
        <f>IF(N134="nulová",J134,0)</f>
        <v>0</v>
      </c>
      <c r="BJ134" s="104" t="s">
        <v>144</v>
      </c>
      <c r="BK134" s="281">
        <f>ROUND(I134*H134,2)</f>
        <v>0</v>
      </c>
      <c r="BL134" s="104" t="s">
        <v>227</v>
      </c>
      <c r="BM134" s="280" t="s">
        <v>370</v>
      </c>
    </row>
    <row r="135" spans="1:65" s="127" customFormat="1" ht="11.25" x14ac:dyDescent="0.2">
      <c r="A135" s="121"/>
      <c r="B135" s="122"/>
      <c r="C135" s="121"/>
      <c r="D135" s="282" t="s">
        <v>146</v>
      </c>
      <c r="E135" s="121"/>
      <c r="F135" s="283" t="s">
        <v>933</v>
      </c>
      <c r="G135" s="121"/>
      <c r="H135" s="121"/>
      <c r="I135" s="121"/>
      <c r="J135" s="121"/>
      <c r="K135" s="121"/>
      <c r="L135" s="122"/>
      <c r="M135" s="284"/>
      <c r="N135" s="285"/>
      <c r="O135" s="164"/>
      <c r="P135" s="164"/>
      <c r="Q135" s="164"/>
      <c r="R135" s="164"/>
      <c r="S135" s="164"/>
      <c r="T135" s="165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T135" s="104" t="s">
        <v>146</v>
      </c>
      <c r="AU135" s="104" t="s">
        <v>144</v>
      </c>
    </row>
    <row r="136" spans="1:65" s="127" customFormat="1" ht="24.2" customHeight="1" x14ac:dyDescent="0.2">
      <c r="A136" s="121"/>
      <c r="B136" s="122"/>
      <c r="C136" s="270" t="s">
        <v>252</v>
      </c>
      <c r="D136" s="270" t="s">
        <v>138</v>
      </c>
      <c r="E136" s="271" t="s">
        <v>934</v>
      </c>
      <c r="F136" s="272" t="s">
        <v>935</v>
      </c>
      <c r="G136" s="273" t="s">
        <v>729</v>
      </c>
      <c r="H136" s="8"/>
      <c r="I136" s="6"/>
      <c r="J136" s="275">
        <f>ROUND(I136*H136,2)</f>
        <v>0</v>
      </c>
      <c r="K136" s="272" t="s">
        <v>142</v>
      </c>
      <c r="L136" s="122"/>
      <c r="M136" s="276" t="s">
        <v>3</v>
      </c>
      <c r="N136" s="277" t="s">
        <v>48</v>
      </c>
      <c r="O136" s="164"/>
      <c r="P136" s="278">
        <f>O136*H136</f>
        <v>0</v>
      </c>
      <c r="Q136" s="278">
        <v>0</v>
      </c>
      <c r="R136" s="278">
        <f>Q136*H136</f>
        <v>0</v>
      </c>
      <c r="S136" s="278">
        <v>0</v>
      </c>
      <c r="T136" s="279">
        <f>S136*H136</f>
        <v>0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0" t="s">
        <v>227</v>
      </c>
      <c r="AT136" s="280" t="s">
        <v>138</v>
      </c>
      <c r="AU136" s="280" t="s">
        <v>144</v>
      </c>
      <c r="AY136" s="104" t="s">
        <v>135</v>
      </c>
      <c r="BE136" s="281">
        <f>IF(N136="základní",J136,0)</f>
        <v>0</v>
      </c>
      <c r="BF136" s="281">
        <f>IF(N136="snížená",J136,0)</f>
        <v>0</v>
      </c>
      <c r="BG136" s="281">
        <f>IF(N136="zákl. přenesená",J136,0)</f>
        <v>0</v>
      </c>
      <c r="BH136" s="281">
        <f>IF(N136="sníž. přenesená",J136,0)</f>
        <v>0</v>
      </c>
      <c r="BI136" s="281">
        <f>IF(N136="nulová",J136,0)</f>
        <v>0</v>
      </c>
      <c r="BJ136" s="104" t="s">
        <v>144</v>
      </c>
      <c r="BK136" s="281">
        <f>ROUND(I136*H136,2)</f>
        <v>0</v>
      </c>
      <c r="BL136" s="104" t="s">
        <v>227</v>
      </c>
      <c r="BM136" s="280" t="s">
        <v>380</v>
      </c>
    </row>
    <row r="137" spans="1:65" s="127" customFormat="1" ht="11.25" x14ac:dyDescent="0.2">
      <c r="A137" s="121"/>
      <c r="B137" s="122"/>
      <c r="C137" s="121"/>
      <c r="D137" s="282" t="s">
        <v>146</v>
      </c>
      <c r="E137" s="121"/>
      <c r="F137" s="283" t="s">
        <v>936</v>
      </c>
      <c r="G137" s="121"/>
      <c r="H137" s="121"/>
      <c r="I137" s="121"/>
      <c r="J137" s="121"/>
      <c r="K137" s="121"/>
      <c r="L137" s="122"/>
      <c r="M137" s="284"/>
      <c r="N137" s="285"/>
      <c r="O137" s="164"/>
      <c r="P137" s="164"/>
      <c r="Q137" s="164"/>
      <c r="R137" s="164"/>
      <c r="S137" s="164"/>
      <c r="T137" s="165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T137" s="104" t="s">
        <v>146</v>
      </c>
      <c r="AU137" s="104" t="s">
        <v>144</v>
      </c>
    </row>
    <row r="138" spans="1:65" s="257" customFormat="1" ht="22.9" customHeight="1" x14ac:dyDescent="0.2">
      <c r="B138" s="258"/>
      <c r="D138" s="259" t="s">
        <v>75</v>
      </c>
      <c r="E138" s="268" t="s">
        <v>937</v>
      </c>
      <c r="F138" s="268" t="s">
        <v>938</v>
      </c>
      <c r="J138" s="269">
        <f>BK138</f>
        <v>0</v>
      </c>
      <c r="L138" s="258"/>
      <c r="M138" s="262"/>
      <c r="N138" s="263"/>
      <c r="O138" s="263"/>
      <c r="P138" s="264">
        <f>SUM(P139:P189)</f>
        <v>0</v>
      </c>
      <c r="Q138" s="263"/>
      <c r="R138" s="264">
        <f>SUM(R139:R189)</f>
        <v>0</v>
      </c>
      <c r="S138" s="263"/>
      <c r="T138" s="265">
        <f>SUM(T139:T189)</f>
        <v>0</v>
      </c>
      <c r="AR138" s="259" t="s">
        <v>144</v>
      </c>
      <c r="AT138" s="266" t="s">
        <v>75</v>
      </c>
      <c r="AU138" s="266" t="s">
        <v>84</v>
      </c>
      <c r="AY138" s="259" t="s">
        <v>135</v>
      </c>
      <c r="BK138" s="267">
        <f>SUM(BK139:BK189)</f>
        <v>0</v>
      </c>
    </row>
    <row r="139" spans="1:65" s="127" customFormat="1" ht="16.5" customHeight="1" x14ac:dyDescent="0.2">
      <c r="A139" s="121"/>
      <c r="B139" s="122"/>
      <c r="C139" s="270" t="s">
        <v>329</v>
      </c>
      <c r="D139" s="270" t="s">
        <v>138</v>
      </c>
      <c r="E139" s="271" t="s">
        <v>939</v>
      </c>
      <c r="F139" s="272" t="s">
        <v>940</v>
      </c>
      <c r="G139" s="273" t="s">
        <v>141</v>
      </c>
      <c r="H139" s="274">
        <v>1</v>
      </c>
      <c r="I139" s="6"/>
      <c r="J139" s="275">
        <f>ROUND(I139*H139,2)</f>
        <v>0</v>
      </c>
      <c r="K139" s="272" t="s">
        <v>3</v>
      </c>
      <c r="L139" s="122"/>
      <c r="M139" s="276" t="s">
        <v>3</v>
      </c>
      <c r="N139" s="277" t="s">
        <v>48</v>
      </c>
      <c r="O139" s="164"/>
      <c r="P139" s="278">
        <f>O139*H139</f>
        <v>0</v>
      </c>
      <c r="Q139" s="278">
        <v>0</v>
      </c>
      <c r="R139" s="278">
        <f>Q139*H139</f>
        <v>0</v>
      </c>
      <c r="S139" s="278">
        <v>0</v>
      </c>
      <c r="T139" s="279">
        <f>S139*H139</f>
        <v>0</v>
      </c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R139" s="280" t="s">
        <v>227</v>
      </c>
      <c r="AT139" s="280" t="s">
        <v>138</v>
      </c>
      <c r="AU139" s="280" t="s">
        <v>144</v>
      </c>
      <c r="AY139" s="104" t="s">
        <v>135</v>
      </c>
      <c r="BE139" s="281">
        <f>IF(N139="základní",J139,0)</f>
        <v>0</v>
      </c>
      <c r="BF139" s="281">
        <f>IF(N139="snížená",J139,0)</f>
        <v>0</v>
      </c>
      <c r="BG139" s="281">
        <f>IF(N139="zákl. přenesená",J139,0)</f>
        <v>0</v>
      </c>
      <c r="BH139" s="281">
        <f>IF(N139="sníž. přenesená",J139,0)</f>
        <v>0</v>
      </c>
      <c r="BI139" s="281">
        <f>IF(N139="nulová",J139,0)</f>
        <v>0</v>
      </c>
      <c r="BJ139" s="104" t="s">
        <v>144</v>
      </c>
      <c r="BK139" s="281">
        <f>ROUND(I139*H139,2)</f>
        <v>0</v>
      </c>
      <c r="BL139" s="104" t="s">
        <v>227</v>
      </c>
      <c r="BM139" s="280" t="s">
        <v>391</v>
      </c>
    </row>
    <row r="140" spans="1:65" s="127" customFormat="1" ht="16.5" customHeight="1" x14ac:dyDescent="0.2">
      <c r="A140" s="121"/>
      <c r="B140" s="122"/>
      <c r="C140" s="270" t="s">
        <v>259</v>
      </c>
      <c r="D140" s="270" t="s">
        <v>138</v>
      </c>
      <c r="E140" s="271" t="s">
        <v>941</v>
      </c>
      <c r="F140" s="272" t="s">
        <v>942</v>
      </c>
      <c r="G140" s="273" t="s">
        <v>209</v>
      </c>
      <c r="H140" s="274">
        <v>16</v>
      </c>
      <c r="I140" s="6"/>
      <c r="J140" s="275">
        <f>ROUND(I140*H140,2)</f>
        <v>0</v>
      </c>
      <c r="K140" s="272" t="s">
        <v>142</v>
      </c>
      <c r="L140" s="122"/>
      <c r="M140" s="276" t="s">
        <v>3</v>
      </c>
      <c r="N140" s="277" t="s">
        <v>48</v>
      </c>
      <c r="O140" s="164"/>
      <c r="P140" s="278">
        <f>O140*H140</f>
        <v>0</v>
      </c>
      <c r="Q140" s="278">
        <v>0</v>
      </c>
      <c r="R140" s="278">
        <f>Q140*H140</f>
        <v>0</v>
      </c>
      <c r="S140" s="278">
        <v>0</v>
      </c>
      <c r="T140" s="279">
        <f>S140*H140</f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0" t="s">
        <v>227</v>
      </c>
      <c r="AT140" s="280" t="s">
        <v>138</v>
      </c>
      <c r="AU140" s="280" t="s">
        <v>144</v>
      </c>
      <c r="AY140" s="104" t="s">
        <v>135</v>
      </c>
      <c r="BE140" s="281">
        <f>IF(N140="základní",J140,0)</f>
        <v>0</v>
      </c>
      <c r="BF140" s="281">
        <f>IF(N140="snížená",J140,0)</f>
        <v>0</v>
      </c>
      <c r="BG140" s="281">
        <f>IF(N140="zákl. přenesená",J140,0)</f>
        <v>0</v>
      </c>
      <c r="BH140" s="281">
        <f>IF(N140="sníž. přenesená",J140,0)</f>
        <v>0</v>
      </c>
      <c r="BI140" s="281">
        <f>IF(N140="nulová",J140,0)</f>
        <v>0</v>
      </c>
      <c r="BJ140" s="104" t="s">
        <v>144</v>
      </c>
      <c r="BK140" s="281">
        <f>ROUND(I140*H140,2)</f>
        <v>0</v>
      </c>
      <c r="BL140" s="104" t="s">
        <v>227</v>
      </c>
      <c r="BM140" s="280" t="s">
        <v>401</v>
      </c>
    </row>
    <row r="141" spans="1:65" s="127" customFormat="1" ht="11.25" x14ac:dyDescent="0.2">
      <c r="A141" s="121"/>
      <c r="B141" s="122"/>
      <c r="C141" s="121"/>
      <c r="D141" s="282" t="s">
        <v>146</v>
      </c>
      <c r="E141" s="121"/>
      <c r="F141" s="283" t="s">
        <v>943</v>
      </c>
      <c r="G141" s="121"/>
      <c r="H141" s="121"/>
      <c r="I141" s="121"/>
      <c r="J141" s="121"/>
      <c r="K141" s="121"/>
      <c r="L141" s="122"/>
      <c r="M141" s="284"/>
      <c r="N141" s="285"/>
      <c r="O141" s="164"/>
      <c r="P141" s="164"/>
      <c r="Q141" s="164"/>
      <c r="R141" s="164"/>
      <c r="S141" s="164"/>
      <c r="T141" s="165"/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T141" s="104" t="s">
        <v>146</v>
      </c>
      <c r="AU141" s="104" t="s">
        <v>144</v>
      </c>
    </row>
    <row r="142" spans="1:65" s="127" customFormat="1" ht="16.5" customHeight="1" x14ac:dyDescent="0.2">
      <c r="A142" s="121"/>
      <c r="B142" s="122"/>
      <c r="C142" s="270" t="s">
        <v>265</v>
      </c>
      <c r="D142" s="270" t="s">
        <v>138</v>
      </c>
      <c r="E142" s="271" t="s">
        <v>944</v>
      </c>
      <c r="F142" s="272" t="s">
        <v>945</v>
      </c>
      <c r="G142" s="273" t="s">
        <v>209</v>
      </c>
      <c r="H142" s="274">
        <v>27.6</v>
      </c>
      <c r="I142" s="6"/>
      <c r="J142" s="275">
        <f>ROUND(I142*H142,2)</f>
        <v>0</v>
      </c>
      <c r="K142" s="272" t="s">
        <v>142</v>
      </c>
      <c r="L142" s="122"/>
      <c r="M142" s="276" t="s">
        <v>3</v>
      </c>
      <c r="N142" s="277" t="s">
        <v>48</v>
      </c>
      <c r="O142" s="164"/>
      <c r="P142" s="278">
        <f>O142*H142</f>
        <v>0</v>
      </c>
      <c r="Q142" s="278">
        <v>0</v>
      </c>
      <c r="R142" s="278">
        <f>Q142*H142</f>
        <v>0</v>
      </c>
      <c r="S142" s="278">
        <v>0</v>
      </c>
      <c r="T142" s="279">
        <f>S142*H142</f>
        <v>0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R142" s="280" t="s">
        <v>227</v>
      </c>
      <c r="AT142" s="280" t="s">
        <v>138</v>
      </c>
      <c r="AU142" s="280" t="s">
        <v>144</v>
      </c>
      <c r="AY142" s="104" t="s">
        <v>135</v>
      </c>
      <c r="BE142" s="281">
        <f>IF(N142="základní",J142,0)</f>
        <v>0</v>
      </c>
      <c r="BF142" s="281">
        <f>IF(N142="snížená",J142,0)</f>
        <v>0</v>
      </c>
      <c r="BG142" s="281">
        <f>IF(N142="zákl. přenesená",J142,0)</f>
        <v>0</v>
      </c>
      <c r="BH142" s="281">
        <f>IF(N142="sníž. přenesená",J142,0)</f>
        <v>0</v>
      </c>
      <c r="BI142" s="281">
        <f>IF(N142="nulová",J142,0)</f>
        <v>0</v>
      </c>
      <c r="BJ142" s="104" t="s">
        <v>144</v>
      </c>
      <c r="BK142" s="281">
        <f>ROUND(I142*H142,2)</f>
        <v>0</v>
      </c>
      <c r="BL142" s="104" t="s">
        <v>227</v>
      </c>
      <c r="BM142" s="280" t="s">
        <v>411</v>
      </c>
    </row>
    <row r="143" spans="1:65" s="127" customFormat="1" ht="11.25" x14ac:dyDescent="0.2">
      <c r="A143" s="121"/>
      <c r="B143" s="122"/>
      <c r="C143" s="121"/>
      <c r="D143" s="282" t="s">
        <v>146</v>
      </c>
      <c r="E143" s="121"/>
      <c r="F143" s="283" t="s">
        <v>946</v>
      </c>
      <c r="G143" s="121"/>
      <c r="H143" s="121"/>
      <c r="I143" s="121"/>
      <c r="J143" s="121"/>
      <c r="K143" s="121"/>
      <c r="L143" s="122"/>
      <c r="M143" s="284"/>
      <c r="N143" s="285"/>
      <c r="O143" s="164"/>
      <c r="P143" s="164"/>
      <c r="Q143" s="164"/>
      <c r="R143" s="164"/>
      <c r="S143" s="164"/>
      <c r="T143" s="165"/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T143" s="104" t="s">
        <v>146</v>
      </c>
      <c r="AU143" s="104" t="s">
        <v>144</v>
      </c>
    </row>
    <row r="144" spans="1:65" s="286" customFormat="1" ht="11.25" x14ac:dyDescent="0.2">
      <c r="B144" s="287"/>
      <c r="D144" s="288" t="s">
        <v>153</v>
      </c>
      <c r="E144" s="289" t="s">
        <v>3</v>
      </c>
      <c r="F144" s="290" t="s">
        <v>947</v>
      </c>
      <c r="H144" s="291">
        <v>27.6</v>
      </c>
      <c r="L144" s="287"/>
      <c r="M144" s="292"/>
      <c r="N144" s="293"/>
      <c r="O144" s="293"/>
      <c r="P144" s="293"/>
      <c r="Q144" s="293"/>
      <c r="R144" s="293"/>
      <c r="S144" s="293"/>
      <c r="T144" s="294"/>
      <c r="AT144" s="289" t="s">
        <v>153</v>
      </c>
      <c r="AU144" s="289" t="s">
        <v>144</v>
      </c>
      <c r="AV144" s="286" t="s">
        <v>144</v>
      </c>
      <c r="AW144" s="286" t="s">
        <v>37</v>
      </c>
      <c r="AX144" s="286" t="s">
        <v>76</v>
      </c>
      <c r="AY144" s="289" t="s">
        <v>135</v>
      </c>
    </row>
    <row r="145" spans="1:65" s="295" customFormat="1" ht="11.25" x14ac:dyDescent="0.2">
      <c r="B145" s="296"/>
      <c r="D145" s="288" t="s">
        <v>153</v>
      </c>
      <c r="E145" s="297" t="s">
        <v>3</v>
      </c>
      <c r="F145" s="298" t="s">
        <v>157</v>
      </c>
      <c r="H145" s="299">
        <v>27.6</v>
      </c>
      <c r="L145" s="296"/>
      <c r="M145" s="300"/>
      <c r="N145" s="301"/>
      <c r="O145" s="301"/>
      <c r="P145" s="301"/>
      <c r="Q145" s="301"/>
      <c r="R145" s="301"/>
      <c r="S145" s="301"/>
      <c r="T145" s="302"/>
      <c r="AT145" s="297" t="s">
        <v>153</v>
      </c>
      <c r="AU145" s="297" t="s">
        <v>144</v>
      </c>
      <c r="AV145" s="295" t="s">
        <v>143</v>
      </c>
      <c r="AW145" s="295" t="s">
        <v>37</v>
      </c>
      <c r="AX145" s="295" t="s">
        <v>84</v>
      </c>
      <c r="AY145" s="297" t="s">
        <v>135</v>
      </c>
    </row>
    <row r="146" spans="1:65" s="127" customFormat="1" ht="16.5" customHeight="1" x14ac:dyDescent="0.2">
      <c r="A146" s="121"/>
      <c r="B146" s="122"/>
      <c r="C146" s="270" t="s">
        <v>271</v>
      </c>
      <c r="D146" s="270" t="s">
        <v>138</v>
      </c>
      <c r="E146" s="271" t="s">
        <v>948</v>
      </c>
      <c r="F146" s="272" t="s">
        <v>949</v>
      </c>
      <c r="G146" s="273" t="s">
        <v>209</v>
      </c>
      <c r="H146" s="274">
        <v>11.5</v>
      </c>
      <c r="I146" s="6"/>
      <c r="J146" s="275">
        <f>ROUND(I146*H146,2)</f>
        <v>0</v>
      </c>
      <c r="K146" s="272" t="s">
        <v>142</v>
      </c>
      <c r="L146" s="122"/>
      <c r="M146" s="276" t="s">
        <v>3</v>
      </c>
      <c r="N146" s="277" t="s">
        <v>48</v>
      </c>
      <c r="O146" s="164"/>
      <c r="P146" s="278">
        <f>O146*H146</f>
        <v>0</v>
      </c>
      <c r="Q146" s="278">
        <v>0</v>
      </c>
      <c r="R146" s="278">
        <f>Q146*H146</f>
        <v>0</v>
      </c>
      <c r="S146" s="278">
        <v>0</v>
      </c>
      <c r="T146" s="279">
        <f>S146*H146</f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80" t="s">
        <v>227</v>
      </c>
      <c r="AT146" s="280" t="s">
        <v>138</v>
      </c>
      <c r="AU146" s="280" t="s">
        <v>144</v>
      </c>
      <c r="AY146" s="104" t="s">
        <v>135</v>
      </c>
      <c r="BE146" s="281">
        <f>IF(N146="základní",J146,0)</f>
        <v>0</v>
      </c>
      <c r="BF146" s="281">
        <f>IF(N146="snížená",J146,0)</f>
        <v>0</v>
      </c>
      <c r="BG146" s="281">
        <f>IF(N146="zákl. přenesená",J146,0)</f>
        <v>0</v>
      </c>
      <c r="BH146" s="281">
        <f>IF(N146="sníž. přenesená",J146,0)</f>
        <v>0</v>
      </c>
      <c r="BI146" s="281">
        <f>IF(N146="nulová",J146,0)</f>
        <v>0</v>
      </c>
      <c r="BJ146" s="104" t="s">
        <v>144</v>
      </c>
      <c r="BK146" s="281">
        <f>ROUND(I146*H146,2)</f>
        <v>0</v>
      </c>
      <c r="BL146" s="104" t="s">
        <v>227</v>
      </c>
      <c r="BM146" s="280" t="s">
        <v>420</v>
      </c>
    </row>
    <row r="147" spans="1:65" s="127" customFormat="1" ht="11.25" x14ac:dyDescent="0.2">
      <c r="A147" s="121"/>
      <c r="B147" s="122"/>
      <c r="C147" s="121"/>
      <c r="D147" s="282" t="s">
        <v>146</v>
      </c>
      <c r="E147" s="121"/>
      <c r="F147" s="283" t="s">
        <v>950</v>
      </c>
      <c r="G147" s="121"/>
      <c r="H147" s="121"/>
      <c r="I147" s="121"/>
      <c r="J147" s="121"/>
      <c r="K147" s="121"/>
      <c r="L147" s="122"/>
      <c r="M147" s="284"/>
      <c r="N147" s="285"/>
      <c r="O147" s="164"/>
      <c r="P147" s="164"/>
      <c r="Q147" s="164"/>
      <c r="R147" s="164"/>
      <c r="S147" s="164"/>
      <c r="T147" s="165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T147" s="104" t="s">
        <v>146</v>
      </c>
      <c r="AU147" s="104" t="s">
        <v>144</v>
      </c>
    </row>
    <row r="148" spans="1:65" s="286" customFormat="1" ht="11.25" x14ac:dyDescent="0.2">
      <c r="B148" s="287"/>
      <c r="D148" s="288" t="s">
        <v>153</v>
      </c>
      <c r="E148" s="289" t="s">
        <v>3</v>
      </c>
      <c r="F148" s="290" t="s">
        <v>951</v>
      </c>
      <c r="H148" s="291">
        <v>11.5</v>
      </c>
      <c r="L148" s="287"/>
      <c r="M148" s="292"/>
      <c r="N148" s="293"/>
      <c r="O148" s="293"/>
      <c r="P148" s="293"/>
      <c r="Q148" s="293"/>
      <c r="R148" s="293"/>
      <c r="S148" s="293"/>
      <c r="T148" s="294"/>
      <c r="AT148" s="289" t="s">
        <v>153</v>
      </c>
      <c r="AU148" s="289" t="s">
        <v>144</v>
      </c>
      <c r="AV148" s="286" t="s">
        <v>144</v>
      </c>
      <c r="AW148" s="286" t="s">
        <v>37</v>
      </c>
      <c r="AX148" s="286" t="s">
        <v>76</v>
      </c>
      <c r="AY148" s="289" t="s">
        <v>135</v>
      </c>
    </row>
    <row r="149" spans="1:65" s="295" customFormat="1" ht="11.25" x14ac:dyDescent="0.2">
      <c r="B149" s="296"/>
      <c r="D149" s="288" t="s">
        <v>153</v>
      </c>
      <c r="E149" s="297" t="s">
        <v>3</v>
      </c>
      <c r="F149" s="298" t="s">
        <v>157</v>
      </c>
      <c r="H149" s="299">
        <v>11.5</v>
      </c>
      <c r="L149" s="296"/>
      <c r="M149" s="300"/>
      <c r="N149" s="301"/>
      <c r="O149" s="301"/>
      <c r="P149" s="301"/>
      <c r="Q149" s="301"/>
      <c r="R149" s="301"/>
      <c r="S149" s="301"/>
      <c r="T149" s="302"/>
      <c r="AT149" s="297" t="s">
        <v>153</v>
      </c>
      <c r="AU149" s="297" t="s">
        <v>144</v>
      </c>
      <c r="AV149" s="295" t="s">
        <v>143</v>
      </c>
      <c r="AW149" s="295" t="s">
        <v>37</v>
      </c>
      <c r="AX149" s="295" t="s">
        <v>84</v>
      </c>
      <c r="AY149" s="297" t="s">
        <v>135</v>
      </c>
    </row>
    <row r="150" spans="1:65" s="127" customFormat="1" ht="33" customHeight="1" x14ac:dyDescent="0.2">
      <c r="A150" s="121"/>
      <c r="B150" s="122"/>
      <c r="C150" s="270" t="s">
        <v>8</v>
      </c>
      <c r="D150" s="270" t="s">
        <v>138</v>
      </c>
      <c r="E150" s="271" t="s">
        <v>952</v>
      </c>
      <c r="F150" s="272" t="s">
        <v>953</v>
      </c>
      <c r="G150" s="273" t="s">
        <v>209</v>
      </c>
      <c r="H150" s="274">
        <v>18.399999999999999</v>
      </c>
      <c r="I150" s="6"/>
      <c r="J150" s="275">
        <f>ROUND(I150*H150,2)</f>
        <v>0</v>
      </c>
      <c r="K150" s="272" t="s">
        <v>142</v>
      </c>
      <c r="L150" s="122"/>
      <c r="M150" s="276" t="s">
        <v>3</v>
      </c>
      <c r="N150" s="277" t="s">
        <v>48</v>
      </c>
      <c r="O150" s="164"/>
      <c r="P150" s="278">
        <f>O150*H150</f>
        <v>0</v>
      </c>
      <c r="Q150" s="278">
        <v>0</v>
      </c>
      <c r="R150" s="278">
        <f>Q150*H150</f>
        <v>0</v>
      </c>
      <c r="S150" s="278">
        <v>0</v>
      </c>
      <c r="T150" s="279">
        <f>S150*H150</f>
        <v>0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80" t="s">
        <v>227</v>
      </c>
      <c r="AT150" s="280" t="s">
        <v>138</v>
      </c>
      <c r="AU150" s="280" t="s">
        <v>144</v>
      </c>
      <c r="AY150" s="104" t="s">
        <v>135</v>
      </c>
      <c r="BE150" s="281">
        <f>IF(N150="základní",J150,0)</f>
        <v>0</v>
      </c>
      <c r="BF150" s="281">
        <f>IF(N150="snížená",J150,0)</f>
        <v>0</v>
      </c>
      <c r="BG150" s="281">
        <f>IF(N150="zákl. přenesená",J150,0)</f>
        <v>0</v>
      </c>
      <c r="BH150" s="281">
        <f>IF(N150="sníž. přenesená",J150,0)</f>
        <v>0</v>
      </c>
      <c r="BI150" s="281">
        <f>IF(N150="nulová",J150,0)</f>
        <v>0</v>
      </c>
      <c r="BJ150" s="104" t="s">
        <v>144</v>
      </c>
      <c r="BK150" s="281">
        <f>ROUND(I150*H150,2)</f>
        <v>0</v>
      </c>
      <c r="BL150" s="104" t="s">
        <v>227</v>
      </c>
      <c r="BM150" s="280" t="s">
        <v>430</v>
      </c>
    </row>
    <row r="151" spans="1:65" s="127" customFormat="1" ht="11.25" x14ac:dyDescent="0.2">
      <c r="A151" s="121"/>
      <c r="B151" s="122"/>
      <c r="C151" s="121"/>
      <c r="D151" s="282" t="s">
        <v>146</v>
      </c>
      <c r="E151" s="121"/>
      <c r="F151" s="283" t="s">
        <v>954</v>
      </c>
      <c r="G151" s="121"/>
      <c r="H151" s="121"/>
      <c r="I151" s="121"/>
      <c r="J151" s="121"/>
      <c r="K151" s="121"/>
      <c r="L151" s="122"/>
      <c r="M151" s="284"/>
      <c r="N151" s="285"/>
      <c r="O151" s="164"/>
      <c r="P151" s="164"/>
      <c r="Q151" s="164"/>
      <c r="R151" s="164"/>
      <c r="S151" s="164"/>
      <c r="T151" s="165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T151" s="104" t="s">
        <v>146</v>
      </c>
      <c r="AU151" s="104" t="s">
        <v>144</v>
      </c>
    </row>
    <row r="152" spans="1:65" s="286" customFormat="1" ht="11.25" x14ac:dyDescent="0.2">
      <c r="B152" s="287"/>
      <c r="D152" s="288" t="s">
        <v>153</v>
      </c>
      <c r="E152" s="289" t="s">
        <v>3</v>
      </c>
      <c r="F152" s="290" t="s">
        <v>955</v>
      </c>
      <c r="H152" s="291">
        <v>18.399999999999999</v>
      </c>
      <c r="L152" s="287"/>
      <c r="M152" s="292"/>
      <c r="N152" s="293"/>
      <c r="O152" s="293"/>
      <c r="P152" s="293"/>
      <c r="Q152" s="293"/>
      <c r="R152" s="293"/>
      <c r="S152" s="293"/>
      <c r="T152" s="294"/>
      <c r="AT152" s="289" t="s">
        <v>153</v>
      </c>
      <c r="AU152" s="289" t="s">
        <v>144</v>
      </c>
      <c r="AV152" s="286" t="s">
        <v>144</v>
      </c>
      <c r="AW152" s="286" t="s">
        <v>37</v>
      </c>
      <c r="AX152" s="286" t="s">
        <v>76</v>
      </c>
      <c r="AY152" s="289" t="s">
        <v>135</v>
      </c>
    </row>
    <row r="153" spans="1:65" s="295" customFormat="1" ht="11.25" x14ac:dyDescent="0.2">
      <c r="B153" s="296"/>
      <c r="D153" s="288" t="s">
        <v>153</v>
      </c>
      <c r="E153" s="297" t="s">
        <v>3</v>
      </c>
      <c r="F153" s="298" t="s">
        <v>157</v>
      </c>
      <c r="H153" s="299">
        <v>18.399999999999999</v>
      </c>
      <c r="L153" s="296"/>
      <c r="M153" s="300"/>
      <c r="N153" s="301"/>
      <c r="O153" s="301"/>
      <c r="P153" s="301"/>
      <c r="Q153" s="301"/>
      <c r="R153" s="301"/>
      <c r="S153" s="301"/>
      <c r="T153" s="302"/>
      <c r="AT153" s="297" t="s">
        <v>153</v>
      </c>
      <c r="AU153" s="297" t="s">
        <v>144</v>
      </c>
      <c r="AV153" s="295" t="s">
        <v>143</v>
      </c>
      <c r="AW153" s="295" t="s">
        <v>37</v>
      </c>
      <c r="AX153" s="295" t="s">
        <v>84</v>
      </c>
      <c r="AY153" s="297" t="s">
        <v>135</v>
      </c>
    </row>
    <row r="154" spans="1:65" s="127" customFormat="1" ht="33" customHeight="1" x14ac:dyDescent="0.2">
      <c r="A154" s="121"/>
      <c r="B154" s="122"/>
      <c r="C154" s="270" t="s">
        <v>283</v>
      </c>
      <c r="D154" s="270" t="s">
        <v>138</v>
      </c>
      <c r="E154" s="271" t="s">
        <v>956</v>
      </c>
      <c r="F154" s="272" t="s">
        <v>957</v>
      </c>
      <c r="G154" s="273" t="s">
        <v>209</v>
      </c>
      <c r="H154" s="274">
        <v>34.5</v>
      </c>
      <c r="I154" s="6"/>
      <c r="J154" s="275">
        <f>ROUND(I154*H154,2)</f>
        <v>0</v>
      </c>
      <c r="K154" s="272" t="s">
        <v>142</v>
      </c>
      <c r="L154" s="122"/>
      <c r="M154" s="276" t="s">
        <v>3</v>
      </c>
      <c r="N154" s="277" t="s">
        <v>48</v>
      </c>
      <c r="O154" s="164"/>
      <c r="P154" s="278">
        <f>O154*H154</f>
        <v>0</v>
      </c>
      <c r="Q154" s="278">
        <v>0</v>
      </c>
      <c r="R154" s="278">
        <f>Q154*H154</f>
        <v>0</v>
      </c>
      <c r="S154" s="278">
        <v>0</v>
      </c>
      <c r="T154" s="279">
        <f>S154*H154</f>
        <v>0</v>
      </c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R154" s="280" t="s">
        <v>227</v>
      </c>
      <c r="AT154" s="280" t="s">
        <v>138</v>
      </c>
      <c r="AU154" s="280" t="s">
        <v>144</v>
      </c>
      <c r="AY154" s="104" t="s">
        <v>135</v>
      </c>
      <c r="BE154" s="281">
        <f>IF(N154="základní",J154,0)</f>
        <v>0</v>
      </c>
      <c r="BF154" s="281">
        <f>IF(N154="snížená",J154,0)</f>
        <v>0</v>
      </c>
      <c r="BG154" s="281">
        <f>IF(N154="zákl. přenesená",J154,0)</f>
        <v>0</v>
      </c>
      <c r="BH154" s="281">
        <f>IF(N154="sníž. přenesená",J154,0)</f>
        <v>0</v>
      </c>
      <c r="BI154" s="281">
        <f>IF(N154="nulová",J154,0)</f>
        <v>0</v>
      </c>
      <c r="BJ154" s="104" t="s">
        <v>144</v>
      </c>
      <c r="BK154" s="281">
        <f>ROUND(I154*H154,2)</f>
        <v>0</v>
      </c>
      <c r="BL154" s="104" t="s">
        <v>227</v>
      </c>
      <c r="BM154" s="280" t="s">
        <v>441</v>
      </c>
    </row>
    <row r="155" spans="1:65" s="127" customFormat="1" ht="11.25" x14ac:dyDescent="0.2">
      <c r="A155" s="121"/>
      <c r="B155" s="122"/>
      <c r="C155" s="121"/>
      <c r="D155" s="282" t="s">
        <v>146</v>
      </c>
      <c r="E155" s="121"/>
      <c r="F155" s="283" t="s">
        <v>958</v>
      </c>
      <c r="G155" s="121"/>
      <c r="H155" s="121"/>
      <c r="I155" s="121"/>
      <c r="J155" s="121"/>
      <c r="K155" s="121"/>
      <c r="L155" s="122"/>
      <c r="M155" s="284"/>
      <c r="N155" s="285"/>
      <c r="O155" s="164"/>
      <c r="P155" s="164"/>
      <c r="Q155" s="164"/>
      <c r="R155" s="164"/>
      <c r="S155" s="164"/>
      <c r="T155" s="165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T155" s="104" t="s">
        <v>146</v>
      </c>
      <c r="AU155" s="104" t="s">
        <v>144</v>
      </c>
    </row>
    <row r="156" spans="1:65" s="286" customFormat="1" ht="11.25" x14ac:dyDescent="0.2">
      <c r="B156" s="287"/>
      <c r="D156" s="288" t="s">
        <v>153</v>
      </c>
      <c r="E156" s="289" t="s">
        <v>3</v>
      </c>
      <c r="F156" s="290" t="s">
        <v>959</v>
      </c>
      <c r="H156" s="291">
        <v>34.5</v>
      </c>
      <c r="L156" s="287"/>
      <c r="M156" s="292"/>
      <c r="N156" s="293"/>
      <c r="O156" s="293"/>
      <c r="P156" s="293"/>
      <c r="Q156" s="293"/>
      <c r="R156" s="293"/>
      <c r="S156" s="293"/>
      <c r="T156" s="294"/>
      <c r="AT156" s="289" t="s">
        <v>153</v>
      </c>
      <c r="AU156" s="289" t="s">
        <v>144</v>
      </c>
      <c r="AV156" s="286" t="s">
        <v>144</v>
      </c>
      <c r="AW156" s="286" t="s">
        <v>37</v>
      </c>
      <c r="AX156" s="286" t="s">
        <v>76</v>
      </c>
      <c r="AY156" s="289" t="s">
        <v>135</v>
      </c>
    </row>
    <row r="157" spans="1:65" s="295" customFormat="1" ht="11.25" x14ac:dyDescent="0.2">
      <c r="B157" s="296"/>
      <c r="D157" s="288" t="s">
        <v>153</v>
      </c>
      <c r="E157" s="297" t="s">
        <v>3</v>
      </c>
      <c r="F157" s="298" t="s">
        <v>157</v>
      </c>
      <c r="H157" s="299">
        <v>34.5</v>
      </c>
      <c r="L157" s="296"/>
      <c r="M157" s="300"/>
      <c r="N157" s="301"/>
      <c r="O157" s="301"/>
      <c r="P157" s="301"/>
      <c r="Q157" s="301"/>
      <c r="R157" s="301"/>
      <c r="S157" s="301"/>
      <c r="T157" s="302"/>
      <c r="AT157" s="297" t="s">
        <v>153</v>
      </c>
      <c r="AU157" s="297" t="s">
        <v>144</v>
      </c>
      <c r="AV157" s="295" t="s">
        <v>143</v>
      </c>
      <c r="AW157" s="295" t="s">
        <v>37</v>
      </c>
      <c r="AX157" s="295" t="s">
        <v>84</v>
      </c>
      <c r="AY157" s="297" t="s">
        <v>135</v>
      </c>
    </row>
    <row r="158" spans="1:65" s="127" customFormat="1" ht="16.5" customHeight="1" x14ac:dyDescent="0.2">
      <c r="A158" s="121"/>
      <c r="B158" s="122"/>
      <c r="C158" s="270" t="s">
        <v>288</v>
      </c>
      <c r="D158" s="270" t="s">
        <v>138</v>
      </c>
      <c r="E158" s="271" t="s">
        <v>960</v>
      </c>
      <c r="F158" s="272" t="s">
        <v>961</v>
      </c>
      <c r="G158" s="273" t="s">
        <v>141</v>
      </c>
      <c r="H158" s="274">
        <v>14</v>
      </c>
      <c r="I158" s="6"/>
      <c r="J158" s="275">
        <f>ROUND(I158*H158,2)</f>
        <v>0</v>
      </c>
      <c r="K158" s="272" t="s">
        <v>142</v>
      </c>
      <c r="L158" s="122"/>
      <c r="M158" s="276" t="s">
        <v>3</v>
      </c>
      <c r="N158" s="277" t="s">
        <v>48</v>
      </c>
      <c r="O158" s="164"/>
      <c r="P158" s="278">
        <f>O158*H158</f>
        <v>0</v>
      </c>
      <c r="Q158" s="278">
        <v>0</v>
      </c>
      <c r="R158" s="278">
        <f>Q158*H158</f>
        <v>0</v>
      </c>
      <c r="S158" s="278">
        <v>0</v>
      </c>
      <c r="T158" s="279">
        <f>S158*H158</f>
        <v>0</v>
      </c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R158" s="280" t="s">
        <v>227</v>
      </c>
      <c r="AT158" s="280" t="s">
        <v>138</v>
      </c>
      <c r="AU158" s="280" t="s">
        <v>144</v>
      </c>
      <c r="AY158" s="104" t="s">
        <v>135</v>
      </c>
      <c r="BE158" s="281">
        <f>IF(N158="základní",J158,0)</f>
        <v>0</v>
      </c>
      <c r="BF158" s="281">
        <f>IF(N158="snížená",J158,0)</f>
        <v>0</v>
      </c>
      <c r="BG158" s="281">
        <f>IF(N158="zákl. přenesená",J158,0)</f>
        <v>0</v>
      </c>
      <c r="BH158" s="281">
        <f>IF(N158="sníž. přenesená",J158,0)</f>
        <v>0</v>
      </c>
      <c r="BI158" s="281">
        <f>IF(N158="nulová",J158,0)</f>
        <v>0</v>
      </c>
      <c r="BJ158" s="104" t="s">
        <v>144</v>
      </c>
      <c r="BK158" s="281">
        <f>ROUND(I158*H158,2)</f>
        <v>0</v>
      </c>
      <c r="BL158" s="104" t="s">
        <v>227</v>
      </c>
      <c r="BM158" s="280" t="s">
        <v>452</v>
      </c>
    </row>
    <row r="159" spans="1:65" s="127" customFormat="1" ht="11.25" x14ac:dyDescent="0.2">
      <c r="A159" s="121"/>
      <c r="B159" s="122"/>
      <c r="C159" s="121"/>
      <c r="D159" s="282" t="s">
        <v>146</v>
      </c>
      <c r="E159" s="121"/>
      <c r="F159" s="283" t="s">
        <v>962</v>
      </c>
      <c r="G159" s="121"/>
      <c r="H159" s="121"/>
      <c r="I159" s="121"/>
      <c r="J159" s="121"/>
      <c r="K159" s="121"/>
      <c r="L159" s="122"/>
      <c r="M159" s="284"/>
      <c r="N159" s="285"/>
      <c r="O159" s="164"/>
      <c r="P159" s="164"/>
      <c r="Q159" s="164"/>
      <c r="R159" s="164"/>
      <c r="S159" s="164"/>
      <c r="T159" s="165"/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T159" s="104" t="s">
        <v>146</v>
      </c>
      <c r="AU159" s="104" t="s">
        <v>144</v>
      </c>
    </row>
    <row r="160" spans="1:65" s="127" customFormat="1" ht="16.5" customHeight="1" x14ac:dyDescent="0.2">
      <c r="A160" s="121"/>
      <c r="B160" s="122"/>
      <c r="C160" s="270" t="s">
        <v>294</v>
      </c>
      <c r="D160" s="270" t="s">
        <v>138</v>
      </c>
      <c r="E160" s="271" t="s">
        <v>963</v>
      </c>
      <c r="F160" s="272" t="s">
        <v>964</v>
      </c>
      <c r="G160" s="273" t="s">
        <v>141</v>
      </c>
      <c r="H160" s="274">
        <v>1</v>
      </c>
      <c r="I160" s="6"/>
      <c r="J160" s="275">
        <f>ROUND(I160*H160,2)</f>
        <v>0</v>
      </c>
      <c r="K160" s="272" t="s">
        <v>142</v>
      </c>
      <c r="L160" s="122"/>
      <c r="M160" s="276" t="s">
        <v>3</v>
      </c>
      <c r="N160" s="277" t="s">
        <v>48</v>
      </c>
      <c r="O160" s="164"/>
      <c r="P160" s="278">
        <f>O160*H160</f>
        <v>0</v>
      </c>
      <c r="Q160" s="278">
        <v>0</v>
      </c>
      <c r="R160" s="278">
        <f>Q160*H160</f>
        <v>0</v>
      </c>
      <c r="S160" s="278">
        <v>0</v>
      </c>
      <c r="T160" s="279">
        <f>S160*H160</f>
        <v>0</v>
      </c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R160" s="280" t="s">
        <v>227</v>
      </c>
      <c r="AT160" s="280" t="s">
        <v>138</v>
      </c>
      <c r="AU160" s="280" t="s">
        <v>144</v>
      </c>
      <c r="AY160" s="104" t="s">
        <v>135</v>
      </c>
      <c r="BE160" s="281">
        <f>IF(N160="základní",J160,0)</f>
        <v>0</v>
      </c>
      <c r="BF160" s="281">
        <f>IF(N160="snížená",J160,0)</f>
        <v>0</v>
      </c>
      <c r="BG160" s="281">
        <f>IF(N160="zákl. přenesená",J160,0)</f>
        <v>0</v>
      </c>
      <c r="BH160" s="281">
        <f>IF(N160="sníž. přenesená",J160,0)</f>
        <v>0</v>
      </c>
      <c r="BI160" s="281">
        <f>IF(N160="nulová",J160,0)</f>
        <v>0</v>
      </c>
      <c r="BJ160" s="104" t="s">
        <v>144</v>
      </c>
      <c r="BK160" s="281">
        <f>ROUND(I160*H160,2)</f>
        <v>0</v>
      </c>
      <c r="BL160" s="104" t="s">
        <v>227</v>
      </c>
      <c r="BM160" s="280" t="s">
        <v>463</v>
      </c>
    </row>
    <row r="161" spans="1:65" s="127" customFormat="1" ht="11.25" x14ac:dyDescent="0.2">
      <c r="A161" s="121"/>
      <c r="B161" s="122"/>
      <c r="C161" s="121"/>
      <c r="D161" s="282" t="s">
        <v>146</v>
      </c>
      <c r="E161" s="121"/>
      <c r="F161" s="283" t="s">
        <v>965</v>
      </c>
      <c r="G161" s="121"/>
      <c r="H161" s="121"/>
      <c r="I161" s="121"/>
      <c r="J161" s="121"/>
      <c r="K161" s="121"/>
      <c r="L161" s="122"/>
      <c r="M161" s="284"/>
      <c r="N161" s="285"/>
      <c r="O161" s="164"/>
      <c r="P161" s="164"/>
      <c r="Q161" s="164"/>
      <c r="R161" s="164"/>
      <c r="S161" s="164"/>
      <c r="T161" s="165"/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T161" s="104" t="s">
        <v>146</v>
      </c>
      <c r="AU161" s="104" t="s">
        <v>144</v>
      </c>
    </row>
    <row r="162" spans="1:65" s="127" customFormat="1" ht="16.5" customHeight="1" x14ac:dyDescent="0.2">
      <c r="A162" s="121"/>
      <c r="B162" s="122"/>
      <c r="C162" s="270" t="s">
        <v>301</v>
      </c>
      <c r="D162" s="270" t="s">
        <v>138</v>
      </c>
      <c r="E162" s="271" t="s">
        <v>966</v>
      </c>
      <c r="F162" s="272" t="s">
        <v>967</v>
      </c>
      <c r="G162" s="273" t="s">
        <v>968</v>
      </c>
      <c r="H162" s="274">
        <v>4</v>
      </c>
      <c r="I162" s="6"/>
      <c r="J162" s="275">
        <f>ROUND(I162*H162,2)</f>
        <v>0</v>
      </c>
      <c r="K162" s="272" t="s">
        <v>142</v>
      </c>
      <c r="L162" s="122"/>
      <c r="M162" s="276" t="s">
        <v>3</v>
      </c>
      <c r="N162" s="277" t="s">
        <v>48</v>
      </c>
      <c r="O162" s="164"/>
      <c r="P162" s="278">
        <f>O162*H162</f>
        <v>0</v>
      </c>
      <c r="Q162" s="278">
        <v>0</v>
      </c>
      <c r="R162" s="278">
        <f>Q162*H162</f>
        <v>0</v>
      </c>
      <c r="S162" s="278">
        <v>0</v>
      </c>
      <c r="T162" s="279">
        <f>S162*H162</f>
        <v>0</v>
      </c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R162" s="280" t="s">
        <v>227</v>
      </c>
      <c r="AT162" s="280" t="s">
        <v>138</v>
      </c>
      <c r="AU162" s="280" t="s">
        <v>144</v>
      </c>
      <c r="AY162" s="104" t="s">
        <v>135</v>
      </c>
      <c r="BE162" s="281">
        <f>IF(N162="základní",J162,0)</f>
        <v>0</v>
      </c>
      <c r="BF162" s="281">
        <f>IF(N162="snížená",J162,0)</f>
        <v>0</v>
      </c>
      <c r="BG162" s="281">
        <f>IF(N162="zákl. přenesená",J162,0)</f>
        <v>0</v>
      </c>
      <c r="BH162" s="281">
        <f>IF(N162="sníž. přenesená",J162,0)</f>
        <v>0</v>
      </c>
      <c r="BI162" s="281">
        <f>IF(N162="nulová",J162,0)</f>
        <v>0</v>
      </c>
      <c r="BJ162" s="104" t="s">
        <v>144</v>
      </c>
      <c r="BK162" s="281">
        <f>ROUND(I162*H162,2)</f>
        <v>0</v>
      </c>
      <c r="BL162" s="104" t="s">
        <v>227</v>
      </c>
      <c r="BM162" s="280" t="s">
        <v>475</v>
      </c>
    </row>
    <row r="163" spans="1:65" s="127" customFormat="1" ht="11.25" x14ac:dyDescent="0.2">
      <c r="A163" s="121"/>
      <c r="B163" s="122"/>
      <c r="C163" s="121"/>
      <c r="D163" s="282" t="s">
        <v>146</v>
      </c>
      <c r="E163" s="121"/>
      <c r="F163" s="283" t="s">
        <v>969</v>
      </c>
      <c r="G163" s="121"/>
      <c r="H163" s="121"/>
      <c r="I163" s="121"/>
      <c r="J163" s="121"/>
      <c r="K163" s="121"/>
      <c r="L163" s="122"/>
      <c r="M163" s="284"/>
      <c r="N163" s="285"/>
      <c r="O163" s="164"/>
      <c r="P163" s="164"/>
      <c r="Q163" s="164"/>
      <c r="R163" s="164"/>
      <c r="S163" s="164"/>
      <c r="T163" s="165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T163" s="104" t="s">
        <v>146</v>
      </c>
      <c r="AU163" s="104" t="s">
        <v>144</v>
      </c>
    </row>
    <row r="164" spans="1:65" s="127" customFormat="1" ht="16.5" customHeight="1" x14ac:dyDescent="0.2">
      <c r="A164" s="121"/>
      <c r="B164" s="122"/>
      <c r="C164" s="270" t="s">
        <v>310</v>
      </c>
      <c r="D164" s="270" t="s">
        <v>138</v>
      </c>
      <c r="E164" s="271" t="s">
        <v>970</v>
      </c>
      <c r="F164" s="272" t="s">
        <v>971</v>
      </c>
      <c r="G164" s="273" t="s">
        <v>141</v>
      </c>
      <c r="H164" s="274">
        <v>4</v>
      </c>
      <c r="I164" s="6"/>
      <c r="J164" s="275">
        <f>ROUND(I164*H164,2)</f>
        <v>0</v>
      </c>
      <c r="K164" s="272" t="s">
        <v>142</v>
      </c>
      <c r="L164" s="122"/>
      <c r="M164" s="276" t="s">
        <v>3</v>
      </c>
      <c r="N164" s="277" t="s">
        <v>48</v>
      </c>
      <c r="O164" s="164"/>
      <c r="P164" s="278">
        <f>O164*H164</f>
        <v>0</v>
      </c>
      <c r="Q164" s="278">
        <v>0</v>
      </c>
      <c r="R164" s="278">
        <f>Q164*H164</f>
        <v>0</v>
      </c>
      <c r="S164" s="278">
        <v>0</v>
      </c>
      <c r="T164" s="279">
        <f>S164*H164</f>
        <v>0</v>
      </c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R164" s="280" t="s">
        <v>227</v>
      </c>
      <c r="AT164" s="280" t="s">
        <v>138</v>
      </c>
      <c r="AU164" s="280" t="s">
        <v>144</v>
      </c>
      <c r="AY164" s="104" t="s">
        <v>135</v>
      </c>
      <c r="BE164" s="281">
        <f>IF(N164="základní",J164,0)</f>
        <v>0</v>
      </c>
      <c r="BF164" s="281">
        <f>IF(N164="snížená",J164,0)</f>
        <v>0</v>
      </c>
      <c r="BG164" s="281">
        <f>IF(N164="zákl. přenesená",J164,0)</f>
        <v>0</v>
      </c>
      <c r="BH164" s="281">
        <f>IF(N164="sníž. přenesená",J164,0)</f>
        <v>0</v>
      </c>
      <c r="BI164" s="281">
        <f>IF(N164="nulová",J164,0)</f>
        <v>0</v>
      </c>
      <c r="BJ164" s="104" t="s">
        <v>144</v>
      </c>
      <c r="BK164" s="281">
        <f>ROUND(I164*H164,2)</f>
        <v>0</v>
      </c>
      <c r="BL164" s="104" t="s">
        <v>227</v>
      </c>
      <c r="BM164" s="280" t="s">
        <v>486</v>
      </c>
    </row>
    <row r="165" spans="1:65" s="127" customFormat="1" ht="11.25" x14ac:dyDescent="0.2">
      <c r="A165" s="121"/>
      <c r="B165" s="122"/>
      <c r="C165" s="121"/>
      <c r="D165" s="282" t="s">
        <v>146</v>
      </c>
      <c r="E165" s="121"/>
      <c r="F165" s="283" t="s">
        <v>972</v>
      </c>
      <c r="G165" s="121"/>
      <c r="H165" s="121"/>
      <c r="I165" s="121"/>
      <c r="J165" s="121"/>
      <c r="K165" s="121"/>
      <c r="L165" s="122"/>
      <c r="M165" s="284"/>
      <c r="N165" s="285"/>
      <c r="O165" s="164"/>
      <c r="P165" s="164"/>
      <c r="Q165" s="164"/>
      <c r="R165" s="164"/>
      <c r="S165" s="164"/>
      <c r="T165" s="165"/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T165" s="104" t="s">
        <v>146</v>
      </c>
      <c r="AU165" s="104" t="s">
        <v>144</v>
      </c>
    </row>
    <row r="166" spans="1:65" s="127" customFormat="1" ht="16.5" customHeight="1" x14ac:dyDescent="0.2">
      <c r="A166" s="121"/>
      <c r="B166" s="122"/>
      <c r="C166" s="270" t="s">
        <v>406</v>
      </c>
      <c r="D166" s="270" t="s">
        <v>138</v>
      </c>
      <c r="E166" s="271" t="s">
        <v>973</v>
      </c>
      <c r="F166" s="272" t="s">
        <v>974</v>
      </c>
      <c r="G166" s="273" t="s">
        <v>141</v>
      </c>
      <c r="H166" s="274">
        <v>1</v>
      </c>
      <c r="I166" s="6"/>
      <c r="J166" s="275">
        <f>ROUND(I166*H166,2)</f>
        <v>0</v>
      </c>
      <c r="K166" s="272" t="s">
        <v>142</v>
      </c>
      <c r="L166" s="122"/>
      <c r="M166" s="276" t="s">
        <v>3</v>
      </c>
      <c r="N166" s="277" t="s">
        <v>48</v>
      </c>
      <c r="O166" s="164"/>
      <c r="P166" s="278">
        <f>O166*H166</f>
        <v>0</v>
      </c>
      <c r="Q166" s="278">
        <v>0</v>
      </c>
      <c r="R166" s="278">
        <f>Q166*H166</f>
        <v>0</v>
      </c>
      <c r="S166" s="278">
        <v>0</v>
      </c>
      <c r="T166" s="279">
        <f>S166*H166</f>
        <v>0</v>
      </c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R166" s="280" t="s">
        <v>227</v>
      </c>
      <c r="AT166" s="280" t="s">
        <v>138</v>
      </c>
      <c r="AU166" s="280" t="s">
        <v>144</v>
      </c>
      <c r="AY166" s="104" t="s">
        <v>135</v>
      </c>
      <c r="BE166" s="281">
        <f>IF(N166="základní",J166,0)</f>
        <v>0</v>
      </c>
      <c r="BF166" s="281">
        <f>IF(N166="snížená",J166,0)</f>
        <v>0</v>
      </c>
      <c r="BG166" s="281">
        <f>IF(N166="zákl. přenesená",J166,0)</f>
        <v>0</v>
      </c>
      <c r="BH166" s="281">
        <f>IF(N166="sníž. přenesená",J166,0)</f>
        <v>0</v>
      </c>
      <c r="BI166" s="281">
        <f>IF(N166="nulová",J166,0)</f>
        <v>0</v>
      </c>
      <c r="BJ166" s="104" t="s">
        <v>144</v>
      </c>
      <c r="BK166" s="281">
        <f>ROUND(I166*H166,2)</f>
        <v>0</v>
      </c>
      <c r="BL166" s="104" t="s">
        <v>227</v>
      </c>
      <c r="BM166" s="280" t="s">
        <v>502</v>
      </c>
    </row>
    <row r="167" spans="1:65" s="127" customFormat="1" ht="11.25" x14ac:dyDescent="0.2">
      <c r="A167" s="121"/>
      <c r="B167" s="122"/>
      <c r="C167" s="121"/>
      <c r="D167" s="282" t="s">
        <v>146</v>
      </c>
      <c r="E167" s="121"/>
      <c r="F167" s="283" t="s">
        <v>975</v>
      </c>
      <c r="G167" s="121"/>
      <c r="H167" s="121"/>
      <c r="I167" s="121"/>
      <c r="J167" s="121"/>
      <c r="K167" s="121"/>
      <c r="L167" s="122"/>
      <c r="M167" s="284"/>
      <c r="N167" s="285"/>
      <c r="O167" s="164"/>
      <c r="P167" s="164"/>
      <c r="Q167" s="164"/>
      <c r="R167" s="164"/>
      <c r="S167" s="164"/>
      <c r="T167" s="165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T167" s="104" t="s">
        <v>146</v>
      </c>
      <c r="AU167" s="104" t="s">
        <v>144</v>
      </c>
    </row>
    <row r="168" spans="1:65" s="127" customFormat="1" ht="21.75" customHeight="1" x14ac:dyDescent="0.2">
      <c r="A168" s="121"/>
      <c r="B168" s="122"/>
      <c r="C168" s="270" t="s">
        <v>480</v>
      </c>
      <c r="D168" s="270" t="s">
        <v>138</v>
      </c>
      <c r="E168" s="271" t="s">
        <v>976</v>
      </c>
      <c r="F168" s="272" t="s">
        <v>977</v>
      </c>
      <c r="G168" s="273" t="s">
        <v>141</v>
      </c>
      <c r="H168" s="274">
        <v>2</v>
      </c>
      <c r="I168" s="6"/>
      <c r="J168" s="275">
        <f>ROUND(I168*H168,2)</f>
        <v>0</v>
      </c>
      <c r="K168" s="272" t="s">
        <v>142</v>
      </c>
      <c r="L168" s="122"/>
      <c r="M168" s="276" t="s">
        <v>3</v>
      </c>
      <c r="N168" s="277" t="s">
        <v>48</v>
      </c>
      <c r="O168" s="164"/>
      <c r="P168" s="278">
        <f>O168*H168</f>
        <v>0</v>
      </c>
      <c r="Q168" s="278">
        <v>0</v>
      </c>
      <c r="R168" s="278">
        <f>Q168*H168</f>
        <v>0</v>
      </c>
      <c r="S168" s="278">
        <v>0</v>
      </c>
      <c r="T168" s="279">
        <f>S168*H168</f>
        <v>0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80" t="s">
        <v>227</v>
      </c>
      <c r="AT168" s="280" t="s">
        <v>138</v>
      </c>
      <c r="AU168" s="280" t="s">
        <v>144</v>
      </c>
      <c r="AY168" s="104" t="s">
        <v>135</v>
      </c>
      <c r="BE168" s="281">
        <f>IF(N168="základní",J168,0)</f>
        <v>0</v>
      </c>
      <c r="BF168" s="281">
        <f>IF(N168="snížená",J168,0)</f>
        <v>0</v>
      </c>
      <c r="BG168" s="281">
        <f>IF(N168="zákl. přenesená",J168,0)</f>
        <v>0</v>
      </c>
      <c r="BH168" s="281">
        <f>IF(N168="sníž. přenesená",J168,0)</f>
        <v>0</v>
      </c>
      <c r="BI168" s="281">
        <f>IF(N168="nulová",J168,0)</f>
        <v>0</v>
      </c>
      <c r="BJ168" s="104" t="s">
        <v>144</v>
      </c>
      <c r="BK168" s="281">
        <f>ROUND(I168*H168,2)</f>
        <v>0</v>
      </c>
      <c r="BL168" s="104" t="s">
        <v>227</v>
      </c>
      <c r="BM168" s="280" t="s">
        <v>513</v>
      </c>
    </row>
    <row r="169" spans="1:65" s="127" customFormat="1" ht="11.25" x14ac:dyDescent="0.2">
      <c r="A169" s="121"/>
      <c r="B169" s="122"/>
      <c r="C169" s="121"/>
      <c r="D169" s="282" t="s">
        <v>146</v>
      </c>
      <c r="E169" s="121"/>
      <c r="F169" s="283" t="s">
        <v>978</v>
      </c>
      <c r="G169" s="121"/>
      <c r="H169" s="121"/>
      <c r="I169" s="121"/>
      <c r="J169" s="121"/>
      <c r="K169" s="121"/>
      <c r="L169" s="122"/>
      <c r="M169" s="284"/>
      <c r="N169" s="285"/>
      <c r="O169" s="164"/>
      <c r="P169" s="164"/>
      <c r="Q169" s="164"/>
      <c r="R169" s="164"/>
      <c r="S169" s="164"/>
      <c r="T169" s="165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T169" s="104" t="s">
        <v>146</v>
      </c>
      <c r="AU169" s="104" t="s">
        <v>144</v>
      </c>
    </row>
    <row r="170" spans="1:65" s="127" customFormat="1" ht="16.5" customHeight="1" x14ac:dyDescent="0.2">
      <c r="A170" s="121"/>
      <c r="B170" s="122"/>
      <c r="C170" s="270" t="s">
        <v>486</v>
      </c>
      <c r="D170" s="270" t="s">
        <v>138</v>
      </c>
      <c r="E170" s="271" t="s">
        <v>979</v>
      </c>
      <c r="F170" s="272" t="s">
        <v>980</v>
      </c>
      <c r="G170" s="273" t="s">
        <v>141</v>
      </c>
      <c r="H170" s="274">
        <v>5</v>
      </c>
      <c r="I170" s="6"/>
      <c r="J170" s="275">
        <f>ROUND(I170*H170,2)</f>
        <v>0</v>
      </c>
      <c r="K170" s="272" t="s">
        <v>142</v>
      </c>
      <c r="L170" s="122"/>
      <c r="M170" s="276" t="s">
        <v>3</v>
      </c>
      <c r="N170" s="277" t="s">
        <v>48</v>
      </c>
      <c r="O170" s="164"/>
      <c r="P170" s="278">
        <f>O170*H170</f>
        <v>0</v>
      </c>
      <c r="Q170" s="278">
        <v>0</v>
      </c>
      <c r="R170" s="278">
        <f>Q170*H170</f>
        <v>0</v>
      </c>
      <c r="S170" s="278">
        <v>0</v>
      </c>
      <c r="T170" s="279">
        <f>S170*H170</f>
        <v>0</v>
      </c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R170" s="280" t="s">
        <v>227</v>
      </c>
      <c r="AT170" s="280" t="s">
        <v>138</v>
      </c>
      <c r="AU170" s="280" t="s">
        <v>144</v>
      </c>
      <c r="AY170" s="104" t="s">
        <v>135</v>
      </c>
      <c r="BE170" s="281">
        <f>IF(N170="základní",J170,0)</f>
        <v>0</v>
      </c>
      <c r="BF170" s="281">
        <f>IF(N170="snížená",J170,0)</f>
        <v>0</v>
      </c>
      <c r="BG170" s="281">
        <f>IF(N170="zákl. přenesená",J170,0)</f>
        <v>0</v>
      </c>
      <c r="BH170" s="281">
        <f>IF(N170="sníž. přenesená",J170,0)</f>
        <v>0</v>
      </c>
      <c r="BI170" s="281">
        <f>IF(N170="nulová",J170,0)</f>
        <v>0</v>
      </c>
      <c r="BJ170" s="104" t="s">
        <v>144</v>
      </c>
      <c r="BK170" s="281">
        <f>ROUND(I170*H170,2)</f>
        <v>0</v>
      </c>
      <c r="BL170" s="104" t="s">
        <v>227</v>
      </c>
      <c r="BM170" s="280" t="s">
        <v>527</v>
      </c>
    </row>
    <row r="171" spans="1:65" s="127" customFormat="1" ht="11.25" x14ac:dyDescent="0.2">
      <c r="A171" s="121"/>
      <c r="B171" s="122"/>
      <c r="C171" s="121"/>
      <c r="D171" s="282" t="s">
        <v>146</v>
      </c>
      <c r="E171" s="121"/>
      <c r="F171" s="283" t="s">
        <v>981</v>
      </c>
      <c r="G171" s="121"/>
      <c r="H171" s="121"/>
      <c r="I171" s="121"/>
      <c r="J171" s="121"/>
      <c r="K171" s="121"/>
      <c r="L171" s="122"/>
      <c r="M171" s="284"/>
      <c r="N171" s="285"/>
      <c r="O171" s="164"/>
      <c r="P171" s="164"/>
      <c r="Q171" s="164"/>
      <c r="R171" s="164"/>
      <c r="S171" s="164"/>
      <c r="T171" s="165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T171" s="104" t="s">
        <v>146</v>
      </c>
      <c r="AU171" s="104" t="s">
        <v>144</v>
      </c>
    </row>
    <row r="172" spans="1:65" s="127" customFormat="1" ht="24.2" customHeight="1" x14ac:dyDescent="0.2">
      <c r="A172" s="121"/>
      <c r="B172" s="122"/>
      <c r="C172" s="270" t="s">
        <v>315</v>
      </c>
      <c r="D172" s="270" t="s">
        <v>138</v>
      </c>
      <c r="E172" s="271" t="s">
        <v>982</v>
      </c>
      <c r="F172" s="272" t="s">
        <v>983</v>
      </c>
      <c r="G172" s="273" t="s">
        <v>209</v>
      </c>
      <c r="H172" s="274">
        <v>46</v>
      </c>
      <c r="I172" s="6"/>
      <c r="J172" s="275">
        <f>ROUND(I172*H172,2)</f>
        <v>0</v>
      </c>
      <c r="K172" s="272" t="s">
        <v>142</v>
      </c>
      <c r="L172" s="122"/>
      <c r="M172" s="276" t="s">
        <v>3</v>
      </c>
      <c r="N172" s="277" t="s">
        <v>48</v>
      </c>
      <c r="O172" s="164"/>
      <c r="P172" s="278">
        <f>O172*H172</f>
        <v>0</v>
      </c>
      <c r="Q172" s="278">
        <v>0</v>
      </c>
      <c r="R172" s="278">
        <f>Q172*H172</f>
        <v>0</v>
      </c>
      <c r="S172" s="278">
        <v>0</v>
      </c>
      <c r="T172" s="279">
        <f>S172*H172</f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80" t="s">
        <v>227</v>
      </c>
      <c r="AT172" s="280" t="s">
        <v>138</v>
      </c>
      <c r="AU172" s="280" t="s">
        <v>144</v>
      </c>
      <c r="AY172" s="104" t="s">
        <v>135</v>
      </c>
      <c r="BE172" s="281">
        <f>IF(N172="základní",J172,0)</f>
        <v>0</v>
      </c>
      <c r="BF172" s="281">
        <f>IF(N172="snížená",J172,0)</f>
        <v>0</v>
      </c>
      <c r="BG172" s="281">
        <f>IF(N172="zákl. přenesená",J172,0)</f>
        <v>0</v>
      </c>
      <c r="BH172" s="281">
        <f>IF(N172="sníž. přenesená",J172,0)</f>
        <v>0</v>
      </c>
      <c r="BI172" s="281">
        <f>IF(N172="nulová",J172,0)</f>
        <v>0</v>
      </c>
      <c r="BJ172" s="104" t="s">
        <v>144</v>
      </c>
      <c r="BK172" s="281">
        <f>ROUND(I172*H172,2)</f>
        <v>0</v>
      </c>
      <c r="BL172" s="104" t="s">
        <v>227</v>
      </c>
      <c r="BM172" s="280" t="s">
        <v>541</v>
      </c>
    </row>
    <row r="173" spans="1:65" s="127" customFormat="1" ht="11.25" x14ac:dyDescent="0.2">
      <c r="A173" s="121"/>
      <c r="B173" s="122"/>
      <c r="C173" s="121"/>
      <c r="D173" s="282" t="s">
        <v>146</v>
      </c>
      <c r="E173" s="121"/>
      <c r="F173" s="283" t="s">
        <v>984</v>
      </c>
      <c r="G173" s="121"/>
      <c r="H173" s="121"/>
      <c r="I173" s="121"/>
      <c r="J173" s="121"/>
      <c r="K173" s="121"/>
      <c r="L173" s="122"/>
      <c r="M173" s="284"/>
      <c r="N173" s="285"/>
      <c r="O173" s="164"/>
      <c r="P173" s="164"/>
      <c r="Q173" s="164"/>
      <c r="R173" s="164"/>
      <c r="S173" s="164"/>
      <c r="T173" s="165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T173" s="104" t="s">
        <v>146</v>
      </c>
      <c r="AU173" s="104" t="s">
        <v>144</v>
      </c>
    </row>
    <row r="174" spans="1:65" s="127" customFormat="1" ht="21.75" customHeight="1" x14ac:dyDescent="0.2">
      <c r="A174" s="121"/>
      <c r="B174" s="122"/>
      <c r="C174" s="270" t="s">
        <v>322</v>
      </c>
      <c r="D174" s="270" t="s">
        <v>138</v>
      </c>
      <c r="E174" s="271" t="s">
        <v>985</v>
      </c>
      <c r="F174" s="272" t="s">
        <v>986</v>
      </c>
      <c r="G174" s="273" t="s">
        <v>209</v>
      </c>
      <c r="H174" s="274">
        <v>46</v>
      </c>
      <c r="I174" s="6"/>
      <c r="J174" s="275">
        <f>ROUND(I174*H174,2)</f>
        <v>0</v>
      </c>
      <c r="K174" s="272" t="s">
        <v>142</v>
      </c>
      <c r="L174" s="122"/>
      <c r="M174" s="276" t="s">
        <v>3</v>
      </c>
      <c r="N174" s="277" t="s">
        <v>48</v>
      </c>
      <c r="O174" s="164"/>
      <c r="P174" s="278">
        <f>O174*H174</f>
        <v>0</v>
      </c>
      <c r="Q174" s="278">
        <v>0</v>
      </c>
      <c r="R174" s="278">
        <f>Q174*H174</f>
        <v>0</v>
      </c>
      <c r="S174" s="278">
        <v>0</v>
      </c>
      <c r="T174" s="279">
        <f>S174*H174</f>
        <v>0</v>
      </c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R174" s="280" t="s">
        <v>227</v>
      </c>
      <c r="AT174" s="280" t="s">
        <v>138</v>
      </c>
      <c r="AU174" s="280" t="s">
        <v>144</v>
      </c>
      <c r="AY174" s="104" t="s">
        <v>135</v>
      </c>
      <c r="BE174" s="281">
        <f>IF(N174="základní",J174,0)</f>
        <v>0</v>
      </c>
      <c r="BF174" s="281">
        <f>IF(N174="snížená",J174,0)</f>
        <v>0</v>
      </c>
      <c r="BG174" s="281">
        <f>IF(N174="zákl. přenesená",J174,0)</f>
        <v>0</v>
      </c>
      <c r="BH174" s="281">
        <f>IF(N174="sníž. přenesená",J174,0)</f>
        <v>0</v>
      </c>
      <c r="BI174" s="281">
        <f>IF(N174="nulová",J174,0)</f>
        <v>0</v>
      </c>
      <c r="BJ174" s="104" t="s">
        <v>144</v>
      </c>
      <c r="BK174" s="281">
        <f>ROUND(I174*H174,2)</f>
        <v>0</v>
      </c>
      <c r="BL174" s="104" t="s">
        <v>227</v>
      </c>
      <c r="BM174" s="280" t="s">
        <v>553</v>
      </c>
    </row>
    <row r="175" spans="1:65" s="127" customFormat="1" ht="11.25" x14ac:dyDescent="0.2">
      <c r="A175" s="121"/>
      <c r="B175" s="122"/>
      <c r="C175" s="121"/>
      <c r="D175" s="282" t="s">
        <v>146</v>
      </c>
      <c r="E175" s="121"/>
      <c r="F175" s="283" t="s">
        <v>987</v>
      </c>
      <c r="G175" s="121"/>
      <c r="H175" s="121"/>
      <c r="I175" s="121"/>
      <c r="J175" s="121"/>
      <c r="K175" s="121"/>
      <c r="L175" s="122"/>
      <c r="M175" s="284"/>
      <c r="N175" s="285"/>
      <c r="O175" s="164"/>
      <c r="P175" s="164"/>
      <c r="Q175" s="164"/>
      <c r="R175" s="164"/>
      <c r="S175" s="164"/>
      <c r="T175" s="165"/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T175" s="104" t="s">
        <v>146</v>
      </c>
      <c r="AU175" s="104" t="s">
        <v>144</v>
      </c>
    </row>
    <row r="176" spans="1:65" s="127" customFormat="1" ht="16.5" customHeight="1" x14ac:dyDescent="0.2">
      <c r="A176" s="121"/>
      <c r="B176" s="122"/>
      <c r="C176" s="303" t="s">
        <v>425</v>
      </c>
      <c r="D176" s="303" t="s">
        <v>218</v>
      </c>
      <c r="E176" s="304" t="s">
        <v>988</v>
      </c>
      <c r="F176" s="305" t="s">
        <v>989</v>
      </c>
      <c r="G176" s="306" t="s">
        <v>141</v>
      </c>
      <c r="H176" s="307">
        <v>2</v>
      </c>
      <c r="I176" s="7"/>
      <c r="J176" s="308">
        <f>ROUND(I176*H176,2)</f>
        <v>0</v>
      </c>
      <c r="K176" s="305" t="s">
        <v>142</v>
      </c>
      <c r="L176" s="309"/>
      <c r="M176" s="310" t="s">
        <v>3</v>
      </c>
      <c r="N176" s="311" t="s">
        <v>48</v>
      </c>
      <c r="O176" s="164"/>
      <c r="P176" s="278">
        <f>O176*H176</f>
        <v>0</v>
      </c>
      <c r="Q176" s="278">
        <v>0</v>
      </c>
      <c r="R176" s="278">
        <f>Q176*H176</f>
        <v>0</v>
      </c>
      <c r="S176" s="278">
        <v>0</v>
      </c>
      <c r="T176" s="279">
        <f>S176*H176</f>
        <v>0</v>
      </c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R176" s="280" t="s">
        <v>318</v>
      </c>
      <c r="AT176" s="280" t="s">
        <v>218</v>
      </c>
      <c r="AU176" s="280" t="s">
        <v>144</v>
      </c>
      <c r="AY176" s="104" t="s">
        <v>135</v>
      </c>
      <c r="BE176" s="281">
        <f>IF(N176="základní",J176,0)</f>
        <v>0</v>
      </c>
      <c r="BF176" s="281">
        <f>IF(N176="snížená",J176,0)</f>
        <v>0</v>
      </c>
      <c r="BG176" s="281">
        <f>IF(N176="zákl. přenesená",J176,0)</f>
        <v>0</v>
      </c>
      <c r="BH176" s="281">
        <f>IF(N176="sníž. přenesená",J176,0)</f>
        <v>0</v>
      </c>
      <c r="BI176" s="281">
        <f>IF(N176="nulová",J176,0)</f>
        <v>0</v>
      </c>
      <c r="BJ176" s="104" t="s">
        <v>144</v>
      </c>
      <c r="BK176" s="281">
        <f>ROUND(I176*H176,2)</f>
        <v>0</v>
      </c>
      <c r="BL176" s="104" t="s">
        <v>227</v>
      </c>
      <c r="BM176" s="280" t="s">
        <v>564</v>
      </c>
    </row>
    <row r="177" spans="1:65" s="127" customFormat="1" ht="11.25" x14ac:dyDescent="0.2">
      <c r="A177" s="121"/>
      <c r="B177" s="122"/>
      <c r="C177" s="121"/>
      <c r="D177" s="282" t="s">
        <v>146</v>
      </c>
      <c r="E177" s="121"/>
      <c r="F177" s="283" t="s">
        <v>990</v>
      </c>
      <c r="G177" s="121"/>
      <c r="H177" s="121"/>
      <c r="I177" s="121"/>
      <c r="J177" s="121"/>
      <c r="K177" s="121"/>
      <c r="L177" s="122"/>
      <c r="M177" s="284"/>
      <c r="N177" s="285"/>
      <c r="O177" s="164"/>
      <c r="P177" s="164"/>
      <c r="Q177" s="164"/>
      <c r="R177" s="164"/>
      <c r="S177" s="164"/>
      <c r="T177" s="165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T177" s="104" t="s">
        <v>146</v>
      </c>
      <c r="AU177" s="104" t="s">
        <v>144</v>
      </c>
    </row>
    <row r="178" spans="1:65" s="127" customFormat="1" ht="24.2" customHeight="1" x14ac:dyDescent="0.2">
      <c r="A178" s="121"/>
      <c r="B178" s="122"/>
      <c r="C178" s="303" t="s">
        <v>520</v>
      </c>
      <c r="D178" s="303" t="s">
        <v>218</v>
      </c>
      <c r="E178" s="304" t="s">
        <v>991</v>
      </c>
      <c r="F178" s="305" t="s">
        <v>992</v>
      </c>
      <c r="G178" s="306" t="s">
        <v>141</v>
      </c>
      <c r="H178" s="307">
        <v>2</v>
      </c>
      <c r="I178" s="7"/>
      <c r="J178" s="308">
        <f>ROUND(I178*H178,2)</f>
        <v>0</v>
      </c>
      <c r="K178" s="305" t="s">
        <v>142</v>
      </c>
      <c r="L178" s="309"/>
      <c r="M178" s="310" t="s">
        <v>3</v>
      </c>
      <c r="N178" s="311" t="s">
        <v>48</v>
      </c>
      <c r="O178" s="164"/>
      <c r="P178" s="278">
        <f>O178*H178</f>
        <v>0</v>
      </c>
      <c r="Q178" s="278">
        <v>0</v>
      </c>
      <c r="R178" s="278">
        <f>Q178*H178</f>
        <v>0</v>
      </c>
      <c r="S178" s="278">
        <v>0</v>
      </c>
      <c r="T178" s="279">
        <f>S178*H178</f>
        <v>0</v>
      </c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R178" s="280" t="s">
        <v>318</v>
      </c>
      <c r="AT178" s="280" t="s">
        <v>218</v>
      </c>
      <c r="AU178" s="280" t="s">
        <v>144</v>
      </c>
      <c r="AY178" s="104" t="s">
        <v>135</v>
      </c>
      <c r="BE178" s="281">
        <f>IF(N178="základní",J178,0)</f>
        <v>0</v>
      </c>
      <c r="BF178" s="281">
        <f>IF(N178="snížená",J178,0)</f>
        <v>0</v>
      </c>
      <c r="BG178" s="281">
        <f>IF(N178="zákl. přenesená",J178,0)</f>
        <v>0</v>
      </c>
      <c r="BH178" s="281">
        <f>IF(N178="sníž. přenesená",J178,0)</f>
        <v>0</v>
      </c>
      <c r="BI178" s="281">
        <f>IF(N178="nulová",J178,0)</f>
        <v>0</v>
      </c>
      <c r="BJ178" s="104" t="s">
        <v>144</v>
      </c>
      <c r="BK178" s="281">
        <f>ROUND(I178*H178,2)</f>
        <v>0</v>
      </c>
      <c r="BL178" s="104" t="s">
        <v>227</v>
      </c>
      <c r="BM178" s="280" t="s">
        <v>574</v>
      </c>
    </row>
    <row r="179" spans="1:65" s="127" customFormat="1" ht="11.25" x14ac:dyDescent="0.2">
      <c r="A179" s="121"/>
      <c r="B179" s="122"/>
      <c r="C179" s="121"/>
      <c r="D179" s="282" t="s">
        <v>146</v>
      </c>
      <c r="E179" s="121"/>
      <c r="F179" s="283" t="s">
        <v>993</v>
      </c>
      <c r="G179" s="121"/>
      <c r="H179" s="121"/>
      <c r="I179" s="121"/>
      <c r="J179" s="121"/>
      <c r="K179" s="121"/>
      <c r="L179" s="122"/>
      <c r="M179" s="284"/>
      <c r="N179" s="285"/>
      <c r="O179" s="164"/>
      <c r="P179" s="164"/>
      <c r="Q179" s="164"/>
      <c r="R179" s="164"/>
      <c r="S179" s="164"/>
      <c r="T179" s="165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T179" s="104" t="s">
        <v>146</v>
      </c>
      <c r="AU179" s="104" t="s">
        <v>144</v>
      </c>
    </row>
    <row r="180" spans="1:65" s="127" customFormat="1" ht="16.5" customHeight="1" x14ac:dyDescent="0.2">
      <c r="A180" s="121"/>
      <c r="B180" s="122"/>
      <c r="C180" s="303" t="s">
        <v>430</v>
      </c>
      <c r="D180" s="303" t="s">
        <v>218</v>
      </c>
      <c r="E180" s="304" t="s">
        <v>994</v>
      </c>
      <c r="F180" s="305" t="s">
        <v>995</v>
      </c>
      <c r="G180" s="306" t="s">
        <v>141</v>
      </c>
      <c r="H180" s="307">
        <v>1</v>
      </c>
      <c r="I180" s="7"/>
      <c r="J180" s="308">
        <f>ROUND(I180*H180,2)</f>
        <v>0</v>
      </c>
      <c r="K180" s="305" t="s">
        <v>142</v>
      </c>
      <c r="L180" s="309"/>
      <c r="M180" s="310" t="s">
        <v>3</v>
      </c>
      <c r="N180" s="311" t="s">
        <v>48</v>
      </c>
      <c r="O180" s="164"/>
      <c r="P180" s="278">
        <f>O180*H180</f>
        <v>0</v>
      </c>
      <c r="Q180" s="278">
        <v>0</v>
      </c>
      <c r="R180" s="278">
        <f>Q180*H180</f>
        <v>0</v>
      </c>
      <c r="S180" s="278">
        <v>0</v>
      </c>
      <c r="T180" s="279">
        <f>S180*H180</f>
        <v>0</v>
      </c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R180" s="280" t="s">
        <v>318</v>
      </c>
      <c r="AT180" s="280" t="s">
        <v>218</v>
      </c>
      <c r="AU180" s="280" t="s">
        <v>144</v>
      </c>
      <c r="AY180" s="104" t="s">
        <v>135</v>
      </c>
      <c r="BE180" s="281">
        <f>IF(N180="základní",J180,0)</f>
        <v>0</v>
      </c>
      <c r="BF180" s="281">
        <f>IF(N180="snížená",J180,0)</f>
        <v>0</v>
      </c>
      <c r="BG180" s="281">
        <f>IF(N180="zákl. přenesená",J180,0)</f>
        <v>0</v>
      </c>
      <c r="BH180" s="281">
        <f>IF(N180="sníž. přenesená",J180,0)</f>
        <v>0</v>
      </c>
      <c r="BI180" s="281">
        <f>IF(N180="nulová",J180,0)</f>
        <v>0</v>
      </c>
      <c r="BJ180" s="104" t="s">
        <v>144</v>
      </c>
      <c r="BK180" s="281">
        <f>ROUND(I180*H180,2)</f>
        <v>0</v>
      </c>
      <c r="BL180" s="104" t="s">
        <v>227</v>
      </c>
      <c r="BM180" s="280" t="s">
        <v>587</v>
      </c>
    </row>
    <row r="181" spans="1:65" s="127" customFormat="1" ht="11.25" x14ac:dyDescent="0.2">
      <c r="A181" s="121"/>
      <c r="B181" s="122"/>
      <c r="C181" s="121"/>
      <c r="D181" s="282" t="s">
        <v>146</v>
      </c>
      <c r="E181" s="121"/>
      <c r="F181" s="283" t="s">
        <v>996</v>
      </c>
      <c r="G181" s="121"/>
      <c r="H181" s="121"/>
      <c r="I181" s="121"/>
      <c r="J181" s="121"/>
      <c r="K181" s="121"/>
      <c r="L181" s="122"/>
      <c r="M181" s="284"/>
      <c r="N181" s="285"/>
      <c r="O181" s="164"/>
      <c r="P181" s="164"/>
      <c r="Q181" s="164"/>
      <c r="R181" s="164"/>
      <c r="S181" s="164"/>
      <c r="T181" s="165"/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T181" s="104" t="s">
        <v>146</v>
      </c>
      <c r="AU181" s="104" t="s">
        <v>144</v>
      </c>
    </row>
    <row r="182" spans="1:65" s="127" customFormat="1" ht="16.5" customHeight="1" x14ac:dyDescent="0.2">
      <c r="A182" s="121"/>
      <c r="B182" s="122"/>
      <c r="C182" s="303" t="s">
        <v>436</v>
      </c>
      <c r="D182" s="303" t="s">
        <v>218</v>
      </c>
      <c r="E182" s="304" t="s">
        <v>997</v>
      </c>
      <c r="F182" s="305" t="s">
        <v>998</v>
      </c>
      <c r="G182" s="306" t="s">
        <v>141</v>
      </c>
      <c r="H182" s="307">
        <v>2</v>
      </c>
      <c r="I182" s="7"/>
      <c r="J182" s="308">
        <f>ROUND(I182*H182,2)</f>
        <v>0</v>
      </c>
      <c r="K182" s="305" t="s">
        <v>142</v>
      </c>
      <c r="L182" s="309"/>
      <c r="M182" s="310" t="s">
        <v>3</v>
      </c>
      <c r="N182" s="311" t="s">
        <v>48</v>
      </c>
      <c r="O182" s="164"/>
      <c r="P182" s="278">
        <f>O182*H182</f>
        <v>0</v>
      </c>
      <c r="Q182" s="278">
        <v>0</v>
      </c>
      <c r="R182" s="278">
        <f>Q182*H182</f>
        <v>0</v>
      </c>
      <c r="S182" s="278">
        <v>0</v>
      </c>
      <c r="T182" s="279">
        <f>S182*H182</f>
        <v>0</v>
      </c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R182" s="280" t="s">
        <v>318</v>
      </c>
      <c r="AT182" s="280" t="s">
        <v>218</v>
      </c>
      <c r="AU182" s="280" t="s">
        <v>144</v>
      </c>
      <c r="AY182" s="104" t="s">
        <v>135</v>
      </c>
      <c r="BE182" s="281">
        <f>IF(N182="základní",J182,0)</f>
        <v>0</v>
      </c>
      <c r="BF182" s="281">
        <f>IF(N182="snížená",J182,0)</f>
        <v>0</v>
      </c>
      <c r="BG182" s="281">
        <f>IF(N182="zákl. přenesená",J182,0)</f>
        <v>0</v>
      </c>
      <c r="BH182" s="281">
        <f>IF(N182="sníž. přenesená",J182,0)</f>
        <v>0</v>
      </c>
      <c r="BI182" s="281">
        <f>IF(N182="nulová",J182,0)</f>
        <v>0</v>
      </c>
      <c r="BJ182" s="104" t="s">
        <v>144</v>
      </c>
      <c r="BK182" s="281">
        <f>ROUND(I182*H182,2)</f>
        <v>0</v>
      </c>
      <c r="BL182" s="104" t="s">
        <v>227</v>
      </c>
      <c r="BM182" s="280" t="s">
        <v>598</v>
      </c>
    </row>
    <row r="183" spans="1:65" s="127" customFormat="1" ht="11.25" x14ac:dyDescent="0.2">
      <c r="A183" s="121"/>
      <c r="B183" s="122"/>
      <c r="C183" s="121"/>
      <c r="D183" s="282" t="s">
        <v>146</v>
      </c>
      <c r="E183" s="121"/>
      <c r="F183" s="283" t="s">
        <v>999</v>
      </c>
      <c r="G183" s="121"/>
      <c r="H183" s="121"/>
      <c r="I183" s="121"/>
      <c r="J183" s="121"/>
      <c r="K183" s="121"/>
      <c r="L183" s="122"/>
      <c r="M183" s="284"/>
      <c r="N183" s="285"/>
      <c r="O183" s="164"/>
      <c r="P183" s="164"/>
      <c r="Q183" s="164"/>
      <c r="R183" s="164"/>
      <c r="S183" s="164"/>
      <c r="T183" s="165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T183" s="104" t="s">
        <v>146</v>
      </c>
      <c r="AU183" s="104" t="s">
        <v>144</v>
      </c>
    </row>
    <row r="184" spans="1:65" s="127" customFormat="1" ht="16.5" customHeight="1" x14ac:dyDescent="0.2">
      <c r="A184" s="121"/>
      <c r="B184" s="122"/>
      <c r="C184" s="303" t="s">
        <v>441</v>
      </c>
      <c r="D184" s="303" t="s">
        <v>218</v>
      </c>
      <c r="E184" s="304" t="s">
        <v>1000</v>
      </c>
      <c r="F184" s="305" t="s">
        <v>1001</v>
      </c>
      <c r="G184" s="306" t="s">
        <v>1002</v>
      </c>
      <c r="H184" s="307">
        <v>1</v>
      </c>
      <c r="I184" s="7"/>
      <c r="J184" s="308">
        <f>ROUND(I184*H184,2)</f>
        <v>0</v>
      </c>
      <c r="K184" s="305" t="s">
        <v>142</v>
      </c>
      <c r="L184" s="309"/>
      <c r="M184" s="310" t="s">
        <v>3</v>
      </c>
      <c r="N184" s="311" t="s">
        <v>48</v>
      </c>
      <c r="O184" s="164"/>
      <c r="P184" s="278">
        <f>O184*H184</f>
        <v>0</v>
      </c>
      <c r="Q184" s="278">
        <v>0</v>
      </c>
      <c r="R184" s="278">
        <f>Q184*H184</f>
        <v>0</v>
      </c>
      <c r="S184" s="278">
        <v>0</v>
      </c>
      <c r="T184" s="279">
        <f>S184*H184</f>
        <v>0</v>
      </c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R184" s="280" t="s">
        <v>318</v>
      </c>
      <c r="AT184" s="280" t="s">
        <v>218</v>
      </c>
      <c r="AU184" s="280" t="s">
        <v>144</v>
      </c>
      <c r="AY184" s="104" t="s">
        <v>135</v>
      </c>
      <c r="BE184" s="281">
        <f>IF(N184="základní",J184,0)</f>
        <v>0</v>
      </c>
      <c r="BF184" s="281">
        <f>IF(N184="snížená",J184,0)</f>
        <v>0</v>
      </c>
      <c r="BG184" s="281">
        <f>IF(N184="zákl. přenesená",J184,0)</f>
        <v>0</v>
      </c>
      <c r="BH184" s="281">
        <f>IF(N184="sníž. přenesená",J184,0)</f>
        <v>0</v>
      </c>
      <c r="BI184" s="281">
        <f>IF(N184="nulová",J184,0)</f>
        <v>0</v>
      </c>
      <c r="BJ184" s="104" t="s">
        <v>144</v>
      </c>
      <c r="BK184" s="281">
        <f>ROUND(I184*H184,2)</f>
        <v>0</v>
      </c>
      <c r="BL184" s="104" t="s">
        <v>227</v>
      </c>
      <c r="BM184" s="280" t="s">
        <v>610</v>
      </c>
    </row>
    <row r="185" spans="1:65" s="127" customFormat="1" ht="11.25" x14ac:dyDescent="0.2">
      <c r="A185" s="121"/>
      <c r="B185" s="122"/>
      <c r="C185" s="121"/>
      <c r="D185" s="282" t="s">
        <v>146</v>
      </c>
      <c r="E185" s="121"/>
      <c r="F185" s="283" t="s">
        <v>1003</v>
      </c>
      <c r="G185" s="121"/>
      <c r="H185" s="121"/>
      <c r="I185" s="121"/>
      <c r="J185" s="121"/>
      <c r="K185" s="121"/>
      <c r="L185" s="122"/>
      <c r="M185" s="284"/>
      <c r="N185" s="285"/>
      <c r="O185" s="164"/>
      <c r="P185" s="164"/>
      <c r="Q185" s="164"/>
      <c r="R185" s="164"/>
      <c r="S185" s="164"/>
      <c r="T185" s="165"/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T185" s="104" t="s">
        <v>146</v>
      </c>
      <c r="AU185" s="104" t="s">
        <v>144</v>
      </c>
    </row>
    <row r="186" spans="1:65" s="127" customFormat="1" ht="16.5" customHeight="1" x14ac:dyDescent="0.2">
      <c r="A186" s="121"/>
      <c r="B186" s="122"/>
      <c r="C186" s="303" t="s">
        <v>445</v>
      </c>
      <c r="D186" s="303" t="s">
        <v>218</v>
      </c>
      <c r="E186" s="304" t="s">
        <v>1004</v>
      </c>
      <c r="F186" s="305" t="s">
        <v>1005</v>
      </c>
      <c r="G186" s="306" t="s">
        <v>1002</v>
      </c>
      <c r="H186" s="307">
        <v>1</v>
      </c>
      <c r="I186" s="7"/>
      <c r="J186" s="308">
        <f>ROUND(I186*H186,2)</f>
        <v>0</v>
      </c>
      <c r="K186" s="305" t="s">
        <v>142</v>
      </c>
      <c r="L186" s="309"/>
      <c r="M186" s="310" t="s">
        <v>3</v>
      </c>
      <c r="N186" s="311" t="s">
        <v>48</v>
      </c>
      <c r="O186" s="164"/>
      <c r="P186" s="278">
        <f>O186*H186</f>
        <v>0</v>
      </c>
      <c r="Q186" s="278">
        <v>0</v>
      </c>
      <c r="R186" s="278">
        <f>Q186*H186</f>
        <v>0</v>
      </c>
      <c r="S186" s="278">
        <v>0</v>
      </c>
      <c r="T186" s="279">
        <f>S186*H186</f>
        <v>0</v>
      </c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R186" s="280" t="s">
        <v>318</v>
      </c>
      <c r="AT186" s="280" t="s">
        <v>218</v>
      </c>
      <c r="AU186" s="280" t="s">
        <v>144</v>
      </c>
      <c r="AY186" s="104" t="s">
        <v>135</v>
      </c>
      <c r="BE186" s="281">
        <f>IF(N186="základní",J186,0)</f>
        <v>0</v>
      </c>
      <c r="BF186" s="281">
        <f>IF(N186="snížená",J186,0)</f>
        <v>0</v>
      </c>
      <c r="BG186" s="281">
        <f>IF(N186="zákl. přenesená",J186,0)</f>
        <v>0</v>
      </c>
      <c r="BH186" s="281">
        <f>IF(N186="sníž. přenesená",J186,0)</f>
        <v>0</v>
      </c>
      <c r="BI186" s="281">
        <f>IF(N186="nulová",J186,0)</f>
        <v>0</v>
      </c>
      <c r="BJ186" s="104" t="s">
        <v>144</v>
      </c>
      <c r="BK186" s="281">
        <f>ROUND(I186*H186,2)</f>
        <v>0</v>
      </c>
      <c r="BL186" s="104" t="s">
        <v>227</v>
      </c>
      <c r="BM186" s="280" t="s">
        <v>621</v>
      </c>
    </row>
    <row r="187" spans="1:65" s="127" customFormat="1" ht="11.25" x14ac:dyDescent="0.2">
      <c r="A187" s="121"/>
      <c r="B187" s="122"/>
      <c r="C187" s="121"/>
      <c r="D187" s="282" t="s">
        <v>146</v>
      </c>
      <c r="E187" s="121"/>
      <c r="F187" s="283" t="s">
        <v>1006</v>
      </c>
      <c r="G187" s="121"/>
      <c r="H187" s="121"/>
      <c r="I187" s="121"/>
      <c r="J187" s="121"/>
      <c r="K187" s="121"/>
      <c r="L187" s="122"/>
      <c r="M187" s="284"/>
      <c r="N187" s="285"/>
      <c r="O187" s="164"/>
      <c r="P187" s="164"/>
      <c r="Q187" s="164"/>
      <c r="R187" s="164"/>
      <c r="S187" s="164"/>
      <c r="T187" s="165"/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T187" s="104" t="s">
        <v>146</v>
      </c>
      <c r="AU187" s="104" t="s">
        <v>144</v>
      </c>
    </row>
    <row r="188" spans="1:65" s="127" customFormat="1" ht="24.2" customHeight="1" x14ac:dyDescent="0.2">
      <c r="A188" s="121"/>
      <c r="B188" s="122"/>
      <c r="C188" s="270" t="s">
        <v>318</v>
      </c>
      <c r="D188" s="270" t="s">
        <v>138</v>
      </c>
      <c r="E188" s="271" t="s">
        <v>1007</v>
      </c>
      <c r="F188" s="272" t="s">
        <v>1008</v>
      </c>
      <c r="G188" s="273" t="s">
        <v>729</v>
      </c>
      <c r="H188" s="8"/>
      <c r="I188" s="6"/>
      <c r="J188" s="275">
        <f>ROUND(I188*H188,2)</f>
        <v>0</v>
      </c>
      <c r="K188" s="272" t="s">
        <v>142</v>
      </c>
      <c r="L188" s="122"/>
      <c r="M188" s="276" t="s">
        <v>3</v>
      </c>
      <c r="N188" s="277" t="s">
        <v>48</v>
      </c>
      <c r="O188" s="164"/>
      <c r="P188" s="278">
        <f>O188*H188</f>
        <v>0</v>
      </c>
      <c r="Q188" s="278">
        <v>0</v>
      </c>
      <c r="R188" s="278">
        <f>Q188*H188</f>
        <v>0</v>
      </c>
      <c r="S188" s="278">
        <v>0</v>
      </c>
      <c r="T188" s="279">
        <f>S188*H188</f>
        <v>0</v>
      </c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R188" s="280" t="s">
        <v>227</v>
      </c>
      <c r="AT188" s="280" t="s">
        <v>138</v>
      </c>
      <c r="AU188" s="280" t="s">
        <v>144</v>
      </c>
      <c r="AY188" s="104" t="s">
        <v>135</v>
      </c>
      <c r="BE188" s="281">
        <f>IF(N188="základní",J188,0)</f>
        <v>0</v>
      </c>
      <c r="BF188" s="281">
        <f>IF(N188="snížená",J188,0)</f>
        <v>0</v>
      </c>
      <c r="BG188" s="281">
        <f>IF(N188="zákl. přenesená",J188,0)</f>
        <v>0</v>
      </c>
      <c r="BH188" s="281">
        <f>IF(N188="sníž. přenesená",J188,0)</f>
        <v>0</v>
      </c>
      <c r="BI188" s="281">
        <f>IF(N188="nulová",J188,0)</f>
        <v>0</v>
      </c>
      <c r="BJ188" s="104" t="s">
        <v>144</v>
      </c>
      <c r="BK188" s="281">
        <f>ROUND(I188*H188,2)</f>
        <v>0</v>
      </c>
      <c r="BL188" s="104" t="s">
        <v>227</v>
      </c>
      <c r="BM188" s="280" t="s">
        <v>632</v>
      </c>
    </row>
    <row r="189" spans="1:65" s="127" customFormat="1" ht="11.25" x14ac:dyDescent="0.2">
      <c r="A189" s="121"/>
      <c r="B189" s="122"/>
      <c r="C189" s="121"/>
      <c r="D189" s="282" t="s">
        <v>146</v>
      </c>
      <c r="E189" s="121"/>
      <c r="F189" s="283" t="s">
        <v>1009</v>
      </c>
      <c r="G189" s="121"/>
      <c r="H189" s="121"/>
      <c r="I189" s="121"/>
      <c r="J189" s="121"/>
      <c r="K189" s="121"/>
      <c r="L189" s="122"/>
      <c r="M189" s="284"/>
      <c r="N189" s="285"/>
      <c r="O189" s="164"/>
      <c r="P189" s="164"/>
      <c r="Q189" s="164"/>
      <c r="R189" s="164"/>
      <c r="S189" s="164"/>
      <c r="T189" s="165"/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T189" s="104" t="s">
        <v>146</v>
      </c>
      <c r="AU189" s="104" t="s">
        <v>144</v>
      </c>
    </row>
    <row r="190" spans="1:65" s="257" customFormat="1" ht="22.9" customHeight="1" x14ac:dyDescent="0.2">
      <c r="B190" s="258"/>
      <c r="D190" s="259" t="s">
        <v>75</v>
      </c>
      <c r="E190" s="268" t="s">
        <v>1010</v>
      </c>
      <c r="F190" s="268" t="s">
        <v>1011</v>
      </c>
      <c r="J190" s="269">
        <f>BK190</f>
        <v>0</v>
      </c>
      <c r="L190" s="258"/>
      <c r="M190" s="262"/>
      <c r="N190" s="263"/>
      <c r="O190" s="263"/>
      <c r="P190" s="264">
        <f>SUM(P191:P196)</f>
        <v>0</v>
      </c>
      <c r="Q190" s="263"/>
      <c r="R190" s="264">
        <f>SUM(R191:R196)</f>
        <v>0</v>
      </c>
      <c r="S190" s="263"/>
      <c r="T190" s="265">
        <f>SUM(T191:T196)</f>
        <v>0</v>
      </c>
      <c r="AR190" s="259" t="s">
        <v>144</v>
      </c>
      <c r="AT190" s="266" t="s">
        <v>75</v>
      </c>
      <c r="AU190" s="266" t="s">
        <v>84</v>
      </c>
      <c r="AY190" s="259" t="s">
        <v>135</v>
      </c>
      <c r="BK190" s="267">
        <f>SUM(BK191:BK196)</f>
        <v>0</v>
      </c>
    </row>
    <row r="191" spans="1:65" s="127" customFormat="1" ht="16.5" customHeight="1" x14ac:dyDescent="0.2">
      <c r="A191" s="121"/>
      <c r="B191" s="122"/>
      <c r="C191" s="270" t="s">
        <v>502</v>
      </c>
      <c r="D191" s="270" t="s">
        <v>138</v>
      </c>
      <c r="E191" s="271" t="s">
        <v>1012</v>
      </c>
      <c r="F191" s="272" t="s">
        <v>1013</v>
      </c>
      <c r="G191" s="273" t="s">
        <v>209</v>
      </c>
      <c r="H191" s="274">
        <v>20</v>
      </c>
      <c r="I191" s="6"/>
      <c r="J191" s="275">
        <f>ROUND(I191*H191,2)</f>
        <v>0</v>
      </c>
      <c r="K191" s="272" t="s">
        <v>142</v>
      </c>
      <c r="L191" s="122"/>
      <c r="M191" s="276" t="s">
        <v>3</v>
      </c>
      <c r="N191" s="277" t="s">
        <v>48</v>
      </c>
      <c r="O191" s="164"/>
      <c r="P191" s="278">
        <f>O191*H191</f>
        <v>0</v>
      </c>
      <c r="Q191" s="278">
        <v>0</v>
      </c>
      <c r="R191" s="278">
        <f>Q191*H191</f>
        <v>0</v>
      </c>
      <c r="S191" s="278">
        <v>0</v>
      </c>
      <c r="T191" s="279">
        <f>S191*H191</f>
        <v>0</v>
      </c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R191" s="280" t="s">
        <v>227</v>
      </c>
      <c r="AT191" s="280" t="s">
        <v>138</v>
      </c>
      <c r="AU191" s="280" t="s">
        <v>144</v>
      </c>
      <c r="AY191" s="104" t="s">
        <v>135</v>
      </c>
      <c r="BE191" s="281">
        <f>IF(N191="základní",J191,0)</f>
        <v>0</v>
      </c>
      <c r="BF191" s="281">
        <f>IF(N191="snížená",J191,0)</f>
        <v>0</v>
      </c>
      <c r="BG191" s="281">
        <f>IF(N191="zákl. přenesená",J191,0)</f>
        <v>0</v>
      </c>
      <c r="BH191" s="281">
        <f>IF(N191="sníž. přenesená",J191,0)</f>
        <v>0</v>
      </c>
      <c r="BI191" s="281">
        <f>IF(N191="nulová",J191,0)</f>
        <v>0</v>
      </c>
      <c r="BJ191" s="104" t="s">
        <v>144</v>
      </c>
      <c r="BK191" s="281">
        <f>ROUND(I191*H191,2)</f>
        <v>0</v>
      </c>
      <c r="BL191" s="104" t="s">
        <v>227</v>
      </c>
      <c r="BM191" s="280" t="s">
        <v>647</v>
      </c>
    </row>
    <row r="192" spans="1:65" s="127" customFormat="1" ht="11.25" x14ac:dyDescent="0.2">
      <c r="A192" s="121"/>
      <c r="B192" s="122"/>
      <c r="C192" s="121"/>
      <c r="D192" s="282" t="s">
        <v>146</v>
      </c>
      <c r="E192" s="121"/>
      <c r="F192" s="283" t="s">
        <v>1014</v>
      </c>
      <c r="G192" s="121"/>
      <c r="H192" s="121"/>
      <c r="I192" s="121"/>
      <c r="J192" s="121"/>
      <c r="K192" s="121"/>
      <c r="L192" s="122"/>
      <c r="M192" s="284"/>
      <c r="N192" s="285"/>
      <c r="O192" s="164"/>
      <c r="P192" s="164"/>
      <c r="Q192" s="164"/>
      <c r="R192" s="164"/>
      <c r="S192" s="164"/>
      <c r="T192" s="165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T192" s="104" t="s">
        <v>146</v>
      </c>
      <c r="AU192" s="104" t="s">
        <v>144</v>
      </c>
    </row>
    <row r="193" spans="1:65" s="127" customFormat="1" ht="16.5" customHeight="1" x14ac:dyDescent="0.2">
      <c r="A193" s="121"/>
      <c r="B193" s="122"/>
      <c r="C193" s="270" t="s">
        <v>360</v>
      </c>
      <c r="D193" s="270" t="s">
        <v>138</v>
      </c>
      <c r="E193" s="271" t="s">
        <v>1015</v>
      </c>
      <c r="F193" s="272" t="s">
        <v>1016</v>
      </c>
      <c r="G193" s="273" t="s">
        <v>968</v>
      </c>
      <c r="H193" s="274">
        <v>2</v>
      </c>
      <c r="I193" s="6"/>
      <c r="J193" s="275">
        <f>ROUND(I193*H193,2)</f>
        <v>0</v>
      </c>
      <c r="K193" s="272" t="s">
        <v>142</v>
      </c>
      <c r="L193" s="122"/>
      <c r="M193" s="276" t="s">
        <v>3</v>
      </c>
      <c r="N193" s="277" t="s">
        <v>48</v>
      </c>
      <c r="O193" s="164"/>
      <c r="P193" s="278">
        <f>O193*H193</f>
        <v>0</v>
      </c>
      <c r="Q193" s="278">
        <v>0</v>
      </c>
      <c r="R193" s="278">
        <f>Q193*H193</f>
        <v>0</v>
      </c>
      <c r="S193" s="278">
        <v>0</v>
      </c>
      <c r="T193" s="279">
        <f>S193*H193</f>
        <v>0</v>
      </c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R193" s="280" t="s">
        <v>227</v>
      </c>
      <c r="AT193" s="280" t="s">
        <v>138</v>
      </c>
      <c r="AU193" s="280" t="s">
        <v>144</v>
      </c>
      <c r="AY193" s="104" t="s">
        <v>135</v>
      </c>
      <c r="BE193" s="281">
        <f>IF(N193="základní",J193,0)</f>
        <v>0</v>
      </c>
      <c r="BF193" s="281">
        <f>IF(N193="snížená",J193,0)</f>
        <v>0</v>
      </c>
      <c r="BG193" s="281">
        <f>IF(N193="zákl. přenesená",J193,0)</f>
        <v>0</v>
      </c>
      <c r="BH193" s="281">
        <f>IF(N193="sníž. přenesená",J193,0)</f>
        <v>0</v>
      </c>
      <c r="BI193" s="281">
        <f>IF(N193="nulová",J193,0)</f>
        <v>0</v>
      </c>
      <c r="BJ193" s="104" t="s">
        <v>144</v>
      </c>
      <c r="BK193" s="281">
        <f>ROUND(I193*H193,2)</f>
        <v>0</v>
      </c>
      <c r="BL193" s="104" t="s">
        <v>227</v>
      </c>
      <c r="BM193" s="280" t="s">
        <v>676</v>
      </c>
    </row>
    <row r="194" spans="1:65" s="127" customFormat="1" ht="11.25" x14ac:dyDescent="0.2">
      <c r="A194" s="121"/>
      <c r="B194" s="122"/>
      <c r="C194" s="121"/>
      <c r="D194" s="282" t="s">
        <v>146</v>
      </c>
      <c r="E194" s="121"/>
      <c r="F194" s="283" t="s">
        <v>1017</v>
      </c>
      <c r="G194" s="121"/>
      <c r="H194" s="121"/>
      <c r="I194" s="121"/>
      <c r="J194" s="121"/>
      <c r="K194" s="121"/>
      <c r="L194" s="122"/>
      <c r="M194" s="284"/>
      <c r="N194" s="285"/>
      <c r="O194" s="164"/>
      <c r="P194" s="164"/>
      <c r="Q194" s="164"/>
      <c r="R194" s="164"/>
      <c r="S194" s="164"/>
      <c r="T194" s="165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T194" s="104" t="s">
        <v>146</v>
      </c>
      <c r="AU194" s="104" t="s">
        <v>144</v>
      </c>
    </row>
    <row r="195" spans="1:65" s="127" customFormat="1" ht="24.2" customHeight="1" x14ac:dyDescent="0.2">
      <c r="A195" s="121"/>
      <c r="B195" s="122"/>
      <c r="C195" s="270" t="s">
        <v>513</v>
      </c>
      <c r="D195" s="270" t="s">
        <v>138</v>
      </c>
      <c r="E195" s="271" t="s">
        <v>1018</v>
      </c>
      <c r="F195" s="272" t="s">
        <v>1019</v>
      </c>
      <c r="G195" s="273" t="s">
        <v>280</v>
      </c>
      <c r="H195" s="274">
        <v>20</v>
      </c>
      <c r="I195" s="6"/>
      <c r="J195" s="275">
        <f>ROUND(I195*H195,2)</f>
        <v>0</v>
      </c>
      <c r="K195" s="272" t="s">
        <v>142</v>
      </c>
      <c r="L195" s="122"/>
      <c r="M195" s="276" t="s">
        <v>3</v>
      </c>
      <c r="N195" s="277" t="s">
        <v>48</v>
      </c>
      <c r="O195" s="164"/>
      <c r="P195" s="278">
        <f>O195*H195</f>
        <v>0</v>
      </c>
      <c r="Q195" s="278">
        <v>0</v>
      </c>
      <c r="R195" s="278">
        <f>Q195*H195</f>
        <v>0</v>
      </c>
      <c r="S195" s="278">
        <v>0</v>
      </c>
      <c r="T195" s="279">
        <f>S195*H195</f>
        <v>0</v>
      </c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R195" s="280" t="s">
        <v>227</v>
      </c>
      <c r="AT195" s="280" t="s">
        <v>138</v>
      </c>
      <c r="AU195" s="280" t="s">
        <v>144</v>
      </c>
      <c r="AY195" s="104" t="s">
        <v>135</v>
      </c>
      <c r="BE195" s="281">
        <f>IF(N195="základní",J195,0)</f>
        <v>0</v>
      </c>
      <c r="BF195" s="281">
        <f>IF(N195="snížená",J195,0)</f>
        <v>0</v>
      </c>
      <c r="BG195" s="281">
        <f>IF(N195="zákl. přenesená",J195,0)</f>
        <v>0</v>
      </c>
      <c r="BH195" s="281">
        <f>IF(N195="sníž. přenesená",J195,0)</f>
        <v>0</v>
      </c>
      <c r="BI195" s="281">
        <f>IF(N195="nulová",J195,0)</f>
        <v>0</v>
      </c>
      <c r="BJ195" s="104" t="s">
        <v>144</v>
      </c>
      <c r="BK195" s="281">
        <f>ROUND(I195*H195,2)</f>
        <v>0</v>
      </c>
      <c r="BL195" s="104" t="s">
        <v>227</v>
      </c>
      <c r="BM195" s="280" t="s">
        <v>685</v>
      </c>
    </row>
    <row r="196" spans="1:65" s="127" customFormat="1" ht="11.25" x14ac:dyDescent="0.2">
      <c r="A196" s="121"/>
      <c r="B196" s="122"/>
      <c r="C196" s="121"/>
      <c r="D196" s="282" t="s">
        <v>146</v>
      </c>
      <c r="E196" s="121"/>
      <c r="F196" s="283" t="s">
        <v>1020</v>
      </c>
      <c r="G196" s="121"/>
      <c r="H196" s="121"/>
      <c r="I196" s="121"/>
      <c r="J196" s="121"/>
      <c r="K196" s="121"/>
      <c r="L196" s="122"/>
      <c r="M196" s="284"/>
      <c r="N196" s="285"/>
      <c r="O196" s="164"/>
      <c r="P196" s="164"/>
      <c r="Q196" s="164"/>
      <c r="R196" s="164"/>
      <c r="S196" s="164"/>
      <c r="T196" s="165"/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T196" s="104" t="s">
        <v>146</v>
      </c>
      <c r="AU196" s="104" t="s">
        <v>144</v>
      </c>
    </row>
    <row r="197" spans="1:65" s="257" customFormat="1" ht="22.9" customHeight="1" x14ac:dyDescent="0.2">
      <c r="B197" s="258"/>
      <c r="D197" s="259" t="s">
        <v>75</v>
      </c>
      <c r="E197" s="268" t="s">
        <v>1021</v>
      </c>
      <c r="F197" s="268" t="s">
        <v>1022</v>
      </c>
      <c r="J197" s="269">
        <f>BK197</f>
        <v>0</v>
      </c>
      <c r="L197" s="258"/>
      <c r="M197" s="262"/>
      <c r="N197" s="263"/>
      <c r="O197" s="263"/>
      <c r="P197" s="264">
        <f>SUM(P198:P199)</f>
        <v>0</v>
      </c>
      <c r="Q197" s="263"/>
      <c r="R197" s="264">
        <f>SUM(R198:R199)</f>
        <v>0</v>
      </c>
      <c r="S197" s="263"/>
      <c r="T197" s="265">
        <f>SUM(T198:T199)</f>
        <v>0</v>
      </c>
      <c r="AR197" s="259" t="s">
        <v>144</v>
      </c>
      <c r="AT197" s="266" t="s">
        <v>75</v>
      </c>
      <c r="AU197" s="266" t="s">
        <v>84</v>
      </c>
      <c r="AY197" s="259" t="s">
        <v>135</v>
      </c>
      <c r="BK197" s="267">
        <f>SUM(BK198:BK199)</f>
        <v>0</v>
      </c>
    </row>
    <row r="198" spans="1:65" s="127" customFormat="1" ht="24.2" customHeight="1" x14ac:dyDescent="0.2">
      <c r="A198" s="121"/>
      <c r="B198" s="122"/>
      <c r="C198" s="270" t="s">
        <v>508</v>
      </c>
      <c r="D198" s="270" t="s">
        <v>138</v>
      </c>
      <c r="E198" s="271" t="s">
        <v>1023</v>
      </c>
      <c r="F198" s="272" t="s">
        <v>1024</v>
      </c>
      <c r="G198" s="273" t="s">
        <v>280</v>
      </c>
      <c r="H198" s="274">
        <v>5</v>
      </c>
      <c r="I198" s="6"/>
      <c r="J198" s="275">
        <f>ROUND(I198*H198,2)</f>
        <v>0</v>
      </c>
      <c r="K198" s="272" t="s">
        <v>142</v>
      </c>
      <c r="L198" s="122"/>
      <c r="M198" s="276" t="s">
        <v>3</v>
      </c>
      <c r="N198" s="277" t="s">
        <v>48</v>
      </c>
      <c r="O198" s="164"/>
      <c r="P198" s="278">
        <f>O198*H198</f>
        <v>0</v>
      </c>
      <c r="Q198" s="278">
        <v>0</v>
      </c>
      <c r="R198" s="278">
        <f>Q198*H198</f>
        <v>0</v>
      </c>
      <c r="S198" s="278">
        <v>0</v>
      </c>
      <c r="T198" s="279">
        <f>S198*H198</f>
        <v>0</v>
      </c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R198" s="280" t="s">
        <v>227</v>
      </c>
      <c r="AT198" s="280" t="s">
        <v>138</v>
      </c>
      <c r="AU198" s="280" t="s">
        <v>144</v>
      </c>
      <c r="AY198" s="104" t="s">
        <v>135</v>
      </c>
      <c r="BE198" s="281">
        <f>IF(N198="základní",J198,0)</f>
        <v>0</v>
      </c>
      <c r="BF198" s="281">
        <f>IF(N198="snížená",J198,0)</f>
        <v>0</v>
      </c>
      <c r="BG198" s="281">
        <f>IF(N198="zákl. přenesená",J198,0)</f>
        <v>0</v>
      </c>
      <c r="BH198" s="281">
        <f>IF(N198="sníž. přenesená",J198,0)</f>
        <v>0</v>
      </c>
      <c r="BI198" s="281">
        <f>IF(N198="nulová",J198,0)</f>
        <v>0</v>
      </c>
      <c r="BJ198" s="104" t="s">
        <v>144</v>
      </c>
      <c r="BK198" s="281">
        <f>ROUND(I198*H198,2)</f>
        <v>0</v>
      </c>
      <c r="BL198" s="104" t="s">
        <v>227</v>
      </c>
      <c r="BM198" s="280" t="s">
        <v>697</v>
      </c>
    </row>
    <row r="199" spans="1:65" s="127" customFormat="1" ht="11.25" x14ac:dyDescent="0.2">
      <c r="A199" s="121"/>
      <c r="B199" s="122"/>
      <c r="C199" s="121"/>
      <c r="D199" s="282" t="s">
        <v>146</v>
      </c>
      <c r="E199" s="121"/>
      <c r="F199" s="283" t="s">
        <v>1025</v>
      </c>
      <c r="G199" s="121"/>
      <c r="H199" s="121"/>
      <c r="I199" s="121"/>
      <c r="J199" s="121"/>
      <c r="K199" s="121"/>
      <c r="L199" s="122"/>
      <c r="M199" s="284"/>
      <c r="N199" s="285"/>
      <c r="O199" s="164"/>
      <c r="P199" s="164"/>
      <c r="Q199" s="164"/>
      <c r="R199" s="164"/>
      <c r="S199" s="164"/>
      <c r="T199" s="165"/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T199" s="104" t="s">
        <v>146</v>
      </c>
      <c r="AU199" s="104" t="s">
        <v>144</v>
      </c>
    </row>
    <row r="200" spans="1:65" s="257" customFormat="1" ht="22.9" customHeight="1" x14ac:dyDescent="0.2">
      <c r="B200" s="258"/>
      <c r="D200" s="259" t="s">
        <v>75</v>
      </c>
      <c r="E200" s="268" t="s">
        <v>327</v>
      </c>
      <c r="F200" s="268" t="s">
        <v>328</v>
      </c>
      <c r="J200" s="269">
        <f>BK200</f>
        <v>0</v>
      </c>
      <c r="L200" s="258"/>
      <c r="M200" s="262"/>
      <c r="N200" s="263"/>
      <c r="O200" s="263"/>
      <c r="P200" s="264">
        <f>SUM(P201:P231)</f>
        <v>0</v>
      </c>
      <c r="Q200" s="263"/>
      <c r="R200" s="264">
        <f>SUM(R201:R231)</f>
        <v>0</v>
      </c>
      <c r="S200" s="263"/>
      <c r="T200" s="265">
        <f>SUM(T201:T231)</f>
        <v>0</v>
      </c>
      <c r="AR200" s="259" t="s">
        <v>144</v>
      </c>
      <c r="AT200" s="266" t="s">
        <v>75</v>
      </c>
      <c r="AU200" s="266" t="s">
        <v>84</v>
      </c>
      <c r="AY200" s="259" t="s">
        <v>135</v>
      </c>
      <c r="BK200" s="267">
        <f>SUM(BK201:BK231)</f>
        <v>0</v>
      </c>
    </row>
    <row r="201" spans="1:65" s="127" customFormat="1" ht="16.5" customHeight="1" x14ac:dyDescent="0.2">
      <c r="A201" s="121"/>
      <c r="B201" s="122"/>
      <c r="C201" s="270" t="s">
        <v>365</v>
      </c>
      <c r="D201" s="270" t="s">
        <v>138</v>
      </c>
      <c r="E201" s="271" t="s">
        <v>1026</v>
      </c>
      <c r="F201" s="272" t="s">
        <v>1027</v>
      </c>
      <c r="G201" s="273" t="s">
        <v>332</v>
      </c>
      <c r="H201" s="274">
        <v>2</v>
      </c>
      <c r="I201" s="6"/>
      <c r="J201" s="275">
        <f>ROUND(I201*H201,2)</f>
        <v>0</v>
      </c>
      <c r="K201" s="272" t="s">
        <v>142</v>
      </c>
      <c r="L201" s="122"/>
      <c r="M201" s="276" t="s">
        <v>3</v>
      </c>
      <c r="N201" s="277" t="s">
        <v>48</v>
      </c>
      <c r="O201" s="164"/>
      <c r="P201" s="278">
        <f>O201*H201</f>
        <v>0</v>
      </c>
      <c r="Q201" s="278">
        <v>0</v>
      </c>
      <c r="R201" s="278">
        <f>Q201*H201</f>
        <v>0</v>
      </c>
      <c r="S201" s="278">
        <v>0</v>
      </c>
      <c r="T201" s="279">
        <f>S201*H201</f>
        <v>0</v>
      </c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R201" s="280" t="s">
        <v>227</v>
      </c>
      <c r="AT201" s="280" t="s">
        <v>138</v>
      </c>
      <c r="AU201" s="280" t="s">
        <v>144</v>
      </c>
      <c r="AY201" s="104" t="s">
        <v>135</v>
      </c>
      <c r="BE201" s="281">
        <f>IF(N201="základní",J201,0)</f>
        <v>0</v>
      </c>
      <c r="BF201" s="281">
        <f>IF(N201="snížená",J201,0)</f>
        <v>0</v>
      </c>
      <c r="BG201" s="281">
        <f>IF(N201="zákl. přenesená",J201,0)</f>
        <v>0</v>
      </c>
      <c r="BH201" s="281">
        <f>IF(N201="sníž. přenesená",J201,0)</f>
        <v>0</v>
      </c>
      <c r="BI201" s="281">
        <f>IF(N201="nulová",J201,0)</f>
        <v>0</v>
      </c>
      <c r="BJ201" s="104" t="s">
        <v>144</v>
      </c>
      <c r="BK201" s="281">
        <f>ROUND(I201*H201,2)</f>
        <v>0</v>
      </c>
      <c r="BL201" s="104" t="s">
        <v>227</v>
      </c>
      <c r="BM201" s="280" t="s">
        <v>1028</v>
      </c>
    </row>
    <row r="202" spans="1:65" s="127" customFormat="1" ht="11.25" x14ac:dyDescent="0.2">
      <c r="A202" s="121"/>
      <c r="B202" s="122"/>
      <c r="C202" s="121"/>
      <c r="D202" s="282" t="s">
        <v>146</v>
      </c>
      <c r="E202" s="121"/>
      <c r="F202" s="283" t="s">
        <v>1029</v>
      </c>
      <c r="G202" s="121"/>
      <c r="H202" s="121"/>
      <c r="I202" s="121"/>
      <c r="J202" s="121"/>
      <c r="K202" s="121"/>
      <c r="L202" s="122"/>
      <c r="M202" s="284"/>
      <c r="N202" s="285"/>
      <c r="O202" s="164"/>
      <c r="P202" s="164"/>
      <c r="Q202" s="164"/>
      <c r="R202" s="164"/>
      <c r="S202" s="164"/>
      <c r="T202" s="165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T202" s="104" t="s">
        <v>146</v>
      </c>
      <c r="AU202" s="104" t="s">
        <v>144</v>
      </c>
    </row>
    <row r="203" spans="1:65" s="127" customFormat="1" ht="16.5" customHeight="1" x14ac:dyDescent="0.2">
      <c r="A203" s="121"/>
      <c r="B203" s="122"/>
      <c r="C203" s="270" t="s">
        <v>370</v>
      </c>
      <c r="D203" s="270" t="s">
        <v>138</v>
      </c>
      <c r="E203" s="271" t="s">
        <v>1030</v>
      </c>
      <c r="F203" s="272" t="s">
        <v>1031</v>
      </c>
      <c r="G203" s="273" t="s">
        <v>332</v>
      </c>
      <c r="H203" s="274">
        <v>1</v>
      </c>
      <c r="I203" s="6"/>
      <c r="J203" s="275">
        <f>ROUND(I203*H203,2)</f>
        <v>0</v>
      </c>
      <c r="K203" s="272" t="s">
        <v>142</v>
      </c>
      <c r="L203" s="122"/>
      <c r="M203" s="276" t="s">
        <v>3</v>
      </c>
      <c r="N203" s="277" t="s">
        <v>48</v>
      </c>
      <c r="O203" s="164"/>
      <c r="P203" s="278">
        <f>O203*H203</f>
        <v>0</v>
      </c>
      <c r="Q203" s="278">
        <v>0</v>
      </c>
      <c r="R203" s="278">
        <f>Q203*H203</f>
        <v>0</v>
      </c>
      <c r="S203" s="278">
        <v>0</v>
      </c>
      <c r="T203" s="279">
        <f>S203*H203</f>
        <v>0</v>
      </c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R203" s="280" t="s">
        <v>227</v>
      </c>
      <c r="AT203" s="280" t="s">
        <v>138</v>
      </c>
      <c r="AU203" s="280" t="s">
        <v>144</v>
      </c>
      <c r="AY203" s="104" t="s">
        <v>135</v>
      </c>
      <c r="BE203" s="281">
        <f>IF(N203="základní",J203,0)</f>
        <v>0</v>
      </c>
      <c r="BF203" s="281">
        <f>IF(N203="snížená",J203,0)</f>
        <v>0</v>
      </c>
      <c r="BG203" s="281">
        <f>IF(N203="zákl. přenesená",J203,0)</f>
        <v>0</v>
      </c>
      <c r="BH203" s="281">
        <f>IF(N203="sníž. přenesená",J203,0)</f>
        <v>0</v>
      </c>
      <c r="BI203" s="281">
        <f>IF(N203="nulová",J203,0)</f>
        <v>0</v>
      </c>
      <c r="BJ203" s="104" t="s">
        <v>144</v>
      </c>
      <c r="BK203" s="281">
        <f>ROUND(I203*H203,2)</f>
        <v>0</v>
      </c>
      <c r="BL203" s="104" t="s">
        <v>227</v>
      </c>
      <c r="BM203" s="280" t="s">
        <v>1032</v>
      </c>
    </row>
    <row r="204" spans="1:65" s="127" customFormat="1" ht="11.25" x14ac:dyDescent="0.2">
      <c r="A204" s="121"/>
      <c r="B204" s="122"/>
      <c r="C204" s="121"/>
      <c r="D204" s="282" t="s">
        <v>146</v>
      </c>
      <c r="E204" s="121"/>
      <c r="F204" s="283" t="s">
        <v>1033</v>
      </c>
      <c r="G204" s="121"/>
      <c r="H204" s="121"/>
      <c r="I204" s="121"/>
      <c r="J204" s="121"/>
      <c r="K204" s="121"/>
      <c r="L204" s="122"/>
      <c r="M204" s="284"/>
      <c r="N204" s="285"/>
      <c r="O204" s="164"/>
      <c r="P204" s="164"/>
      <c r="Q204" s="164"/>
      <c r="R204" s="164"/>
      <c r="S204" s="164"/>
      <c r="T204" s="165"/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T204" s="104" t="s">
        <v>146</v>
      </c>
      <c r="AU204" s="104" t="s">
        <v>144</v>
      </c>
    </row>
    <row r="205" spans="1:65" s="127" customFormat="1" ht="24.2" customHeight="1" x14ac:dyDescent="0.2">
      <c r="A205" s="121"/>
      <c r="B205" s="122"/>
      <c r="C205" s="270" t="s">
        <v>527</v>
      </c>
      <c r="D205" s="270" t="s">
        <v>138</v>
      </c>
      <c r="E205" s="271" t="s">
        <v>1034</v>
      </c>
      <c r="F205" s="272" t="s">
        <v>1035</v>
      </c>
      <c r="G205" s="273" t="s">
        <v>141</v>
      </c>
      <c r="H205" s="274">
        <v>1</v>
      </c>
      <c r="I205" s="6"/>
      <c r="J205" s="275">
        <f>ROUND(I205*H205,2)</f>
        <v>0</v>
      </c>
      <c r="K205" s="272" t="s">
        <v>142</v>
      </c>
      <c r="L205" s="122"/>
      <c r="M205" s="276" t="s">
        <v>3</v>
      </c>
      <c r="N205" s="277" t="s">
        <v>48</v>
      </c>
      <c r="O205" s="164"/>
      <c r="P205" s="278">
        <f>O205*H205</f>
        <v>0</v>
      </c>
      <c r="Q205" s="278">
        <v>0</v>
      </c>
      <c r="R205" s="278">
        <f>Q205*H205</f>
        <v>0</v>
      </c>
      <c r="S205" s="278">
        <v>0</v>
      </c>
      <c r="T205" s="279">
        <f>S205*H205</f>
        <v>0</v>
      </c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R205" s="280" t="s">
        <v>227</v>
      </c>
      <c r="AT205" s="280" t="s">
        <v>138</v>
      </c>
      <c r="AU205" s="280" t="s">
        <v>144</v>
      </c>
      <c r="AY205" s="104" t="s">
        <v>135</v>
      </c>
      <c r="BE205" s="281">
        <f>IF(N205="základní",J205,0)</f>
        <v>0</v>
      </c>
      <c r="BF205" s="281">
        <f>IF(N205="snížená",J205,0)</f>
        <v>0</v>
      </c>
      <c r="BG205" s="281">
        <f>IF(N205="zákl. přenesená",J205,0)</f>
        <v>0</v>
      </c>
      <c r="BH205" s="281">
        <f>IF(N205="sníž. přenesená",J205,0)</f>
        <v>0</v>
      </c>
      <c r="BI205" s="281">
        <f>IF(N205="nulová",J205,0)</f>
        <v>0</v>
      </c>
      <c r="BJ205" s="104" t="s">
        <v>144</v>
      </c>
      <c r="BK205" s="281">
        <f>ROUND(I205*H205,2)</f>
        <v>0</v>
      </c>
      <c r="BL205" s="104" t="s">
        <v>227</v>
      </c>
      <c r="BM205" s="280" t="s">
        <v>1036</v>
      </c>
    </row>
    <row r="206" spans="1:65" s="127" customFormat="1" ht="11.25" x14ac:dyDescent="0.2">
      <c r="A206" s="121"/>
      <c r="B206" s="122"/>
      <c r="C206" s="121"/>
      <c r="D206" s="282" t="s">
        <v>146</v>
      </c>
      <c r="E206" s="121"/>
      <c r="F206" s="283" t="s">
        <v>1037</v>
      </c>
      <c r="G206" s="121"/>
      <c r="H206" s="121"/>
      <c r="I206" s="121"/>
      <c r="J206" s="121"/>
      <c r="K206" s="121"/>
      <c r="L206" s="122"/>
      <c r="M206" s="284"/>
      <c r="N206" s="285"/>
      <c r="O206" s="164"/>
      <c r="P206" s="164"/>
      <c r="Q206" s="164"/>
      <c r="R206" s="164"/>
      <c r="S206" s="164"/>
      <c r="T206" s="165"/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T206" s="104" t="s">
        <v>146</v>
      </c>
      <c r="AU206" s="104" t="s">
        <v>144</v>
      </c>
    </row>
    <row r="207" spans="1:65" s="127" customFormat="1" ht="16.5" customHeight="1" x14ac:dyDescent="0.2">
      <c r="A207" s="121"/>
      <c r="B207" s="122"/>
      <c r="C207" s="270" t="s">
        <v>375</v>
      </c>
      <c r="D207" s="270" t="s">
        <v>138</v>
      </c>
      <c r="E207" s="271" t="s">
        <v>1038</v>
      </c>
      <c r="F207" s="272" t="s">
        <v>1039</v>
      </c>
      <c r="G207" s="273" t="s">
        <v>332</v>
      </c>
      <c r="H207" s="274">
        <v>1</v>
      </c>
      <c r="I207" s="6"/>
      <c r="J207" s="275">
        <f>ROUND(I207*H207,2)</f>
        <v>0</v>
      </c>
      <c r="K207" s="272" t="s">
        <v>142</v>
      </c>
      <c r="L207" s="122"/>
      <c r="M207" s="276" t="s">
        <v>3</v>
      </c>
      <c r="N207" s="277" t="s">
        <v>48</v>
      </c>
      <c r="O207" s="164"/>
      <c r="P207" s="278">
        <f>O207*H207</f>
        <v>0</v>
      </c>
      <c r="Q207" s="278">
        <v>0</v>
      </c>
      <c r="R207" s="278">
        <f>Q207*H207</f>
        <v>0</v>
      </c>
      <c r="S207" s="278">
        <v>0</v>
      </c>
      <c r="T207" s="279">
        <f>S207*H207</f>
        <v>0</v>
      </c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R207" s="280" t="s">
        <v>227</v>
      </c>
      <c r="AT207" s="280" t="s">
        <v>138</v>
      </c>
      <c r="AU207" s="280" t="s">
        <v>144</v>
      </c>
      <c r="AY207" s="104" t="s">
        <v>135</v>
      </c>
      <c r="BE207" s="281">
        <f>IF(N207="základní",J207,0)</f>
        <v>0</v>
      </c>
      <c r="BF207" s="281">
        <f>IF(N207="snížená",J207,0)</f>
        <v>0</v>
      </c>
      <c r="BG207" s="281">
        <f>IF(N207="zákl. přenesená",J207,0)</f>
        <v>0</v>
      </c>
      <c r="BH207" s="281">
        <f>IF(N207="sníž. přenesená",J207,0)</f>
        <v>0</v>
      </c>
      <c r="BI207" s="281">
        <f>IF(N207="nulová",J207,0)</f>
        <v>0</v>
      </c>
      <c r="BJ207" s="104" t="s">
        <v>144</v>
      </c>
      <c r="BK207" s="281">
        <f>ROUND(I207*H207,2)</f>
        <v>0</v>
      </c>
      <c r="BL207" s="104" t="s">
        <v>227</v>
      </c>
      <c r="BM207" s="280" t="s">
        <v>1040</v>
      </c>
    </row>
    <row r="208" spans="1:65" s="127" customFormat="1" ht="11.25" x14ac:dyDescent="0.2">
      <c r="A208" s="121"/>
      <c r="B208" s="122"/>
      <c r="C208" s="121"/>
      <c r="D208" s="282" t="s">
        <v>146</v>
      </c>
      <c r="E208" s="121"/>
      <c r="F208" s="283" t="s">
        <v>1041</v>
      </c>
      <c r="G208" s="121"/>
      <c r="H208" s="121"/>
      <c r="I208" s="121"/>
      <c r="J208" s="121"/>
      <c r="K208" s="121"/>
      <c r="L208" s="122"/>
      <c r="M208" s="284"/>
      <c r="N208" s="285"/>
      <c r="O208" s="164"/>
      <c r="P208" s="164"/>
      <c r="Q208" s="164"/>
      <c r="R208" s="164"/>
      <c r="S208" s="164"/>
      <c r="T208" s="165"/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T208" s="104" t="s">
        <v>146</v>
      </c>
      <c r="AU208" s="104" t="s">
        <v>144</v>
      </c>
    </row>
    <row r="209" spans="1:65" s="127" customFormat="1" ht="24.2" customHeight="1" x14ac:dyDescent="0.2">
      <c r="A209" s="121"/>
      <c r="B209" s="122"/>
      <c r="C209" s="270" t="s">
        <v>380</v>
      </c>
      <c r="D209" s="270" t="s">
        <v>138</v>
      </c>
      <c r="E209" s="271" t="s">
        <v>1042</v>
      </c>
      <c r="F209" s="272" t="s">
        <v>1043</v>
      </c>
      <c r="G209" s="273" t="s">
        <v>332</v>
      </c>
      <c r="H209" s="274">
        <v>1</v>
      </c>
      <c r="I209" s="6"/>
      <c r="J209" s="275">
        <f>ROUND(I209*H209,2)</f>
        <v>0</v>
      </c>
      <c r="K209" s="272" t="s">
        <v>142</v>
      </c>
      <c r="L209" s="122"/>
      <c r="M209" s="276" t="s">
        <v>3</v>
      </c>
      <c r="N209" s="277" t="s">
        <v>48</v>
      </c>
      <c r="O209" s="164"/>
      <c r="P209" s="278">
        <f>O209*H209</f>
        <v>0</v>
      </c>
      <c r="Q209" s="278">
        <v>0</v>
      </c>
      <c r="R209" s="278">
        <f>Q209*H209</f>
        <v>0</v>
      </c>
      <c r="S209" s="278">
        <v>0</v>
      </c>
      <c r="T209" s="279">
        <f>S209*H209</f>
        <v>0</v>
      </c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R209" s="280" t="s">
        <v>227</v>
      </c>
      <c r="AT209" s="280" t="s">
        <v>138</v>
      </c>
      <c r="AU209" s="280" t="s">
        <v>144</v>
      </c>
      <c r="AY209" s="104" t="s">
        <v>135</v>
      </c>
      <c r="BE209" s="281">
        <f>IF(N209="základní",J209,0)</f>
        <v>0</v>
      </c>
      <c r="BF209" s="281">
        <f>IF(N209="snížená",J209,0)</f>
        <v>0</v>
      </c>
      <c r="BG209" s="281">
        <f>IF(N209="zákl. přenesená",J209,0)</f>
        <v>0</v>
      </c>
      <c r="BH209" s="281">
        <f>IF(N209="sníž. přenesená",J209,0)</f>
        <v>0</v>
      </c>
      <c r="BI209" s="281">
        <f>IF(N209="nulová",J209,0)</f>
        <v>0</v>
      </c>
      <c r="BJ209" s="104" t="s">
        <v>144</v>
      </c>
      <c r="BK209" s="281">
        <f>ROUND(I209*H209,2)</f>
        <v>0</v>
      </c>
      <c r="BL209" s="104" t="s">
        <v>227</v>
      </c>
      <c r="BM209" s="280" t="s">
        <v>1044</v>
      </c>
    </row>
    <row r="210" spans="1:65" s="127" customFormat="1" ht="11.25" x14ac:dyDescent="0.2">
      <c r="A210" s="121"/>
      <c r="B210" s="122"/>
      <c r="C210" s="121"/>
      <c r="D210" s="282" t="s">
        <v>146</v>
      </c>
      <c r="E210" s="121"/>
      <c r="F210" s="283" t="s">
        <v>1045</v>
      </c>
      <c r="G210" s="121"/>
      <c r="H210" s="121"/>
      <c r="I210" s="121"/>
      <c r="J210" s="121"/>
      <c r="K210" s="121"/>
      <c r="L210" s="122"/>
      <c r="M210" s="284"/>
      <c r="N210" s="285"/>
      <c r="O210" s="164"/>
      <c r="P210" s="164"/>
      <c r="Q210" s="164"/>
      <c r="R210" s="164"/>
      <c r="S210" s="164"/>
      <c r="T210" s="165"/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T210" s="104" t="s">
        <v>146</v>
      </c>
      <c r="AU210" s="104" t="s">
        <v>144</v>
      </c>
    </row>
    <row r="211" spans="1:65" s="127" customFormat="1" ht="24.2" customHeight="1" x14ac:dyDescent="0.2">
      <c r="A211" s="121"/>
      <c r="B211" s="122"/>
      <c r="C211" s="270" t="s">
        <v>386</v>
      </c>
      <c r="D211" s="270" t="s">
        <v>138</v>
      </c>
      <c r="E211" s="271" t="s">
        <v>1046</v>
      </c>
      <c r="F211" s="272" t="s">
        <v>1047</v>
      </c>
      <c r="G211" s="273" t="s">
        <v>332</v>
      </c>
      <c r="H211" s="274">
        <v>1</v>
      </c>
      <c r="I211" s="6"/>
      <c r="J211" s="275">
        <f>ROUND(I211*H211,2)</f>
        <v>0</v>
      </c>
      <c r="K211" s="272" t="s">
        <v>142</v>
      </c>
      <c r="L211" s="122"/>
      <c r="M211" s="276" t="s">
        <v>3</v>
      </c>
      <c r="N211" s="277" t="s">
        <v>48</v>
      </c>
      <c r="O211" s="164"/>
      <c r="P211" s="278">
        <f>O211*H211</f>
        <v>0</v>
      </c>
      <c r="Q211" s="278">
        <v>0</v>
      </c>
      <c r="R211" s="278">
        <f>Q211*H211</f>
        <v>0</v>
      </c>
      <c r="S211" s="278">
        <v>0</v>
      </c>
      <c r="T211" s="279">
        <f>S211*H211</f>
        <v>0</v>
      </c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R211" s="280" t="s">
        <v>227</v>
      </c>
      <c r="AT211" s="280" t="s">
        <v>138</v>
      </c>
      <c r="AU211" s="280" t="s">
        <v>144</v>
      </c>
      <c r="AY211" s="104" t="s">
        <v>135</v>
      </c>
      <c r="BE211" s="281">
        <f>IF(N211="základní",J211,0)</f>
        <v>0</v>
      </c>
      <c r="BF211" s="281">
        <f>IF(N211="snížená",J211,0)</f>
        <v>0</v>
      </c>
      <c r="BG211" s="281">
        <f>IF(N211="zákl. přenesená",J211,0)</f>
        <v>0</v>
      </c>
      <c r="BH211" s="281">
        <f>IF(N211="sníž. přenesená",J211,0)</f>
        <v>0</v>
      </c>
      <c r="BI211" s="281">
        <f>IF(N211="nulová",J211,0)</f>
        <v>0</v>
      </c>
      <c r="BJ211" s="104" t="s">
        <v>144</v>
      </c>
      <c r="BK211" s="281">
        <f>ROUND(I211*H211,2)</f>
        <v>0</v>
      </c>
      <c r="BL211" s="104" t="s">
        <v>227</v>
      </c>
      <c r="BM211" s="280" t="s">
        <v>1048</v>
      </c>
    </row>
    <row r="212" spans="1:65" s="127" customFormat="1" ht="11.25" x14ac:dyDescent="0.2">
      <c r="A212" s="121"/>
      <c r="B212" s="122"/>
      <c r="C212" s="121"/>
      <c r="D212" s="282" t="s">
        <v>146</v>
      </c>
      <c r="E212" s="121"/>
      <c r="F212" s="283" t="s">
        <v>1049</v>
      </c>
      <c r="G212" s="121"/>
      <c r="H212" s="121"/>
      <c r="I212" s="121"/>
      <c r="J212" s="121"/>
      <c r="K212" s="121"/>
      <c r="L212" s="122"/>
      <c r="M212" s="284"/>
      <c r="N212" s="285"/>
      <c r="O212" s="164"/>
      <c r="P212" s="164"/>
      <c r="Q212" s="164"/>
      <c r="R212" s="164"/>
      <c r="S212" s="164"/>
      <c r="T212" s="165"/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T212" s="104" t="s">
        <v>146</v>
      </c>
      <c r="AU212" s="104" t="s">
        <v>144</v>
      </c>
    </row>
    <row r="213" spans="1:65" s="127" customFormat="1" ht="16.5" customHeight="1" x14ac:dyDescent="0.2">
      <c r="A213" s="121"/>
      <c r="B213" s="122"/>
      <c r="C213" s="270" t="s">
        <v>536</v>
      </c>
      <c r="D213" s="270" t="s">
        <v>138</v>
      </c>
      <c r="E213" s="271" t="s">
        <v>1050</v>
      </c>
      <c r="F213" s="272" t="s">
        <v>1051</v>
      </c>
      <c r="G213" s="273" t="s">
        <v>332</v>
      </c>
      <c r="H213" s="274">
        <v>1</v>
      </c>
      <c r="I213" s="6"/>
      <c r="J213" s="275">
        <f>ROUND(I213*H213,2)</f>
        <v>0</v>
      </c>
      <c r="K213" s="272" t="s">
        <v>142</v>
      </c>
      <c r="L213" s="122"/>
      <c r="M213" s="276" t="s">
        <v>3</v>
      </c>
      <c r="N213" s="277" t="s">
        <v>48</v>
      </c>
      <c r="O213" s="164"/>
      <c r="P213" s="278">
        <f>O213*H213</f>
        <v>0</v>
      </c>
      <c r="Q213" s="278">
        <v>0</v>
      </c>
      <c r="R213" s="278">
        <f>Q213*H213</f>
        <v>0</v>
      </c>
      <c r="S213" s="278">
        <v>0</v>
      </c>
      <c r="T213" s="279">
        <f>S213*H213</f>
        <v>0</v>
      </c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R213" s="280" t="s">
        <v>227</v>
      </c>
      <c r="AT213" s="280" t="s">
        <v>138</v>
      </c>
      <c r="AU213" s="280" t="s">
        <v>144</v>
      </c>
      <c r="AY213" s="104" t="s">
        <v>135</v>
      </c>
      <c r="BE213" s="281">
        <f>IF(N213="základní",J213,0)</f>
        <v>0</v>
      </c>
      <c r="BF213" s="281">
        <f>IF(N213="snížená",J213,0)</f>
        <v>0</v>
      </c>
      <c r="BG213" s="281">
        <f>IF(N213="zákl. přenesená",J213,0)</f>
        <v>0</v>
      </c>
      <c r="BH213" s="281">
        <f>IF(N213="sníž. přenesená",J213,0)</f>
        <v>0</v>
      </c>
      <c r="BI213" s="281">
        <f>IF(N213="nulová",J213,0)</f>
        <v>0</v>
      </c>
      <c r="BJ213" s="104" t="s">
        <v>144</v>
      </c>
      <c r="BK213" s="281">
        <f>ROUND(I213*H213,2)</f>
        <v>0</v>
      </c>
      <c r="BL213" s="104" t="s">
        <v>227</v>
      </c>
      <c r="BM213" s="280" t="s">
        <v>1052</v>
      </c>
    </row>
    <row r="214" spans="1:65" s="127" customFormat="1" ht="11.25" x14ac:dyDescent="0.2">
      <c r="A214" s="121"/>
      <c r="B214" s="122"/>
      <c r="C214" s="121"/>
      <c r="D214" s="282" t="s">
        <v>146</v>
      </c>
      <c r="E214" s="121"/>
      <c r="F214" s="283" t="s">
        <v>1053</v>
      </c>
      <c r="G214" s="121"/>
      <c r="H214" s="121"/>
      <c r="I214" s="121"/>
      <c r="J214" s="121"/>
      <c r="K214" s="121"/>
      <c r="L214" s="122"/>
      <c r="M214" s="284"/>
      <c r="N214" s="285"/>
      <c r="O214" s="164"/>
      <c r="P214" s="164"/>
      <c r="Q214" s="164"/>
      <c r="R214" s="164"/>
      <c r="S214" s="164"/>
      <c r="T214" s="165"/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T214" s="104" t="s">
        <v>146</v>
      </c>
      <c r="AU214" s="104" t="s">
        <v>144</v>
      </c>
    </row>
    <row r="215" spans="1:65" s="127" customFormat="1" ht="16.5" customHeight="1" x14ac:dyDescent="0.2">
      <c r="A215" s="121"/>
      <c r="B215" s="122"/>
      <c r="C215" s="270" t="s">
        <v>391</v>
      </c>
      <c r="D215" s="270" t="s">
        <v>138</v>
      </c>
      <c r="E215" s="271" t="s">
        <v>1054</v>
      </c>
      <c r="F215" s="272" t="s">
        <v>1055</v>
      </c>
      <c r="G215" s="273" t="s">
        <v>332</v>
      </c>
      <c r="H215" s="274">
        <v>1</v>
      </c>
      <c r="I215" s="6"/>
      <c r="J215" s="275">
        <f>ROUND(I215*H215,2)</f>
        <v>0</v>
      </c>
      <c r="K215" s="272" t="s">
        <v>142</v>
      </c>
      <c r="L215" s="122"/>
      <c r="M215" s="276" t="s">
        <v>3</v>
      </c>
      <c r="N215" s="277" t="s">
        <v>48</v>
      </c>
      <c r="O215" s="164"/>
      <c r="P215" s="278">
        <f>O215*H215</f>
        <v>0</v>
      </c>
      <c r="Q215" s="278">
        <v>0</v>
      </c>
      <c r="R215" s="278">
        <f>Q215*H215</f>
        <v>0</v>
      </c>
      <c r="S215" s="278">
        <v>0</v>
      </c>
      <c r="T215" s="279">
        <f>S215*H215</f>
        <v>0</v>
      </c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R215" s="280" t="s">
        <v>227</v>
      </c>
      <c r="AT215" s="280" t="s">
        <v>138</v>
      </c>
      <c r="AU215" s="280" t="s">
        <v>144</v>
      </c>
      <c r="AY215" s="104" t="s">
        <v>135</v>
      </c>
      <c r="BE215" s="281">
        <f>IF(N215="základní",J215,0)</f>
        <v>0</v>
      </c>
      <c r="BF215" s="281">
        <f>IF(N215="snížená",J215,0)</f>
        <v>0</v>
      </c>
      <c r="BG215" s="281">
        <f>IF(N215="zákl. přenesená",J215,0)</f>
        <v>0</v>
      </c>
      <c r="BH215" s="281">
        <f>IF(N215="sníž. přenesená",J215,0)</f>
        <v>0</v>
      </c>
      <c r="BI215" s="281">
        <f>IF(N215="nulová",J215,0)</f>
        <v>0</v>
      </c>
      <c r="BJ215" s="104" t="s">
        <v>144</v>
      </c>
      <c r="BK215" s="281">
        <f>ROUND(I215*H215,2)</f>
        <v>0</v>
      </c>
      <c r="BL215" s="104" t="s">
        <v>227</v>
      </c>
      <c r="BM215" s="280" t="s">
        <v>1056</v>
      </c>
    </row>
    <row r="216" spans="1:65" s="127" customFormat="1" ht="11.25" x14ac:dyDescent="0.2">
      <c r="A216" s="121"/>
      <c r="B216" s="122"/>
      <c r="C216" s="121"/>
      <c r="D216" s="282" t="s">
        <v>146</v>
      </c>
      <c r="E216" s="121"/>
      <c r="F216" s="283" t="s">
        <v>1057</v>
      </c>
      <c r="G216" s="121"/>
      <c r="H216" s="121"/>
      <c r="I216" s="121"/>
      <c r="J216" s="121"/>
      <c r="K216" s="121"/>
      <c r="L216" s="122"/>
      <c r="M216" s="284"/>
      <c r="N216" s="285"/>
      <c r="O216" s="164"/>
      <c r="P216" s="164"/>
      <c r="Q216" s="164"/>
      <c r="R216" s="164"/>
      <c r="S216" s="164"/>
      <c r="T216" s="165"/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T216" s="104" t="s">
        <v>146</v>
      </c>
      <c r="AU216" s="104" t="s">
        <v>144</v>
      </c>
    </row>
    <row r="217" spans="1:65" s="127" customFormat="1" ht="16.5" customHeight="1" x14ac:dyDescent="0.2">
      <c r="A217" s="121"/>
      <c r="B217" s="122"/>
      <c r="C217" s="270" t="s">
        <v>396</v>
      </c>
      <c r="D217" s="270" t="s">
        <v>138</v>
      </c>
      <c r="E217" s="271" t="s">
        <v>1058</v>
      </c>
      <c r="F217" s="272" t="s">
        <v>1059</v>
      </c>
      <c r="G217" s="273" t="s">
        <v>332</v>
      </c>
      <c r="H217" s="274">
        <v>1</v>
      </c>
      <c r="I217" s="6"/>
      <c r="J217" s="275">
        <f>ROUND(I217*H217,2)</f>
        <v>0</v>
      </c>
      <c r="K217" s="272" t="s">
        <v>142</v>
      </c>
      <c r="L217" s="122"/>
      <c r="M217" s="276" t="s">
        <v>3</v>
      </c>
      <c r="N217" s="277" t="s">
        <v>48</v>
      </c>
      <c r="O217" s="164"/>
      <c r="P217" s="278">
        <f>O217*H217</f>
        <v>0</v>
      </c>
      <c r="Q217" s="278">
        <v>0</v>
      </c>
      <c r="R217" s="278">
        <f>Q217*H217</f>
        <v>0</v>
      </c>
      <c r="S217" s="278">
        <v>0</v>
      </c>
      <c r="T217" s="279">
        <f>S217*H217</f>
        <v>0</v>
      </c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R217" s="280" t="s">
        <v>227</v>
      </c>
      <c r="AT217" s="280" t="s">
        <v>138</v>
      </c>
      <c r="AU217" s="280" t="s">
        <v>144</v>
      </c>
      <c r="AY217" s="104" t="s">
        <v>135</v>
      </c>
      <c r="BE217" s="281">
        <f>IF(N217="základní",J217,0)</f>
        <v>0</v>
      </c>
      <c r="BF217" s="281">
        <f>IF(N217="snížená",J217,0)</f>
        <v>0</v>
      </c>
      <c r="BG217" s="281">
        <f>IF(N217="zákl. přenesená",J217,0)</f>
        <v>0</v>
      </c>
      <c r="BH217" s="281">
        <f>IF(N217="sníž. přenesená",J217,0)</f>
        <v>0</v>
      </c>
      <c r="BI217" s="281">
        <f>IF(N217="nulová",J217,0)</f>
        <v>0</v>
      </c>
      <c r="BJ217" s="104" t="s">
        <v>144</v>
      </c>
      <c r="BK217" s="281">
        <f>ROUND(I217*H217,2)</f>
        <v>0</v>
      </c>
      <c r="BL217" s="104" t="s">
        <v>227</v>
      </c>
      <c r="BM217" s="280" t="s">
        <v>1060</v>
      </c>
    </row>
    <row r="218" spans="1:65" s="127" customFormat="1" ht="11.25" x14ac:dyDescent="0.2">
      <c r="A218" s="121"/>
      <c r="B218" s="122"/>
      <c r="C218" s="121"/>
      <c r="D218" s="282" t="s">
        <v>146</v>
      </c>
      <c r="E218" s="121"/>
      <c r="F218" s="283" t="s">
        <v>1061</v>
      </c>
      <c r="G218" s="121"/>
      <c r="H218" s="121"/>
      <c r="I218" s="121"/>
      <c r="J218" s="121"/>
      <c r="K218" s="121"/>
      <c r="L218" s="122"/>
      <c r="M218" s="284"/>
      <c r="N218" s="285"/>
      <c r="O218" s="164"/>
      <c r="P218" s="164"/>
      <c r="Q218" s="164"/>
      <c r="R218" s="164"/>
      <c r="S218" s="164"/>
      <c r="T218" s="165"/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T218" s="104" t="s">
        <v>146</v>
      </c>
      <c r="AU218" s="104" t="s">
        <v>144</v>
      </c>
    </row>
    <row r="219" spans="1:65" s="127" customFormat="1" ht="24.2" customHeight="1" x14ac:dyDescent="0.2">
      <c r="A219" s="121"/>
      <c r="B219" s="122"/>
      <c r="C219" s="270" t="s">
        <v>401</v>
      </c>
      <c r="D219" s="270" t="s">
        <v>138</v>
      </c>
      <c r="E219" s="271" t="s">
        <v>1062</v>
      </c>
      <c r="F219" s="272" t="s">
        <v>1063</v>
      </c>
      <c r="G219" s="273" t="s">
        <v>332</v>
      </c>
      <c r="H219" s="274">
        <v>1</v>
      </c>
      <c r="I219" s="6"/>
      <c r="J219" s="275">
        <f>ROUND(I219*H219,2)</f>
        <v>0</v>
      </c>
      <c r="K219" s="272" t="s">
        <v>3</v>
      </c>
      <c r="L219" s="122"/>
      <c r="M219" s="276" t="s">
        <v>3</v>
      </c>
      <c r="N219" s="277" t="s">
        <v>48</v>
      </c>
      <c r="O219" s="164"/>
      <c r="P219" s="278">
        <f>O219*H219</f>
        <v>0</v>
      </c>
      <c r="Q219" s="278">
        <v>0</v>
      </c>
      <c r="R219" s="278">
        <f>Q219*H219</f>
        <v>0</v>
      </c>
      <c r="S219" s="278">
        <v>0</v>
      </c>
      <c r="T219" s="279">
        <f>S219*H219</f>
        <v>0</v>
      </c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R219" s="280" t="s">
        <v>227</v>
      </c>
      <c r="AT219" s="280" t="s">
        <v>138</v>
      </c>
      <c r="AU219" s="280" t="s">
        <v>144</v>
      </c>
      <c r="AY219" s="104" t="s">
        <v>135</v>
      </c>
      <c r="BE219" s="281">
        <f>IF(N219="základní",J219,0)</f>
        <v>0</v>
      </c>
      <c r="BF219" s="281">
        <f>IF(N219="snížená",J219,0)</f>
        <v>0</v>
      </c>
      <c r="BG219" s="281">
        <f>IF(N219="zákl. přenesená",J219,0)</f>
        <v>0</v>
      </c>
      <c r="BH219" s="281">
        <f>IF(N219="sníž. přenesená",J219,0)</f>
        <v>0</v>
      </c>
      <c r="BI219" s="281">
        <f>IF(N219="nulová",J219,0)</f>
        <v>0</v>
      </c>
      <c r="BJ219" s="104" t="s">
        <v>144</v>
      </c>
      <c r="BK219" s="281">
        <f>ROUND(I219*H219,2)</f>
        <v>0</v>
      </c>
      <c r="BL219" s="104" t="s">
        <v>227</v>
      </c>
      <c r="BM219" s="280" t="s">
        <v>1064</v>
      </c>
    </row>
    <row r="220" spans="1:65" s="127" customFormat="1" ht="16.5" customHeight="1" x14ac:dyDescent="0.2">
      <c r="A220" s="121"/>
      <c r="B220" s="122"/>
      <c r="C220" s="270" t="s">
        <v>344</v>
      </c>
      <c r="D220" s="270" t="s">
        <v>138</v>
      </c>
      <c r="E220" s="271" t="s">
        <v>1065</v>
      </c>
      <c r="F220" s="272" t="s">
        <v>1066</v>
      </c>
      <c r="G220" s="273" t="s">
        <v>141</v>
      </c>
      <c r="H220" s="274">
        <v>1</v>
      </c>
      <c r="I220" s="6"/>
      <c r="J220" s="275">
        <f>ROUND(I220*H220,2)</f>
        <v>0</v>
      </c>
      <c r="K220" s="272" t="s">
        <v>142</v>
      </c>
      <c r="L220" s="122"/>
      <c r="M220" s="276" t="s">
        <v>3</v>
      </c>
      <c r="N220" s="277" t="s">
        <v>48</v>
      </c>
      <c r="O220" s="164"/>
      <c r="P220" s="278">
        <f>O220*H220</f>
        <v>0</v>
      </c>
      <c r="Q220" s="278">
        <v>0</v>
      </c>
      <c r="R220" s="278">
        <f>Q220*H220</f>
        <v>0</v>
      </c>
      <c r="S220" s="278">
        <v>0</v>
      </c>
      <c r="T220" s="279">
        <f>S220*H220</f>
        <v>0</v>
      </c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R220" s="280" t="s">
        <v>227</v>
      </c>
      <c r="AT220" s="280" t="s">
        <v>138</v>
      </c>
      <c r="AU220" s="280" t="s">
        <v>144</v>
      </c>
      <c r="AY220" s="104" t="s">
        <v>135</v>
      </c>
      <c r="BE220" s="281">
        <f>IF(N220="základní",J220,0)</f>
        <v>0</v>
      </c>
      <c r="BF220" s="281">
        <f>IF(N220="snížená",J220,0)</f>
        <v>0</v>
      </c>
      <c r="BG220" s="281">
        <f>IF(N220="zákl. přenesená",J220,0)</f>
        <v>0</v>
      </c>
      <c r="BH220" s="281">
        <f>IF(N220="sníž. přenesená",J220,0)</f>
        <v>0</v>
      </c>
      <c r="BI220" s="281">
        <f>IF(N220="nulová",J220,0)</f>
        <v>0</v>
      </c>
      <c r="BJ220" s="104" t="s">
        <v>144</v>
      </c>
      <c r="BK220" s="281">
        <f>ROUND(I220*H220,2)</f>
        <v>0</v>
      </c>
      <c r="BL220" s="104" t="s">
        <v>227</v>
      </c>
      <c r="BM220" s="280" t="s">
        <v>1067</v>
      </c>
    </row>
    <row r="221" spans="1:65" s="127" customFormat="1" ht="11.25" x14ac:dyDescent="0.2">
      <c r="A221" s="121"/>
      <c r="B221" s="122"/>
      <c r="C221" s="121"/>
      <c r="D221" s="282" t="s">
        <v>146</v>
      </c>
      <c r="E221" s="121"/>
      <c r="F221" s="283" t="s">
        <v>1068</v>
      </c>
      <c r="G221" s="121"/>
      <c r="H221" s="121"/>
      <c r="I221" s="121"/>
      <c r="J221" s="121"/>
      <c r="K221" s="121"/>
      <c r="L221" s="122"/>
      <c r="M221" s="284"/>
      <c r="N221" s="285"/>
      <c r="O221" s="164"/>
      <c r="P221" s="164"/>
      <c r="Q221" s="164"/>
      <c r="R221" s="164"/>
      <c r="S221" s="164"/>
      <c r="T221" s="165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T221" s="104" t="s">
        <v>146</v>
      </c>
      <c r="AU221" s="104" t="s">
        <v>144</v>
      </c>
    </row>
    <row r="222" spans="1:65" s="127" customFormat="1" ht="16.5" customHeight="1" x14ac:dyDescent="0.2">
      <c r="A222" s="121"/>
      <c r="B222" s="122"/>
      <c r="C222" s="270" t="s">
        <v>411</v>
      </c>
      <c r="D222" s="270" t="s">
        <v>138</v>
      </c>
      <c r="E222" s="271" t="s">
        <v>1069</v>
      </c>
      <c r="F222" s="272" t="s">
        <v>1070</v>
      </c>
      <c r="G222" s="273" t="s">
        <v>332</v>
      </c>
      <c r="H222" s="274">
        <v>6</v>
      </c>
      <c r="I222" s="6"/>
      <c r="J222" s="275">
        <f>ROUND(I222*H222,2)</f>
        <v>0</v>
      </c>
      <c r="K222" s="272" t="s">
        <v>142</v>
      </c>
      <c r="L222" s="122"/>
      <c r="M222" s="276" t="s">
        <v>3</v>
      </c>
      <c r="N222" s="277" t="s">
        <v>48</v>
      </c>
      <c r="O222" s="164"/>
      <c r="P222" s="278">
        <f>O222*H222</f>
        <v>0</v>
      </c>
      <c r="Q222" s="278">
        <v>0</v>
      </c>
      <c r="R222" s="278">
        <f>Q222*H222</f>
        <v>0</v>
      </c>
      <c r="S222" s="278">
        <v>0</v>
      </c>
      <c r="T222" s="279">
        <f>S222*H222</f>
        <v>0</v>
      </c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R222" s="280" t="s">
        <v>227</v>
      </c>
      <c r="AT222" s="280" t="s">
        <v>138</v>
      </c>
      <c r="AU222" s="280" t="s">
        <v>144</v>
      </c>
      <c r="AY222" s="104" t="s">
        <v>135</v>
      </c>
      <c r="BE222" s="281">
        <f>IF(N222="základní",J222,0)</f>
        <v>0</v>
      </c>
      <c r="BF222" s="281">
        <f>IF(N222="snížená",J222,0)</f>
        <v>0</v>
      </c>
      <c r="BG222" s="281">
        <f>IF(N222="zákl. přenesená",J222,0)</f>
        <v>0</v>
      </c>
      <c r="BH222" s="281">
        <f>IF(N222="sníž. přenesená",J222,0)</f>
        <v>0</v>
      </c>
      <c r="BI222" s="281">
        <f>IF(N222="nulová",J222,0)</f>
        <v>0</v>
      </c>
      <c r="BJ222" s="104" t="s">
        <v>144</v>
      </c>
      <c r="BK222" s="281">
        <f>ROUND(I222*H222,2)</f>
        <v>0</v>
      </c>
      <c r="BL222" s="104" t="s">
        <v>227</v>
      </c>
      <c r="BM222" s="280" t="s">
        <v>1071</v>
      </c>
    </row>
    <row r="223" spans="1:65" s="127" customFormat="1" ht="11.25" x14ac:dyDescent="0.2">
      <c r="A223" s="121"/>
      <c r="B223" s="122"/>
      <c r="C223" s="121"/>
      <c r="D223" s="282" t="s">
        <v>146</v>
      </c>
      <c r="E223" s="121"/>
      <c r="F223" s="283" t="s">
        <v>1072</v>
      </c>
      <c r="G223" s="121"/>
      <c r="H223" s="121"/>
      <c r="I223" s="121"/>
      <c r="J223" s="121"/>
      <c r="K223" s="121"/>
      <c r="L223" s="122"/>
      <c r="M223" s="284"/>
      <c r="N223" s="285"/>
      <c r="O223" s="164"/>
      <c r="P223" s="164"/>
      <c r="Q223" s="164"/>
      <c r="R223" s="164"/>
      <c r="S223" s="164"/>
      <c r="T223" s="165"/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T223" s="104" t="s">
        <v>146</v>
      </c>
      <c r="AU223" s="104" t="s">
        <v>144</v>
      </c>
    </row>
    <row r="224" spans="1:65" s="127" customFormat="1" ht="16.5" customHeight="1" x14ac:dyDescent="0.2">
      <c r="A224" s="121"/>
      <c r="B224" s="122"/>
      <c r="C224" s="270" t="s">
        <v>420</v>
      </c>
      <c r="D224" s="270" t="s">
        <v>138</v>
      </c>
      <c r="E224" s="271" t="s">
        <v>1073</v>
      </c>
      <c r="F224" s="272" t="s">
        <v>1074</v>
      </c>
      <c r="G224" s="273" t="s">
        <v>332</v>
      </c>
      <c r="H224" s="274">
        <v>1</v>
      </c>
      <c r="I224" s="6"/>
      <c r="J224" s="275">
        <f>ROUND(I224*H224,2)</f>
        <v>0</v>
      </c>
      <c r="K224" s="272" t="s">
        <v>142</v>
      </c>
      <c r="L224" s="122"/>
      <c r="M224" s="276" t="s">
        <v>3</v>
      </c>
      <c r="N224" s="277" t="s">
        <v>48</v>
      </c>
      <c r="O224" s="164"/>
      <c r="P224" s="278">
        <f>O224*H224</f>
        <v>0</v>
      </c>
      <c r="Q224" s="278">
        <v>0</v>
      </c>
      <c r="R224" s="278">
        <f>Q224*H224</f>
        <v>0</v>
      </c>
      <c r="S224" s="278">
        <v>0</v>
      </c>
      <c r="T224" s="279">
        <f>S224*H224</f>
        <v>0</v>
      </c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R224" s="280" t="s">
        <v>227</v>
      </c>
      <c r="AT224" s="280" t="s">
        <v>138</v>
      </c>
      <c r="AU224" s="280" t="s">
        <v>144</v>
      </c>
      <c r="AY224" s="104" t="s">
        <v>135</v>
      </c>
      <c r="BE224" s="281">
        <f>IF(N224="základní",J224,0)</f>
        <v>0</v>
      </c>
      <c r="BF224" s="281">
        <f>IF(N224="snížená",J224,0)</f>
        <v>0</v>
      </c>
      <c r="BG224" s="281">
        <f>IF(N224="zákl. přenesená",J224,0)</f>
        <v>0</v>
      </c>
      <c r="BH224" s="281">
        <f>IF(N224="sníž. přenesená",J224,0)</f>
        <v>0</v>
      </c>
      <c r="BI224" s="281">
        <f>IF(N224="nulová",J224,0)</f>
        <v>0</v>
      </c>
      <c r="BJ224" s="104" t="s">
        <v>144</v>
      </c>
      <c r="BK224" s="281">
        <f>ROUND(I224*H224,2)</f>
        <v>0</v>
      </c>
      <c r="BL224" s="104" t="s">
        <v>227</v>
      </c>
      <c r="BM224" s="280" t="s">
        <v>1075</v>
      </c>
    </row>
    <row r="225" spans="1:65" s="127" customFormat="1" ht="11.25" x14ac:dyDescent="0.2">
      <c r="A225" s="121"/>
      <c r="B225" s="122"/>
      <c r="C225" s="121"/>
      <c r="D225" s="282" t="s">
        <v>146</v>
      </c>
      <c r="E225" s="121"/>
      <c r="F225" s="283" t="s">
        <v>1076</v>
      </c>
      <c r="G225" s="121"/>
      <c r="H225" s="121"/>
      <c r="I225" s="121"/>
      <c r="J225" s="121"/>
      <c r="K225" s="121"/>
      <c r="L225" s="122"/>
      <c r="M225" s="284"/>
      <c r="N225" s="285"/>
      <c r="O225" s="164"/>
      <c r="P225" s="164"/>
      <c r="Q225" s="164"/>
      <c r="R225" s="164"/>
      <c r="S225" s="164"/>
      <c r="T225" s="165"/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T225" s="104" t="s">
        <v>146</v>
      </c>
      <c r="AU225" s="104" t="s">
        <v>144</v>
      </c>
    </row>
    <row r="226" spans="1:65" s="127" customFormat="1" ht="16.5" customHeight="1" x14ac:dyDescent="0.2">
      <c r="A226" s="121"/>
      <c r="B226" s="122"/>
      <c r="C226" s="270" t="s">
        <v>415</v>
      </c>
      <c r="D226" s="270" t="s">
        <v>138</v>
      </c>
      <c r="E226" s="271" t="s">
        <v>1077</v>
      </c>
      <c r="F226" s="272" t="s">
        <v>1078</v>
      </c>
      <c r="G226" s="273" t="s">
        <v>332</v>
      </c>
      <c r="H226" s="274">
        <v>2</v>
      </c>
      <c r="I226" s="6"/>
      <c r="J226" s="275">
        <f>ROUND(I226*H226,2)</f>
        <v>0</v>
      </c>
      <c r="K226" s="272" t="s">
        <v>142</v>
      </c>
      <c r="L226" s="122"/>
      <c r="M226" s="276" t="s">
        <v>3</v>
      </c>
      <c r="N226" s="277" t="s">
        <v>48</v>
      </c>
      <c r="O226" s="164"/>
      <c r="P226" s="278">
        <f>O226*H226</f>
        <v>0</v>
      </c>
      <c r="Q226" s="278">
        <v>0</v>
      </c>
      <c r="R226" s="278">
        <f>Q226*H226</f>
        <v>0</v>
      </c>
      <c r="S226" s="278">
        <v>0</v>
      </c>
      <c r="T226" s="279">
        <f>S226*H226</f>
        <v>0</v>
      </c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R226" s="280" t="s">
        <v>227</v>
      </c>
      <c r="AT226" s="280" t="s">
        <v>138</v>
      </c>
      <c r="AU226" s="280" t="s">
        <v>144</v>
      </c>
      <c r="AY226" s="104" t="s">
        <v>135</v>
      </c>
      <c r="BE226" s="281">
        <f>IF(N226="základní",J226,0)</f>
        <v>0</v>
      </c>
      <c r="BF226" s="281">
        <f>IF(N226="snížená",J226,0)</f>
        <v>0</v>
      </c>
      <c r="BG226" s="281">
        <f>IF(N226="zákl. přenesená",J226,0)</f>
        <v>0</v>
      </c>
      <c r="BH226" s="281">
        <f>IF(N226="sníž. přenesená",J226,0)</f>
        <v>0</v>
      </c>
      <c r="BI226" s="281">
        <f>IF(N226="nulová",J226,0)</f>
        <v>0</v>
      </c>
      <c r="BJ226" s="104" t="s">
        <v>144</v>
      </c>
      <c r="BK226" s="281">
        <f>ROUND(I226*H226,2)</f>
        <v>0</v>
      </c>
      <c r="BL226" s="104" t="s">
        <v>227</v>
      </c>
      <c r="BM226" s="280" t="s">
        <v>1079</v>
      </c>
    </row>
    <row r="227" spans="1:65" s="127" customFormat="1" ht="11.25" x14ac:dyDescent="0.2">
      <c r="A227" s="121"/>
      <c r="B227" s="122"/>
      <c r="C227" s="121"/>
      <c r="D227" s="282" t="s">
        <v>146</v>
      </c>
      <c r="E227" s="121"/>
      <c r="F227" s="283" t="s">
        <v>1080</v>
      </c>
      <c r="G227" s="121"/>
      <c r="H227" s="121"/>
      <c r="I227" s="121"/>
      <c r="J227" s="121"/>
      <c r="K227" s="121"/>
      <c r="L227" s="122"/>
      <c r="M227" s="284"/>
      <c r="N227" s="285"/>
      <c r="O227" s="164"/>
      <c r="P227" s="164"/>
      <c r="Q227" s="164"/>
      <c r="R227" s="164"/>
      <c r="S227" s="164"/>
      <c r="T227" s="165"/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  <c r="AT227" s="104" t="s">
        <v>146</v>
      </c>
      <c r="AU227" s="104" t="s">
        <v>144</v>
      </c>
    </row>
    <row r="228" spans="1:65" s="127" customFormat="1" ht="16.5" customHeight="1" x14ac:dyDescent="0.2">
      <c r="A228" s="121"/>
      <c r="B228" s="122"/>
      <c r="C228" s="270" t="s">
        <v>452</v>
      </c>
      <c r="D228" s="270" t="s">
        <v>138</v>
      </c>
      <c r="E228" s="271" t="s">
        <v>1081</v>
      </c>
      <c r="F228" s="272" t="s">
        <v>1082</v>
      </c>
      <c r="G228" s="273" t="s">
        <v>332</v>
      </c>
      <c r="H228" s="274">
        <v>1</v>
      </c>
      <c r="I228" s="6"/>
      <c r="J228" s="275">
        <f>ROUND(I228*H228,2)</f>
        <v>0</v>
      </c>
      <c r="K228" s="272" t="s">
        <v>142</v>
      </c>
      <c r="L228" s="122"/>
      <c r="M228" s="276" t="s">
        <v>3</v>
      </c>
      <c r="N228" s="277" t="s">
        <v>48</v>
      </c>
      <c r="O228" s="164"/>
      <c r="P228" s="278">
        <f>O228*H228</f>
        <v>0</v>
      </c>
      <c r="Q228" s="278">
        <v>0</v>
      </c>
      <c r="R228" s="278">
        <f>Q228*H228</f>
        <v>0</v>
      </c>
      <c r="S228" s="278">
        <v>0</v>
      </c>
      <c r="T228" s="279">
        <f>S228*H228</f>
        <v>0</v>
      </c>
      <c r="U228" s="121"/>
      <c r="V228" s="121"/>
      <c r="W228" s="121"/>
      <c r="X228" s="121"/>
      <c r="Y228" s="121"/>
      <c r="Z228" s="121"/>
      <c r="AA228" s="121"/>
      <c r="AB228" s="121"/>
      <c r="AC228" s="121"/>
      <c r="AD228" s="121"/>
      <c r="AE228" s="121"/>
      <c r="AR228" s="280" t="s">
        <v>227</v>
      </c>
      <c r="AT228" s="280" t="s">
        <v>138</v>
      </c>
      <c r="AU228" s="280" t="s">
        <v>144</v>
      </c>
      <c r="AY228" s="104" t="s">
        <v>135</v>
      </c>
      <c r="BE228" s="281">
        <f>IF(N228="základní",J228,0)</f>
        <v>0</v>
      </c>
      <c r="BF228" s="281">
        <f>IF(N228="snížená",J228,0)</f>
        <v>0</v>
      </c>
      <c r="BG228" s="281">
        <f>IF(N228="zákl. přenesená",J228,0)</f>
        <v>0</v>
      </c>
      <c r="BH228" s="281">
        <f>IF(N228="sníž. přenesená",J228,0)</f>
        <v>0</v>
      </c>
      <c r="BI228" s="281">
        <f>IF(N228="nulová",J228,0)</f>
        <v>0</v>
      </c>
      <c r="BJ228" s="104" t="s">
        <v>144</v>
      </c>
      <c r="BK228" s="281">
        <f>ROUND(I228*H228,2)</f>
        <v>0</v>
      </c>
      <c r="BL228" s="104" t="s">
        <v>227</v>
      </c>
      <c r="BM228" s="280" t="s">
        <v>1083</v>
      </c>
    </row>
    <row r="229" spans="1:65" s="127" customFormat="1" ht="11.25" x14ac:dyDescent="0.2">
      <c r="A229" s="121"/>
      <c r="B229" s="122"/>
      <c r="C229" s="121"/>
      <c r="D229" s="282" t="s">
        <v>146</v>
      </c>
      <c r="E229" s="121"/>
      <c r="F229" s="283" t="s">
        <v>1084</v>
      </c>
      <c r="G229" s="121"/>
      <c r="H229" s="121"/>
      <c r="I229" s="121"/>
      <c r="J229" s="121"/>
      <c r="K229" s="121"/>
      <c r="L229" s="122"/>
      <c r="M229" s="284"/>
      <c r="N229" s="285"/>
      <c r="O229" s="164"/>
      <c r="P229" s="164"/>
      <c r="Q229" s="164"/>
      <c r="R229" s="164"/>
      <c r="S229" s="164"/>
      <c r="T229" s="165"/>
      <c r="U229" s="121"/>
      <c r="V229" s="121"/>
      <c r="W229" s="121"/>
      <c r="X229" s="121"/>
      <c r="Y229" s="121"/>
      <c r="Z229" s="121"/>
      <c r="AA229" s="121"/>
      <c r="AB229" s="121"/>
      <c r="AC229" s="121"/>
      <c r="AD229" s="121"/>
      <c r="AE229" s="121"/>
      <c r="AT229" s="104" t="s">
        <v>146</v>
      </c>
      <c r="AU229" s="104" t="s">
        <v>144</v>
      </c>
    </row>
    <row r="230" spans="1:65" s="127" customFormat="1" ht="24.2" customHeight="1" x14ac:dyDescent="0.2">
      <c r="A230" s="121"/>
      <c r="B230" s="122"/>
      <c r="C230" s="270" t="s">
        <v>457</v>
      </c>
      <c r="D230" s="270" t="s">
        <v>138</v>
      </c>
      <c r="E230" s="271" t="s">
        <v>1085</v>
      </c>
      <c r="F230" s="272" t="s">
        <v>1086</v>
      </c>
      <c r="G230" s="273" t="s">
        <v>280</v>
      </c>
      <c r="H230" s="274">
        <v>0.10299999999999999</v>
      </c>
      <c r="I230" s="6"/>
      <c r="J230" s="275">
        <f>ROUND(I230*H230,2)</f>
        <v>0</v>
      </c>
      <c r="K230" s="272" t="s">
        <v>142</v>
      </c>
      <c r="L230" s="122"/>
      <c r="M230" s="276" t="s">
        <v>3</v>
      </c>
      <c r="N230" s="277" t="s">
        <v>48</v>
      </c>
      <c r="O230" s="164"/>
      <c r="P230" s="278">
        <f>O230*H230</f>
        <v>0</v>
      </c>
      <c r="Q230" s="278">
        <v>0</v>
      </c>
      <c r="R230" s="278">
        <f>Q230*H230</f>
        <v>0</v>
      </c>
      <c r="S230" s="278">
        <v>0</v>
      </c>
      <c r="T230" s="279">
        <f>S230*H230</f>
        <v>0</v>
      </c>
      <c r="U230" s="121"/>
      <c r="V230" s="121"/>
      <c r="W230" s="121"/>
      <c r="X230" s="121"/>
      <c r="Y230" s="121"/>
      <c r="Z230" s="121"/>
      <c r="AA230" s="121"/>
      <c r="AB230" s="121"/>
      <c r="AC230" s="121"/>
      <c r="AD230" s="121"/>
      <c r="AE230" s="121"/>
      <c r="AR230" s="280" t="s">
        <v>227</v>
      </c>
      <c r="AT230" s="280" t="s">
        <v>138</v>
      </c>
      <c r="AU230" s="280" t="s">
        <v>144</v>
      </c>
      <c r="AY230" s="104" t="s">
        <v>135</v>
      </c>
      <c r="BE230" s="281">
        <f>IF(N230="základní",J230,0)</f>
        <v>0</v>
      </c>
      <c r="BF230" s="281">
        <f>IF(N230="snížená",J230,0)</f>
        <v>0</v>
      </c>
      <c r="BG230" s="281">
        <f>IF(N230="zákl. přenesená",J230,0)</f>
        <v>0</v>
      </c>
      <c r="BH230" s="281">
        <f>IF(N230="sníž. přenesená",J230,0)</f>
        <v>0</v>
      </c>
      <c r="BI230" s="281">
        <f>IF(N230="nulová",J230,0)</f>
        <v>0</v>
      </c>
      <c r="BJ230" s="104" t="s">
        <v>144</v>
      </c>
      <c r="BK230" s="281">
        <f>ROUND(I230*H230,2)</f>
        <v>0</v>
      </c>
      <c r="BL230" s="104" t="s">
        <v>227</v>
      </c>
      <c r="BM230" s="280" t="s">
        <v>1087</v>
      </c>
    </row>
    <row r="231" spans="1:65" s="127" customFormat="1" ht="11.25" x14ac:dyDescent="0.2">
      <c r="A231" s="121"/>
      <c r="B231" s="122"/>
      <c r="C231" s="121"/>
      <c r="D231" s="282" t="s">
        <v>146</v>
      </c>
      <c r="E231" s="121"/>
      <c r="F231" s="283" t="s">
        <v>1088</v>
      </c>
      <c r="G231" s="121"/>
      <c r="H231" s="121"/>
      <c r="I231" s="121"/>
      <c r="J231" s="121"/>
      <c r="K231" s="121"/>
      <c r="L231" s="122"/>
      <c r="M231" s="320"/>
      <c r="N231" s="321"/>
      <c r="O231" s="322"/>
      <c r="P231" s="322"/>
      <c r="Q231" s="322"/>
      <c r="R231" s="322"/>
      <c r="S231" s="322"/>
      <c r="T231" s="323"/>
      <c r="U231" s="121"/>
      <c r="V231" s="121"/>
      <c r="W231" s="121"/>
      <c r="X231" s="121"/>
      <c r="Y231" s="121"/>
      <c r="Z231" s="121"/>
      <c r="AA231" s="121"/>
      <c r="AB231" s="121"/>
      <c r="AC231" s="121"/>
      <c r="AD231" s="121"/>
      <c r="AE231" s="121"/>
      <c r="AT231" s="104" t="s">
        <v>146</v>
      </c>
      <c r="AU231" s="104" t="s">
        <v>144</v>
      </c>
    </row>
    <row r="232" spans="1:65" s="127" customFormat="1" ht="6.95" customHeight="1" x14ac:dyDescent="0.2">
      <c r="A232" s="121"/>
      <c r="B232" s="143"/>
      <c r="C232" s="144"/>
      <c r="D232" s="144"/>
      <c r="E232" s="144"/>
      <c r="F232" s="144"/>
      <c r="G232" s="144"/>
      <c r="H232" s="144"/>
      <c r="I232" s="144"/>
      <c r="J232" s="144"/>
      <c r="K232" s="144"/>
      <c r="L232" s="122"/>
      <c r="M232" s="121"/>
      <c r="O232" s="121"/>
      <c r="P232" s="121"/>
      <c r="Q232" s="121"/>
      <c r="R232" s="121"/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</row>
  </sheetData>
  <sheetProtection password="8879" sheet="1" objects="1" scenarios="1"/>
  <autoFilter ref="C89:K231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1" r:id="rId3"/>
    <hyperlink ref="F104" r:id="rId4"/>
    <hyperlink ref="F106" r:id="rId5"/>
    <hyperlink ref="F109" r:id="rId6"/>
    <hyperlink ref="F113" r:id="rId7"/>
    <hyperlink ref="F115" r:id="rId8"/>
    <hyperlink ref="F117" r:id="rId9"/>
    <hyperlink ref="F119" r:id="rId10"/>
    <hyperlink ref="F121" r:id="rId11"/>
    <hyperlink ref="F123" r:id="rId12"/>
    <hyperlink ref="F125" r:id="rId13"/>
    <hyperlink ref="F127" r:id="rId14"/>
    <hyperlink ref="F129" r:id="rId15"/>
    <hyperlink ref="F131" r:id="rId16"/>
    <hyperlink ref="F133" r:id="rId17"/>
    <hyperlink ref="F135" r:id="rId18"/>
    <hyperlink ref="F137" r:id="rId19"/>
    <hyperlink ref="F141" r:id="rId20"/>
    <hyperlink ref="F143" r:id="rId21"/>
    <hyperlink ref="F147" r:id="rId22"/>
    <hyperlink ref="F151" r:id="rId23"/>
    <hyperlink ref="F155" r:id="rId24"/>
    <hyperlink ref="F159" r:id="rId25"/>
    <hyperlink ref="F161" r:id="rId26"/>
    <hyperlink ref="F163" r:id="rId27"/>
    <hyperlink ref="F165" r:id="rId28"/>
    <hyperlink ref="F167" r:id="rId29"/>
    <hyperlink ref="F169" r:id="rId30"/>
    <hyperlink ref="F171" r:id="rId31"/>
    <hyperlink ref="F173" r:id="rId32"/>
    <hyperlink ref="F175" r:id="rId33"/>
    <hyperlink ref="F177" r:id="rId34"/>
    <hyperlink ref="F179" r:id="rId35"/>
    <hyperlink ref="F181" r:id="rId36"/>
    <hyperlink ref="F183" r:id="rId37"/>
    <hyperlink ref="F185" r:id="rId38"/>
    <hyperlink ref="F187" r:id="rId39"/>
    <hyperlink ref="F189" r:id="rId40"/>
    <hyperlink ref="F192" r:id="rId41"/>
    <hyperlink ref="F194" r:id="rId42"/>
    <hyperlink ref="F196" r:id="rId43"/>
    <hyperlink ref="F199" r:id="rId44"/>
    <hyperlink ref="F202" r:id="rId45"/>
    <hyperlink ref="F204" r:id="rId46"/>
    <hyperlink ref="F206" r:id="rId47"/>
    <hyperlink ref="F208" r:id="rId48"/>
    <hyperlink ref="F210" r:id="rId49"/>
    <hyperlink ref="F212" r:id="rId50"/>
    <hyperlink ref="F214" r:id="rId51"/>
    <hyperlink ref="F216" r:id="rId52"/>
    <hyperlink ref="F218" r:id="rId53"/>
    <hyperlink ref="F221" r:id="rId54"/>
    <hyperlink ref="F223" r:id="rId55"/>
    <hyperlink ref="F225" r:id="rId56"/>
    <hyperlink ref="F227" r:id="rId57"/>
    <hyperlink ref="F229" r:id="rId58"/>
    <hyperlink ref="F231" r:id="rId5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topLeftCell="A173" workbookViewId="0">
      <selection activeCell="I187" sqref="I187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94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Hrnčířská 21, 602 00, BRNO - Byt č. 10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1089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98</v>
      </c>
      <c r="G12" s="121"/>
      <c r="H12" s="121"/>
      <c r="I12" s="117" t="s">
        <v>23</v>
      </c>
      <c r="J12" s="215" t="str">
        <f>'Rekapitulace stavby'!AN8</f>
        <v>27. 7. 2021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">
        <v>28</v>
      </c>
      <c r="F15" s="121"/>
      <c r="G15" s="121"/>
      <c r="H15" s="121"/>
      <c r="I15" s="117" t="s">
        <v>29</v>
      </c>
      <c r="J15" s="118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24"/>
      <c r="G18" s="324"/>
      <c r="H18" s="324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">
        <v>35</v>
      </c>
      <c r="F21" s="121"/>
      <c r="G21" s="121"/>
      <c r="H21" s="121"/>
      <c r="I21" s="117" t="s">
        <v>29</v>
      </c>
      <c r="J21" s="118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">
        <v>1090</v>
      </c>
      <c r="F24" s="121"/>
      <c r="G24" s="121"/>
      <c r="H24" s="121"/>
      <c r="I24" s="117" t="s">
        <v>29</v>
      </c>
      <c r="J24" s="118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ROUND(J100,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ROUND((SUM(BE100:BE190)),  2)</f>
        <v>0</v>
      </c>
      <c r="G33" s="121"/>
      <c r="H33" s="121"/>
      <c r="I33" s="225">
        <v>0.21</v>
      </c>
      <c r="J33" s="224">
        <f>ROUND(((SUM(BE100:BE190))*I33),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ROUND((SUM(BF100:BF190)),  2)</f>
        <v>0</v>
      </c>
      <c r="G34" s="121"/>
      <c r="H34" s="121"/>
      <c r="I34" s="225">
        <v>0.15</v>
      </c>
      <c r="J34" s="224">
        <f>ROUND(((SUM(BF100:BF190))*I34),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ROUND((SUM(BG100:BG190)),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ROUND((SUM(BH100:BH190)),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ROUND((SUM(BI100:BI190)),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Hrnčířská 21, 602 00, BRNO - Byt č. 10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D.1.4g - elektroinstalace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 xml:space="preserve"> </v>
      </c>
      <c r="G52" s="121"/>
      <c r="H52" s="121"/>
      <c r="I52" s="117" t="s">
        <v>23</v>
      </c>
      <c r="J52" s="215" t="str">
        <f>IF(J12="","",J12)</f>
        <v>27. 7. 2021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15.2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Ing. Marek Punčochář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100</v>
      </c>
      <c r="D57" s="226"/>
      <c r="E57" s="226"/>
      <c r="F57" s="226"/>
      <c r="G57" s="226"/>
      <c r="H57" s="226"/>
      <c r="I57" s="226"/>
      <c r="J57" s="234" t="s">
        <v>101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J100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102</v>
      </c>
    </row>
    <row r="60" spans="1:47" s="236" customFormat="1" ht="24.95" customHeight="1" x14ac:dyDescent="0.2">
      <c r="B60" s="237"/>
      <c r="D60" s="238" t="s">
        <v>1091</v>
      </c>
      <c r="E60" s="239"/>
      <c r="F60" s="239"/>
      <c r="G60" s="239"/>
      <c r="H60" s="239"/>
      <c r="I60" s="239"/>
      <c r="J60" s="240">
        <f>J101</f>
        <v>0</v>
      </c>
      <c r="L60" s="237"/>
    </row>
    <row r="61" spans="1:47" s="241" customFormat="1" ht="19.899999999999999" customHeight="1" x14ac:dyDescent="0.2">
      <c r="B61" s="242"/>
      <c r="D61" s="243" t="s">
        <v>1092</v>
      </c>
      <c r="E61" s="244"/>
      <c r="F61" s="244"/>
      <c r="G61" s="244"/>
      <c r="H61" s="244"/>
      <c r="I61" s="244"/>
      <c r="J61" s="245">
        <f>J102</f>
        <v>0</v>
      </c>
      <c r="L61" s="242"/>
    </row>
    <row r="62" spans="1:47" s="241" customFormat="1" ht="19.899999999999999" customHeight="1" x14ac:dyDescent="0.2">
      <c r="B62" s="242"/>
      <c r="D62" s="243" t="s">
        <v>1093</v>
      </c>
      <c r="E62" s="244"/>
      <c r="F62" s="244"/>
      <c r="G62" s="244"/>
      <c r="H62" s="244"/>
      <c r="I62" s="244"/>
      <c r="J62" s="245">
        <f>J105</f>
        <v>0</v>
      </c>
      <c r="L62" s="242"/>
    </row>
    <row r="63" spans="1:47" s="241" customFormat="1" ht="19.899999999999999" customHeight="1" x14ac:dyDescent="0.2">
      <c r="B63" s="242"/>
      <c r="D63" s="243" t="s">
        <v>1094</v>
      </c>
      <c r="E63" s="244"/>
      <c r="F63" s="244"/>
      <c r="G63" s="244"/>
      <c r="H63" s="244"/>
      <c r="I63" s="244"/>
      <c r="J63" s="245">
        <f>J107</f>
        <v>0</v>
      </c>
      <c r="L63" s="242"/>
    </row>
    <row r="64" spans="1:47" s="241" customFormat="1" ht="19.899999999999999" customHeight="1" x14ac:dyDescent="0.2">
      <c r="B64" s="242"/>
      <c r="D64" s="243" t="s">
        <v>1095</v>
      </c>
      <c r="E64" s="244"/>
      <c r="F64" s="244"/>
      <c r="G64" s="244"/>
      <c r="H64" s="244"/>
      <c r="I64" s="244"/>
      <c r="J64" s="245">
        <f>J111</f>
        <v>0</v>
      </c>
      <c r="L64" s="242"/>
    </row>
    <row r="65" spans="2:12" s="241" customFormat="1" ht="19.899999999999999" customHeight="1" x14ac:dyDescent="0.2">
      <c r="B65" s="242"/>
      <c r="D65" s="243" t="s">
        <v>1096</v>
      </c>
      <c r="E65" s="244"/>
      <c r="F65" s="244"/>
      <c r="G65" s="244"/>
      <c r="H65" s="244"/>
      <c r="I65" s="244"/>
      <c r="J65" s="245">
        <f>J115</f>
        <v>0</v>
      </c>
      <c r="L65" s="242"/>
    </row>
    <row r="66" spans="2:12" s="241" customFormat="1" ht="19.899999999999999" customHeight="1" x14ac:dyDescent="0.2">
      <c r="B66" s="242"/>
      <c r="D66" s="243" t="s">
        <v>1097</v>
      </c>
      <c r="E66" s="244"/>
      <c r="F66" s="244"/>
      <c r="G66" s="244"/>
      <c r="H66" s="244"/>
      <c r="I66" s="244"/>
      <c r="J66" s="245">
        <f>J117</f>
        <v>0</v>
      </c>
      <c r="L66" s="242"/>
    </row>
    <row r="67" spans="2:12" s="241" customFormat="1" ht="19.899999999999999" customHeight="1" x14ac:dyDescent="0.2">
      <c r="B67" s="242"/>
      <c r="D67" s="243" t="s">
        <v>1098</v>
      </c>
      <c r="E67" s="244"/>
      <c r="F67" s="244"/>
      <c r="G67" s="244"/>
      <c r="H67" s="244"/>
      <c r="I67" s="244"/>
      <c r="J67" s="245">
        <f>J124</f>
        <v>0</v>
      </c>
      <c r="L67" s="242"/>
    </row>
    <row r="68" spans="2:12" s="241" customFormat="1" ht="19.899999999999999" customHeight="1" x14ac:dyDescent="0.2">
      <c r="B68" s="242"/>
      <c r="D68" s="243" t="s">
        <v>1099</v>
      </c>
      <c r="E68" s="244"/>
      <c r="F68" s="244"/>
      <c r="G68" s="244"/>
      <c r="H68" s="244"/>
      <c r="I68" s="244"/>
      <c r="J68" s="245">
        <f>J130</f>
        <v>0</v>
      </c>
      <c r="L68" s="242"/>
    </row>
    <row r="69" spans="2:12" s="236" customFormat="1" ht="24.95" customHeight="1" x14ac:dyDescent="0.2">
      <c r="B69" s="237"/>
      <c r="D69" s="238" t="s">
        <v>1100</v>
      </c>
      <c r="E69" s="239"/>
      <c r="F69" s="239"/>
      <c r="G69" s="239"/>
      <c r="H69" s="239"/>
      <c r="I69" s="239"/>
      <c r="J69" s="240">
        <f>J133</f>
        <v>0</v>
      </c>
      <c r="L69" s="237"/>
    </row>
    <row r="70" spans="2:12" s="241" customFormat="1" ht="19.899999999999999" customHeight="1" x14ac:dyDescent="0.2">
      <c r="B70" s="242"/>
      <c r="D70" s="243" t="s">
        <v>1101</v>
      </c>
      <c r="E70" s="244"/>
      <c r="F70" s="244"/>
      <c r="G70" s="244"/>
      <c r="H70" s="244"/>
      <c r="I70" s="244"/>
      <c r="J70" s="245">
        <f>J134</f>
        <v>0</v>
      </c>
      <c r="L70" s="242"/>
    </row>
    <row r="71" spans="2:12" s="236" customFormat="1" ht="24.95" customHeight="1" x14ac:dyDescent="0.2">
      <c r="B71" s="237"/>
      <c r="D71" s="238" t="s">
        <v>1102</v>
      </c>
      <c r="E71" s="239"/>
      <c r="F71" s="239"/>
      <c r="G71" s="239"/>
      <c r="H71" s="239"/>
      <c r="I71" s="239"/>
      <c r="J71" s="240">
        <f>J146</f>
        <v>0</v>
      </c>
      <c r="L71" s="237"/>
    </row>
    <row r="72" spans="2:12" s="236" customFormat="1" ht="24.95" customHeight="1" x14ac:dyDescent="0.2">
      <c r="B72" s="237"/>
      <c r="D72" s="238" t="s">
        <v>1103</v>
      </c>
      <c r="E72" s="239"/>
      <c r="F72" s="239"/>
      <c r="G72" s="239"/>
      <c r="H72" s="239"/>
      <c r="I72" s="239"/>
      <c r="J72" s="240">
        <f>J156</f>
        <v>0</v>
      </c>
      <c r="L72" s="237"/>
    </row>
    <row r="73" spans="2:12" s="236" customFormat="1" ht="24.95" customHeight="1" x14ac:dyDescent="0.2">
      <c r="B73" s="237"/>
      <c r="D73" s="238" t="s">
        <v>1104</v>
      </c>
      <c r="E73" s="239"/>
      <c r="F73" s="239"/>
      <c r="G73" s="239"/>
      <c r="H73" s="239"/>
      <c r="I73" s="239"/>
      <c r="J73" s="240">
        <f>J161</f>
        <v>0</v>
      </c>
      <c r="L73" s="237"/>
    </row>
    <row r="74" spans="2:12" s="236" customFormat="1" ht="24.95" customHeight="1" x14ac:dyDescent="0.2">
      <c r="B74" s="237"/>
      <c r="D74" s="238" t="s">
        <v>1105</v>
      </c>
      <c r="E74" s="239"/>
      <c r="F74" s="239"/>
      <c r="G74" s="239"/>
      <c r="H74" s="239"/>
      <c r="I74" s="239"/>
      <c r="J74" s="240">
        <f>J163</f>
        <v>0</v>
      </c>
      <c r="L74" s="237"/>
    </row>
    <row r="75" spans="2:12" s="236" customFormat="1" ht="24.95" customHeight="1" x14ac:dyDescent="0.2">
      <c r="B75" s="237"/>
      <c r="D75" s="238" t="s">
        <v>1106</v>
      </c>
      <c r="E75" s="239"/>
      <c r="F75" s="239"/>
      <c r="G75" s="239"/>
      <c r="H75" s="239"/>
      <c r="I75" s="239"/>
      <c r="J75" s="240">
        <f>J168</f>
        <v>0</v>
      </c>
      <c r="L75" s="237"/>
    </row>
    <row r="76" spans="2:12" s="241" customFormat="1" ht="19.899999999999999" customHeight="1" x14ac:dyDescent="0.2">
      <c r="B76" s="242"/>
      <c r="D76" s="243" t="s">
        <v>1107</v>
      </c>
      <c r="E76" s="244"/>
      <c r="F76" s="244"/>
      <c r="G76" s="244"/>
      <c r="H76" s="244"/>
      <c r="I76" s="244"/>
      <c r="J76" s="245">
        <f>J169</f>
        <v>0</v>
      </c>
      <c r="L76" s="242"/>
    </row>
    <row r="77" spans="2:12" s="241" customFormat="1" ht="14.85" customHeight="1" x14ac:dyDescent="0.2">
      <c r="B77" s="242"/>
      <c r="D77" s="243" t="s">
        <v>1108</v>
      </c>
      <c r="E77" s="244"/>
      <c r="F77" s="244"/>
      <c r="G77" s="244"/>
      <c r="H77" s="244"/>
      <c r="I77" s="244"/>
      <c r="J77" s="245">
        <f>J180</f>
        <v>0</v>
      </c>
      <c r="L77" s="242"/>
    </row>
    <row r="78" spans="2:12" s="236" customFormat="1" ht="24.95" customHeight="1" x14ac:dyDescent="0.2">
      <c r="B78" s="237"/>
      <c r="D78" s="238" t="s">
        <v>1109</v>
      </c>
      <c r="E78" s="239"/>
      <c r="F78" s="239"/>
      <c r="G78" s="239"/>
      <c r="H78" s="239"/>
      <c r="I78" s="239"/>
      <c r="J78" s="240">
        <f>J182</f>
        <v>0</v>
      </c>
      <c r="L78" s="237"/>
    </row>
    <row r="79" spans="2:12" s="241" customFormat="1" ht="19.899999999999999" customHeight="1" x14ac:dyDescent="0.2">
      <c r="B79" s="242"/>
      <c r="D79" s="243" t="s">
        <v>1110</v>
      </c>
      <c r="E79" s="244"/>
      <c r="F79" s="244"/>
      <c r="G79" s="244"/>
      <c r="H79" s="244"/>
      <c r="I79" s="244"/>
      <c r="J79" s="245">
        <f>J183</f>
        <v>0</v>
      </c>
      <c r="L79" s="242"/>
    </row>
    <row r="80" spans="2:12" s="241" customFormat="1" ht="19.899999999999999" customHeight="1" x14ac:dyDescent="0.2">
      <c r="B80" s="242"/>
      <c r="D80" s="243" t="s">
        <v>1111</v>
      </c>
      <c r="E80" s="244"/>
      <c r="F80" s="244"/>
      <c r="G80" s="244"/>
      <c r="H80" s="244"/>
      <c r="I80" s="244"/>
      <c r="J80" s="245">
        <f>J185</f>
        <v>0</v>
      </c>
      <c r="L80" s="242"/>
    </row>
    <row r="81" spans="1:31" s="127" customFormat="1" ht="21.75" customHeight="1" x14ac:dyDescent="0.2">
      <c r="A81" s="121"/>
      <c r="B81" s="122"/>
      <c r="C81" s="121"/>
      <c r="D81" s="121"/>
      <c r="E81" s="121"/>
      <c r="F81" s="121"/>
      <c r="G81" s="121"/>
      <c r="H81" s="121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31" s="127" customFormat="1" ht="6.95" customHeight="1" x14ac:dyDescent="0.2">
      <c r="A82" s="121"/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6" spans="1:31" s="127" customFormat="1" ht="6.95" customHeight="1" x14ac:dyDescent="0.2">
      <c r="A86" s="121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31" s="127" customFormat="1" ht="24.95" customHeight="1" x14ac:dyDescent="0.2">
      <c r="A87" s="121"/>
      <c r="B87" s="122"/>
      <c r="C87" s="108" t="s">
        <v>120</v>
      </c>
      <c r="D87" s="121"/>
      <c r="E87" s="121"/>
      <c r="F87" s="121"/>
      <c r="G87" s="121"/>
      <c r="H87" s="121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31" s="127" customFormat="1" ht="6.95" customHeight="1" x14ac:dyDescent="0.2">
      <c r="A88" s="121"/>
      <c r="B88" s="122"/>
      <c r="C88" s="121"/>
      <c r="D88" s="121"/>
      <c r="E88" s="121"/>
      <c r="F88" s="121"/>
      <c r="G88" s="121"/>
      <c r="H88" s="121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31" s="127" customFormat="1" ht="12" customHeight="1" x14ac:dyDescent="0.2">
      <c r="A89" s="121"/>
      <c r="B89" s="122"/>
      <c r="C89" s="117" t="s">
        <v>17</v>
      </c>
      <c r="D89" s="121"/>
      <c r="E89" s="121"/>
      <c r="F89" s="121"/>
      <c r="G89" s="121"/>
      <c r="H89" s="121"/>
      <c r="I89" s="121"/>
      <c r="J89" s="121"/>
      <c r="K89" s="121"/>
      <c r="L89" s="21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31" s="127" customFormat="1" ht="16.5" customHeight="1" x14ac:dyDescent="0.2">
      <c r="A90" s="121"/>
      <c r="B90" s="122"/>
      <c r="C90" s="121"/>
      <c r="D90" s="121"/>
      <c r="E90" s="211" t="str">
        <f>E7</f>
        <v>Oprava bytu Hrnčířská 21, 602 00, BRNO - Byt č. 10</v>
      </c>
      <c r="F90" s="212"/>
      <c r="G90" s="212"/>
      <c r="H90" s="212"/>
      <c r="I90" s="121"/>
      <c r="J90" s="121"/>
      <c r="K90" s="121"/>
      <c r="L90" s="21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31" s="127" customFormat="1" ht="12" customHeight="1" x14ac:dyDescent="0.2">
      <c r="A91" s="121"/>
      <c r="B91" s="122"/>
      <c r="C91" s="117" t="s">
        <v>96</v>
      </c>
      <c r="D91" s="121"/>
      <c r="E91" s="121"/>
      <c r="F91" s="121"/>
      <c r="G91" s="121"/>
      <c r="H91" s="121"/>
      <c r="I91" s="121"/>
      <c r="J91" s="121"/>
      <c r="K91" s="121"/>
      <c r="L91" s="21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31" s="127" customFormat="1" ht="16.5" customHeight="1" x14ac:dyDescent="0.2">
      <c r="A92" s="121"/>
      <c r="B92" s="122"/>
      <c r="C92" s="121"/>
      <c r="D92" s="121"/>
      <c r="E92" s="152" t="str">
        <f>E9</f>
        <v>D.1.4g - elektroinstalace</v>
      </c>
      <c r="F92" s="214"/>
      <c r="G92" s="214"/>
      <c r="H92" s="214"/>
      <c r="I92" s="121"/>
      <c r="J92" s="121"/>
      <c r="K92" s="121"/>
      <c r="L92" s="213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31" s="127" customFormat="1" ht="6.95" customHeight="1" x14ac:dyDescent="0.2">
      <c r="A93" s="121"/>
      <c r="B93" s="122"/>
      <c r="C93" s="121"/>
      <c r="D93" s="121"/>
      <c r="E93" s="121"/>
      <c r="F93" s="121"/>
      <c r="G93" s="121"/>
      <c r="H93" s="121"/>
      <c r="I93" s="121"/>
      <c r="J93" s="121"/>
      <c r="K93" s="121"/>
      <c r="L93" s="213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31" s="127" customFormat="1" ht="12" customHeight="1" x14ac:dyDescent="0.2">
      <c r="A94" s="121"/>
      <c r="B94" s="122"/>
      <c r="C94" s="117" t="s">
        <v>21</v>
      </c>
      <c r="D94" s="121"/>
      <c r="E94" s="121"/>
      <c r="F94" s="118" t="str">
        <f>F12</f>
        <v xml:space="preserve"> </v>
      </c>
      <c r="G94" s="121"/>
      <c r="H94" s="121"/>
      <c r="I94" s="117" t="s">
        <v>23</v>
      </c>
      <c r="J94" s="215" t="str">
        <f>IF(J12="","",J12)</f>
        <v>27. 7. 2021</v>
      </c>
      <c r="K94" s="121"/>
      <c r="L94" s="213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</row>
    <row r="95" spans="1:31" s="127" customFormat="1" ht="6.95" customHeight="1" x14ac:dyDescent="0.2">
      <c r="A95" s="121"/>
      <c r="B95" s="122"/>
      <c r="C95" s="121"/>
      <c r="D95" s="121"/>
      <c r="E95" s="121"/>
      <c r="F95" s="121"/>
      <c r="G95" s="121"/>
      <c r="H95" s="121"/>
      <c r="I95" s="121"/>
      <c r="J95" s="121"/>
      <c r="K95" s="121"/>
      <c r="L95" s="213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</row>
    <row r="96" spans="1:31" s="127" customFormat="1" ht="15.2" customHeight="1" x14ac:dyDescent="0.2">
      <c r="A96" s="121"/>
      <c r="B96" s="122"/>
      <c r="C96" s="117" t="s">
        <v>25</v>
      </c>
      <c r="D96" s="121"/>
      <c r="E96" s="121"/>
      <c r="F96" s="118" t="str">
        <f>E15</f>
        <v>Úřad městské části Brno-střed</v>
      </c>
      <c r="G96" s="121"/>
      <c r="H96" s="121"/>
      <c r="I96" s="117" t="s">
        <v>33</v>
      </c>
      <c r="J96" s="232" t="str">
        <f>E21</f>
        <v>Intar a.s.</v>
      </c>
      <c r="K96" s="121"/>
      <c r="L96" s="213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</row>
    <row r="97" spans="1:65" s="127" customFormat="1" ht="15.2" customHeight="1" x14ac:dyDescent="0.2">
      <c r="A97" s="121"/>
      <c r="B97" s="122"/>
      <c r="C97" s="117" t="s">
        <v>31</v>
      </c>
      <c r="D97" s="121"/>
      <c r="E97" s="121"/>
      <c r="F97" s="118" t="str">
        <f>IF(E18="","",E18)</f>
        <v>Vyplň údaj</v>
      </c>
      <c r="G97" s="121"/>
      <c r="H97" s="121"/>
      <c r="I97" s="117" t="s">
        <v>38</v>
      </c>
      <c r="J97" s="232" t="str">
        <f>E24</f>
        <v>Ing. Marek Punčochář</v>
      </c>
      <c r="K97" s="121"/>
      <c r="L97" s="213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</row>
    <row r="98" spans="1:65" s="127" customFormat="1" ht="10.35" customHeight="1" x14ac:dyDescent="0.2">
      <c r="A98" s="121"/>
      <c r="B98" s="122"/>
      <c r="C98" s="121"/>
      <c r="D98" s="121"/>
      <c r="E98" s="121"/>
      <c r="F98" s="121"/>
      <c r="G98" s="121"/>
      <c r="H98" s="121"/>
      <c r="I98" s="121"/>
      <c r="J98" s="121"/>
      <c r="K98" s="121"/>
      <c r="L98" s="213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</row>
    <row r="99" spans="1:65" s="252" customFormat="1" ht="29.25" customHeight="1" x14ac:dyDescent="0.2">
      <c r="A99" s="246"/>
      <c r="B99" s="247"/>
      <c r="C99" s="248" t="s">
        <v>121</v>
      </c>
      <c r="D99" s="249" t="s">
        <v>61</v>
      </c>
      <c r="E99" s="249" t="s">
        <v>57</v>
      </c>
      <c r="F99" s="249" t="s">
        <v>58</v>
      </c>
      <c r="G99" s="249" t="s">
        <v>122</v>
      </c>
      <c r="H99" s="249" t="s">
        <v>123</v>
      </c>
      <c r="I99" s="249" t="s">
        <v>124</v>
      </c>
      <c r="J99" s="249" t="s">
        <v>101</v>
      </c>
      <c r="K99" s="250" t="s">
        <v>125</v>
      </c>
      <c r="L99" s="251"/>
      <c r="M99" s="172" t="s">
        <v>3</v>
      </c>
      <c r="N99" s="173" t="s">
        <v>46</v>
      </c>
      <c r="O99" s="173" t="s">
        <v>126</v>
      </c>
      <c r="P99" s="173" t="s">
        <v>127</v>
      </c>
      <c r="Q99" s="173" t="s">
        <v>128</v>
      </c>
      <c r="R99" s="173" t="s">
        <v>129</v>
      </c>
      <c r="S99" s="173" t="s">
        <v>130</v>
      </c>
      <c r="T99" s="174" t="s">
        <v>131</v>
      </c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</row>
    <row r="100" spans="1:65" s="127" customFormat="1" ht="22.9" customHeight="1" x14ac:dyDescent="0.25">
      <c r="A100" s="121"/>
      <c r="B100" s="122"/>
      <c r="C100" s="180" t="s">
        <v>132</v>
      </c>
      <c r="D100" s="121"/>
      <c r="E100" s="121"/>
      <c r="F100" s="121"/>
      <c r="G100" s="121"/>
      <c r="H100" s="121"/>
      <c r="I100" s="121"/>
      <c r="J100" s="253">
        <f>BK100</f>
        <v>0</v>
      </c>
      <c r="K100" s="121"/>
      <c r="L100" s="122"/>
      <c r="M100" s="175"/>
      <c r="N100" s="160"/>
      <c r="O100" s="176"/>
      <c r="P100" s="254">
        <f>P101+P133+P146+P156+P161+P163+P168+P182</f>
        <v>0</v>
      </c>
      <c r="Q100" s="176"/>
      <c r="R100" s="254">
        <f>R101+R133+R146+R156+R161+R163+R168+R182</f>
        <v>0</v>
      </c>
      <c r="S100" s="176"/>
      <c r="T100" s="255">
        <f>T101+T133+T146+T156+T161+T163+T168+T182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T100" s="104" t="s">
        <v>75</v>
      </c>
      <c r="AU100" s="104" t="s">
        <v>102</v>
      </c>
      <c r="BK100" s="256">
        <f>BK101+BK133+BK146+BK156+BK161+BK163+BK168+BK182</f>
        <v>0</v>
      </c>
    </row>
    <row r="101" spans="1:65" s="257" customFormat="1" ht="25.9" customHeight="1" x14ac:dyDescent="0.2">
      <c r="B101" s="258"/>
      <c r="D101" s="259" t="s">
        <v>75</v>
      </c>
      <c r="E101" s="260" t="s">
        <v>1112</v>
      </c>
      <c r="F101" s="260" t="s">
        <v>1113</v>
      </c>
      <c r="J101" s="261">
        <f>BK101</f>
        <v>0</v>
      </c>
      <c r="L101" s="258"/>
      <c r="M101" s="262"/>
      <c r="N101" s="263"/>
      <c r="O101" s="263"/>
      <c r="P101" s="264">
        <f>P102+P105+P107+P111+P115+P117+P124+P130</f>
        <v>0</v>
      </c>
      <c r="Q101" s="263"/>
      <c r="R101" s="264">
        <f>R102+R105+R107+R111+R115+R117+R124+R130</f>
        <v>0</v>
      </c>
      <c r="S101" s="263"/>
      <c r="T101" s="265">
        <f>T102+T105+T107+T111+T115+T117+T124+T130</f>
        <v>0</v>
      </c>
      <c r="AR101" s="259" t="s">
        <v>84</v>
      </c>
      <c r="AT101" s="266" t="s">
        <v>75</v>
      </c>
      <c r="AU101" s="266" t="s">
        <v>76</v>
      </c>
      <c r="AY101" s="259" t="s">
        <v>135</v>
      </c>
      <c r="BK101" s="267">
        <f>BK102+BK105+BK107+BK111+BK115+BK117+BK124+BK130</f>
        <v>0</v>
      </c>
    </row>
    <row r="102" spans="1:65" s="257" customFormat="1" ht="22.9" customHeight="1" x14ac:dyDescent="0.2">
      <c r="B102" s="258"/>
      <c r="D102" s="259" t="s">
        <v>75</v>
      </c>
      <c r="E102" s="268" t="s">
        <v>1114</v>
      </c>
      <c r="F102" s="268" t="s">
        <v>1115</v>
      </c>
      <c r="J102" s="269">
        <f>BK102</f>
        <v>0</v>
      </c>
      <c r="L102" s="258"/>
      <c r="M102" s="262"/>
      <c r="N102" s="263"/>
      <c r="O102" s="263"/>
      <c r="P102" s="264">
        <f>SUM(P103:P104)</f>
        <v>0</v>
      </c>
      <c r="Q102" s="263"/>
      <c r="R102" s="264">
        <f>SUM(R103:R104)</f>
        <v>0</v>
      </c>
      <c r="S102" s="263"/>
      <c r="T102" s="265">
        <f>SUM(T103:T104)</f>
        <v>0</v>
      </c>
      <c r="AR102" s="259" t="s">
        <v>84</v>
      </c>
      <c r="AT102" s="266" t="s">
        <v>75</v>
      </c>
      <c r="AU102" s="266" t="s">
        <v>84</v>
      </c>
      <c r="AY102" s="259" t="s">
        <v>135</v>
      </c>
      <c r="BK102" s="267">
        <f>SUM(BK103:BK104)</f>
        <v>0</v>
      </c>
    </row>
    <row r="103" spans="1:65" s="127" customFormat="1" ht="16.5" customHeight="1" x14ac:dyDescent="0.2">
      <c r="A103" s="121"/>
      <c r="B103" s="122"/>
      <c r="C103" s="303" t="s">
        <v>84</v>
      </c>
      <c r="D103" s="303" t="s">
        <v>218</v>
      </c>
      <c r="E103" s="304" t="s">
        <v>1116</v>
      </c>
      <c r="F103" s="305" t="s">
        <v>1117</v>
      </c>
      <c r="G103" s="306" t="s">
        <v>1118</v>
      </c>
      <c r="H103" s="307">
        <v>1</v>
      </c>
      <c r="I103" s="7"/>
      <c r="J103" s="308">
        <f>ROUND(I103*H103,2)</f>
        <v>0</v>
      </c>
      <c r="K103" s="305" t="s">
        <v>3</v>
      </c>
      <c r="L103" s="309"/>
      <c r="M103" s="310" t="s">
        <v>3</v>
      </c>
      <c r="N103" s="311" t="s">
        <v>48</v>
      </c>
      <c r="O103" s="164"/>
      <c r="P103" s="278">
        <f>O103*H103</f>
        <v>0</v>
      </c>
      <c r="Q103" s="278">
        <v>0</v>
      </c>
      <c r="R103" s="278">
        <f>Q103*H103</f>
        <v>0</v>
      </c>
      <c r="S103" s="278">
        <v>0</v>
      </c>
      <c r="T103" s="279">
        <f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0" t="s">
        <v>194</v>
      </c>
      <c r="AT103" s="280" t="s">
        <v>218</v>
      </c>
      <c r="AU103" s="280" t="s">
        <v>144</v>
      </c>
      <c r="AY103" s="104" t="s">
        <v>135</v>
      </c>
      <c r="BE103" s="281">
        <f>IF(N103="základní",J103,0)</f>
        <v>0</v>
      </c>
      <c r="BF103" s="281">
        <f>IF(N103="snížená",J103,0)</f>
        <v>0</v>
      </c>
      <c r="BG103" s="281">
        <f>IF(N103="zákl. přenesená",J103,0)</f>
        <v>0</v>
      </c>
      <c r="BH103" s="281">
        <f>IF(N103="sníž. přenesená",J103,0)</f>
        <v>0</v>
      </c>
      <c r="BI103" s="281">
        <f>IF(N103="nulová",J103,0)</f>
        <v>0</v>
      </c>
      <c r="BJ103" s="104" t="s">
        <v>144</v>
      </c>
      <c r="BK103" s="281">
        <f>ROUND(I103*H103,2)</f>
        <v>0</v>
      </c>
      <c r="BL103" s="104" t="s">
        <v>143</v>
      </c>
      <c r="BM103" s="280" t="s">
        <v>1119</v>
      </c>
    </row>
    <row r="104" spans="1:65" s="127" customFormat="1" ht="16.5" customHeight="1" x14ac:dyDescent="0.2">
      <c r="A104" s="121"/>
      <c r="B104" s="122"/>
      <c r="C104" s="303" t="s">
        <v>144</v>
      </c>
      <c r="D104" s="303" t="s">
        <v>218</v>
      </c>
      <c r="E104" s="304" t="s">
        <v>1120</v>
      </c>
      <c r="F104" s="305" t="s">
        <v>1121</v>
      </c>
      <c r="G104" s="306" t="s">
        <v>1122</v>
      </c>
      <c r="H104" s="307">
        <v>57</v>
      </c>
      <c r="I104" s="7"/>
      <c r="J104" s="308">
        <f>ROUND(I104*H104,2)</f>
        <v>0</v>
      </c>
      <c r="K104" s="305" t="s">
        <v>3</v>
      </c>
      <c r="L104" s="309"/>
      <c r="M104" s="310" t="s">
        <v>3</v>
      </c>
      <c r="N104" s="311" t="s">
        <v>48</v>
      </c>
      <c r="O104" s="164"/>
      <c r="P104" s="278">
        <f>O104*H104</f>
        <v>0</v>
      </c>
      <c r="Q104" s="278">
        <v>0</v>
      </c>
      <c r="R104" s="278">
        <f>Q104*H104</f>
        <v>0</v>
      </c>
      <c r="S104" s="278">
        <v>0</v>
      </c>
      <c r="T104" s="279">
        <f>S104*H104</f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0" t="s">
        <v>194</v>
      </c>
      <c r="AT104" s="280" t="s">
        <v>218</v>
      </c>
      <c r="AU104" s="280" t="s">
        <v>144</v>
      </c>
      <c r="AY104" s="104" t="s">
        <v>135</v>
      </c>
      <c r="BE104" s="281">
        <f>IF(N104="základní",J104,0)</f>
        <v>0</v>
      </c>
      <c r="BF104" s="281">
        <f>IF(N104="snížená",J104,0)</f>
        <v>0</v>
      </c>
      <c r="BG104" s="281">
        <f>IF(N104="zákl. přenesená",J104,0)</f>
        <v>0</v>
      </c>
      <c r="BH104" s="281">
        <f>IF(N104="sníž. přenesená",J104,0)</f>
        <v>0</v>
      </c>
      <c r="BI104" s="281">
        <f>IF(N104="nulová",J104,0)</f>
        <v>0</v>
      </c>
      <c r="BJ104" s="104" t="s">
        <v>144</v>
      </c>
      <c r="BK104" s="281">
        <f>ROUND(I104*H104,2)</f>
        <v>0</v>
      </c>
      <c r="BL104" s="104" t="s">
        <v>143</v>
      </c>
      <c r="BM104" s="280" t="s">
        <v>1123</v>
      </c>
    </row>
    <row r="105" spans="1:65" s="257" customFormat="1" ht="22.9" customHeight="1" x14ac:dyDescent="0.2">
      <c r="B105" s="258"/>
      <c r="D105" s="259" t="s">
        <v>75</v>
      </c>
      <c r="E105" s="268" t="s">
        <v>1124</v>
      </c>
      <c r="F105" s="268" t="s">
        <v>1125</v>
      </c>
      <c r="J105" s="269">
        <f>BK105</f>
        <v>0</v>
      </c>
      <c r="L105" s="258"/>
      <c r="M105" s="262"/>
      <c r="N105" s="263"/>
      <c r="O105" s="263"/>
      <c r="P105" s="264">
        <f>P106</f>
        <v>0</v>
      </c>
      <c r="Q105" s="263"/>
      <c r="R105" s="264">
        <f>R106</f>
        <v>0</v>
      </c>
      <c r="S105" s="263"/>
      <c r="T105" s="265">
        <f>T106</f>
        <v>0</v>
      </c>
      <c r="AR105" s="259" t="s">
        <v>84</v>
      </c>
      <c r="AT105" s="266" t="s">
        <v>75</v>
      </c>
      <c r="AU105" s="266" t="s">
        <v>84</v>
      </c>
      <c r="AY105" s="259" t="s">
        <v>135</v>
      </c>
      <c r="BK105" s="267">
        <f>BK106</f>
        <v>0</v>
      </c>
    </row>
    <row r="106" spans="1:65" s="127" customFormat="1" ht="16.5" customHeight="1" x14ac:dyDescent="0.2">
      <c r="A106" s="121"/>
      <c r="B106" s="122"/>
      <c r="C106" s="303" t="s">
        <v>136</v>
      </c>
      <c r="D106" s="303" t="s">
        <v>218</v>
      </c>
      <c r="E106" s="304" t="s">
        <v>1126</v>
      </c>
      <c r="F106" s="305" t="s">
        <v>1127</v>
      </c>
      <c r="G106" s="306" t="s">
        <v>209</v>
      </c>
      <c r="H106" s="307">
        <v>100</v>
      </c>
      <c r="I106" s="7"/>
      <c r="J106" s="308">
        <f>ROUND(I106*H106,2)</f>
        <v>0</v>
      </c>
      <c r="K106" s="305" t="s">
        <v>3</v>
      </c>
      <c r="L106" s="309"/>
      <c r="M106" s="310" t="s">
        <v>3</v>
      </c>
      <c r="N106" s="311" t="s">
        <v>48</v>
      </c>
      <c r="O106" s="164"/>
      <c r="P106" s="278">
        <f>O106*H106</f>
        <v>0</v>
      </c>
      <c r="Q106" s="278">
        <v>0</v>
      </c>
      <c r="R106" s="278">
        <f>Q106*H106</f>
        <v>0</v>
      </c>
      <c r="S106" s="278">
        <v>0</v>
      </c>
      <c r="T106" s="279">
        <f>S106*H106</f>
        <v>0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R106" s="280" t="s">
        <v>194</v>
      </c>
      <c r="AT106" s="280" t="s">
        <v>218</v>
      </c>
      <c r="AU106" s="280" t="s">
        <v>144</v>
      </c>
      <c r="AY106" s="104" t="s">
        <v>135</v>
      </c>
      <c r="BE106" s="281">
        <f>IF(N106="základní",J106,0)</f>
        <v>0</v>
      </c>
      <c r="BF106" s="281">
        <f>IF(N106="snížená",J106,0)</f>
        <v>0</v>
      </c>
      <c r="BG106" s="281">
        <f>IF(N106="zákl. přenesená",J106,0)</f>
        <v>0</v>
      </c>
      <c r="BH106" s="281">
        <f>IF(N106="sníž. přenesená",J106,0)</f>
        <v>0</v>
      </c>
      <c r="BI106" s="281">
        <f>IF(N106="nulová",J106,0)</f>
        <v>0</v>
      </c>
      <c r="BJ106" s="104" t="s">
        <v>144</v>
      </c>
      <c r="BK106" s="281">
        <f>ROUND(I106*H106,2)</f>
        <v>0</v>
      </c>
      <c r="BL106" s="104" t="s">
        <v>143</v>
      </c>
      <c r="BM106" s="280" t="s">
        <v>1128</v>
      </c>
    </row>
    <row r="107" spans="1:65" s="257" customFormat="1" ht="22.9" customHeight="1" x14ac:dyDescent="0.2">
      <c r="B107" s="258"/>
      <c r="D107" s="259" t="s">
        <v>75</v>
      </c>
      <c r="E107" s="268" t="s">
        <v>1129</v>
      </c>
      <c r="F107" s="268" t="s">
        <v>1130</v>
      </c>
      <c r="J107" s="269">
        <f>BK107</f>
        <v>0</v>
      </c>
      <c r="L107" s="258"/>
      <c r="M107" s="262"/>
      <c r="N107" s="263"/>
      <c r="O107" s="263"/>
      <c r="P107" s="264">
        <f>SUM(P108:P110)</f>
        <v>0</v>
      </c>
      <c r="Q107" s="263"/>
      <c r="R107" s="264">
        <f>SUM(R108:R110)</f>
        <v>0</v>
      </c>
      <c r="S107" s="263"/>
      <c r="T107" s="265">
        <f>SUM(T108:T110)</f>
        <v>0</v>
      </c>
      <c r="AR107" s="259" t="s">
        <v>84</v>
      </c>
      <c r="AT107" s="266" t="s">
        <v>75</v>
      </c>
      <c r="AU107" s="266" t="s">
        <v>84</v>
      </c>
      <c r="AY107" s="259" t="s">
        <v>135</v>
      </c>
      <c r="BK107" s="267">
        <f>SUM(BK108:BK110)</f>
        <v>0</v>
      </c>
    </row>
    <row r="108" spans="1:65" s="127" customFormat="1" ht="16.5" customHeight="1" x14ac:dyDescent="0.2">
      <c r="A108" s="121"/>
      <c r="B108" s="122"/>
      <c r="C108" s="303" t="s">
        <v>143</v>
      </c>
      <c r="D108" s="303" t="s">
        <v>218</v>
      </c>
      <c r="E108" s="304" t="s">
        <v>1131</v>
      </c>
      <c r="F108" s="305" t="s">
        <v>1132</v>
      </c>
      <c r="G108" s="306" t="s">
        <v>1118</v>
      </c>
      <c r="H108" s="307">
        <v>1</v>
      </c>
      <c r="I108" s="7"/>
      <c r="J108" s="308">
        <f>ROUND(I108*H108,2)</f>
        <v>0</v>
      </c>
      <c r="K108" s="305" t="s">
        <v>3</v>
      </c>
      <c r="L108" s="309"/>
      <c r="M108" s="310" t="s">
        <v>3</v>
      </c>
      <c r="N108" s="311" t="s">
        <v>48</v>
      </c>
      <c r="O108" s="164"/>
      <c r="P108" s="278">
        <f>O108*H108</f>
        <v>0</v>
      </c>
      <c r="Q108" s="278">
        <v>0</v>
      </c>
      <c r="R108" s="278">
        <f>Q108*H108</f>
        <v>0</v>
      </c>
      <c r="S108" s="278">
        <v>0</v>
      </c>
      <c r="T108" s="279">
        <f>S108*H108</f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0" t="s">
        <v>194</v>
      </c>
      <c r="AT108" s="280" t="s">
        <v>218</v>
      </c>
      <c r="AU108" s="280" t="s">
        <v>144</v>
      </c>
      <c r="AY108" s="104" t="s">
        <v>135</v>
      </c>
      <c r="BE108" s="281">
        <f>IF(N108="základní",J108,0)</f>
        <v>0</v>
      </c>
      <c r="BF108" s="281">
        <f>IF(N108="snížená",J108,0)</f>
        <v>0</v>
      </c>
      <c r="BG108" s="281">
        <f>IF(N108="zákl. přenesená",J108,0)</f>
        <v>0</v>
      </c>
      <c r="BH108" s="281">
        <f>IF(N108="sníž. přenesená",J108,0)</f>
        <v>0</v>
      </c>
      <c r="BI108" s="281">
        <f>IF(N108="nulová",J108,0)</f>
        <v>0</v>
      </c>
      <c r="BJ108" s="104" t="s">
        <v>144</v>
      </c>
      <c r="BK108" s="281">
        <f>ROUND(I108*H108,2)</f>
        <v>0</v>
      </c>
      <c r="BL108" s="104" t="s">
        <v>143</v>
      </c>
      <c r="BM108" s="280" t="s">
        <v>1133</v>
      </c>
    </row>
    <row r="109" spans="1:65" s="127" customFormat="1" ht="16.5" customHeight="1" x14ac:dyDescent="0.2">
      <c r="A109" s="121"/>
      <c r="B109" s="122"/>
      <c r="C109" s="303" t="s">
        <v>168</v>
      </c>
      <c r="D109" s="303" t="s">
        <v>218</v>
      </c>
      <c r="E109" s="304" t="s">
        <v>1134</v>
      </c>
      <c r="F109" s="305" t="s">
        <v>1135</v>
      </c>
      <c r="G109" s="306" t="s">
        <v>1118</v>
      </c>
      <c r="H109" s="307">
        <v>4</v>
      </c>
      <c r="I109" s="7"/>
      <c r="J109" s="308">
        <f>ROUND(I109*H109,2)</f>
        <v>0</v>
      </c>
      <c r="K109" s="305" t="s">
        <v>3</v>
      </c>
      <c r="L109" s="309"/>
      <c r="M109" s="310" t="s">
        <v>3</v>
      </c>
      <c r="N109" s="311" t="s">
        <v>48</v>
      </c>
      <c r="O109" s="164"/>
      <c r="P109" s="278">
        <f>O109*H109</f>
        <v>0</v>
      </c>
      <c r="Q109" s="278">
        <v>0</v>
      </c>
      <c r="R109" s="278">
        <f>Q109*H109</f>
        <v>0</v>
      </c>
      <c r="S109" s="278">
        <v>0</v>
      </c>
      <c r="T109" s="279">
        <f>S109*H109</f>
        <v>0</v>
      </c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R109" s="280" t="s">
        <v>194</v>
      </c>
      <c r="AT109" s="280" t="s">
        <v>218</v>
      </c>
      <c r="AU109" s="280" t="s">
        <v>144</v>
      </c>
      <c r="AY109" s="104" t="s">
        <v>135</v>
      </c>
      <c r="BE109" s="281">
        <f>IF(N109="základní",J109,0)</f>
        <v>0</v>
      </c>
      <c r="BF109" s="281">
        <f>IF(N109="snížená",J109,0)</f>
        <v>0</v>
      </c>
      <c r="BG109" s="281">
        <f>IF(N109="zákl. přenesená",J109,0)</f>
        <v>0</v>
      </c>
      <c r="BH109" s="281">
        <f>IF(N109="sníž. přenesená",J109,0)</f>
        <v>0</v>
      </c>
      <c r="BI109" s="281">
        <f>IF(N109="nulová",J109,0)</f>
        <v>0</v>
      </c>
      <c r="BJ109" s="104" t="s">
        <v>144</v>
      </c>
      <c r="BK109" s="281">
        <f>ROUND(I109*H109,2)</f>
        <v>0</v>
      </c>
      <c r="BL109" s="104" t="s">
        <v>143</v>
      </c>
      <c r="BM109" s="280" t="s">
        <v>1136</v>
      </c>
    </row>
    <row r="110" spans="1:65" s="127" customFormat="1" ht="16.5" customHeight="1" x14ac:dyDescent="0.2">
      <c r="A110" s="121"/>
      <c r="B110" s="122"/>
      <c r="C110" s="303" t="s">
        <v>158</v>
      </c>
      <c r="D110" s="303" t="s">
        <v>218</v>
      </c>
      <c r="E110" s="304" t="s">
        <v>1137</v>
      </c>
      <c r="F110" s="305" t="s">
        <v>1138</v>
      </c>
      <c r="G110" s="306" t="s">
        <v>1118</v>
      </c>
      <c r="H110" s="307">
        <v>1</v>
      </c>
      <c r="I110" s="7"/>
      <c r="J110" s="308">
        <f>ROUND(I110*H110,2)</f>
        <v>0</v>
      </c>
      <c r="K110" s="305" t="s">
        <v>3</v>
      </c>
      <c r="L110" s="309"/>
      <c r="M110" s="310" t="s">
        <v>3</v>
      </c>
      <c r="N110" s="311" t="s">
        <v>48</v>
      </c>
      <c r="O110" s="164"/>
      <c r="P110" s="278">
        <f>O110*H110</f>
        <v>0</v>
      </c>
      <c r="Q110" s="278">
        <v>0</v>
      </c>
      <c r="R110" s="278">
        <f>Q110*H110</f>
        <v>0</v>
      </c>
      <c r="S110" s="278">
        <v>0</v>
      </c>
      <c r="T110" s="279">
        <f>S110*H110</f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0" t="s">
        <v>194</v>
      </c>
      <c r="AT110" s="280" t="s">
        <v>218</v>
      </c>
      <c r="AU110" s="280" t="s">
        <v>144</v>
      </c>
      <c r="AY110" s="104" t="s">
        <v>135</v>
      </c>
      <c r="BE110" s="281">
        <f>IF(N110="základní",J110,0)</f>
        <v>0</v>
      </c>
      <c r="BF110" s="281">
        <f>IF(N110="snížená",J110,0)</f>
        <v>0</v>
      </c>
      <c r="BG110" s="281">
        <f>IF(N110="zákl. přenesená",J110,0)</f>
        <v>0</v>
      </c>
      <c r="BH110" s="281">
        <f>IF(N110="sníž. přenesená",J110,0)</f>
        <v>0</v>
      </c>
      <c r="BI110" s="281">
        <f>IF(N110="nulová",J110,0)</f>
        <v>0</v>
      </c>
      <c r="BJ110" s="104" t="s">
        <v>144</v>
      </c>
      <c r="BK110" s="281">
        <f>ROUND(I110*H110,2)</f>
        <v>0</v>
      </c>
      <c r="BL110" s="104" t="s">
        <v>143</v>
      </c>
      <c r="BM110" s="280" t="s">
        <v>1139</v>
      </c>
    </row>
    <row r="111" spans="1:65" s="257" customFormat="1" ht="22.9" customHeight="1" x14ac:dyDescent="0.2">
      <c r="B111" s="258"/>
      <c r="D111" s="259" t="s">
        <v>75</v>
      </c>
      <c r="E111" s="268" t="s">
        <v>1140</v>
      </c>
      <c r="F111" s="268" t="s">
        <v>1141</v>
      </c>
      <c r="J111" s="269">
        <f>BK111</f>
        <v>0</v>
      </c>
      <c r="L111" s="258"/>
      <c r="M111" s="262"/>
      <c r="N111" s="263"/>
      <c r="O111" s="263"/>
      <c r="P111" s="264">
        <f>SUM(P112:P114)</f>
        <v>0</v>
      </c>
      <c r="Q111" s="263"/>
      <c r="R111" s="264">
        <f>SUM(R112:R114)</f>
        <v>0</v>
      </c>
      <c r="S111" s="263"/>
      <c r="T111" s="265">
        <f>SUM(T112:T114)</f>
        <v>0</v>
      </c>
      <c r="AR111" s="259" t="s">
        <v>84</v>
      </c>
      <c r="AT111" s="266" t="s">
        <v>75</v>
      </c>
      <c r="AU111" s="266" t="s">
        <v>84</v>
      </c>
      <c r="AY111" s="259" t="s">
        <v>135</v>
      </c>
      <c r="BK111" s="267">
        <f>SUM(BK112:BK114)</f>
        <v>0</v>
      </c>
    </row>
    <row r="112" spans="1:65" s="127" customFormat="1" ht="16.5" customHeight="1" x14ac:dyDescent="0.2">
      <c r="A112" s="121"/>
      <c r="B112" s="122"/>
      <c r="C112" s="303" t="s">
        <v>187</v>
      </c>
      <c r="D112" s="303" t="s">
        <v>218</v>
      </c>
      <c r="E112" s="304" t="s">
        <v>1142</v>
      </c>
      <c r="F112" s="305" t="s">
        <v>1143</v>
      </c>
      <c r="G112" s="306" t="s">
        <v>1118</v>
      </c>
      <c r="H112" s="307">
        <v>10</v>
      </c>
      <c r="I112" s="7"/>
      <c r="J112" s="308">
        <f>ROUND(I112*H112,2)</f>
        <v>0</v>
      </c>
      <c r="K112" s="305" t="s">
        <v>3</v>
      </c>
      <c r="L112" s="309"/>
      <c r="M112" s="310" t="s">
        <v>3</v>
      </c>
      <c r="N112" s="311" t="s">
        <v>48</v>
      </c>
      <c r="O112" s="164"/>
      <c r="P112" s="278">
        <f>O112*H112</f>
        <v>0</v>
      </c>
      <c r="Q112" s="278">
        <v>0</v>
      </c>
      <c r="R112" s="278">
        <f>Q112*H112</f>
        <v>0</v>
      </c>
      <c r="S112" s="278">
        <v>0</v>
      </c>
      <c r="T112" s="279">
        <f>S112*H112</f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0" t="s">
        <v>194</v>
      </c>
      <c r="AT112" s="280" t="s">
        <v>218</v>
      </c>
      <c r="AU112" s="280" t="s">
        <v>144</v>
      </c>
      <c r="AY112" s="104" t="s">
        <v>135</v>
      </c>
      <c r="BE112" s="281">
        <f>IF(N112="základní",J112,0)</f>
        <v>0</v>
      </c>
      <c r="BF112" s="281">
        <f>IF(N112="snížená",J112,0)</f>
        <v>0</v>
      </c>
      <c r="BG112" s="281">
        <f>IF(N112="zákl. přenesená",J112,0)</f>
        <v>0</v>
      </c>
      <c r="BH112" s="281">
        <f>IF(N112="sníž. přenesená",J112,0)</f>
        <v>0</v>
      </c>
      <c r="BI112" s="281">
        <f>IF(N112="nulová",J112,0)</f>
        <v>0</v>
      </c>
      <c r="BJ112" s="104" t="s">
        <v>144</v>
      </c>
      <c r="BK112" s="281">
        <f>ROUND(I112*H112,2)</f>
        <v>0</v>
      </c>
      <c r="BL112" s="104" t="s">
        <v>143</v>
      </c>
      <c r="BM112" s="280" t="s">
        <v>1144</v>
      </c>
    </row>
    <row r="113" spans="1:65" s="127" customFormat="1" ht="16.5" customHeight="1" x14ac:dyDescent="0.2">
      <c r="A113" s="121"/>
      <c r="B113" s="122"/>
      <c r="C113" s="303" t="s">
        <v>194</v>
      </c>
      <c r="D113" s="303" t="s">
        <v>218</v>
      </c>
      <c r="E113" s="304" t="s">
        <v>1145</v>
      </c>
      <c r="F113" s="305" t="s">
        <v>1146</v>
      </c>
      <c r="G113" s="306" t="s">
        <v>1118</v>
      </c>
      <c r="H113" s="307">
        <v>1</v>
      </c>
      <c r="I113" s="7"/>
      <c r="J113" s="308">
        <f>ROUND(I113*H113,2)</f>
        <v>0</v>
      </c>
      <c r="K113" s="305" t="s">
        <v>3</v>
      </c>
      <c r="L113" s="309"/>
      <c r="M113" s="310" t="s">
        <v>3</v>
      </c>
      <c r="N113" s="311" t="s">
        <v>48</v>
      </c>
      <c r="O113" s="164"/>
      <c r="P113" s="278">
        <f>O113*H113</f>
        <v>0</v>
      </c>
      <c r="Q113" s="278">
        <v>0</v>
      </c>
      <c r="R113" s="278">
        <f>Q113*H113</f>
        <v>0</v>
      </c>
      <c r="S113" s="278">
        <v>0</v>
      </c>
      <c r="T113" s="279">
        <f>S113*H113</f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0" t="s">
        <v>194</v>
      </c>
      <c r="AT113" s="280" t="s">
        <v>218</v>
      </c>
      <c r="AU113" s="280" t="s">
        <v>144</v>
      </c>
      <c r="AY113" s="104" t="s">
        <v>135</v>
      </c>
      <c r="BE113" s="281">
        <f>IF(N113="základní",J113,0)</f>
        <v>0</v>
      </c>
      <c r="BF113" s="281">
        <f>IF(N113="snížená",J113,0)</f>
        <v>0</v>
      </c>
      <c r="BG113" s="281">
        <f>IF(N113="zákl. přenesená",J113,0)</f>
        <v>0</v>
      </c>
      <c r="BH113" s="281">
        <f>IF(N113="sníž. přenesená",J113,0)</f>
        <v>0</v>
      </c>
      <c r="BI113" s="281">
        <f>IF(N113="nulová",J113,0)</f>
        <v>0</v>
      </c>
      <c r="BJ113" s="104" t="s">
        <v>144</v>
      </c>
      <c r="BK113" s="281">
        <f>ROUND(I113*H113,2)</f>
        <v>0</v>
      </c>
      <c r="BL113" s="104" t="s">
        <v>143</v>
      </c>
      <c r="BM113" s="280" t="s">
        <v>1147</v>
      </c>
    </row>
    <row r="114" spans="1:65" s="127" customFormat="1" ht="16.5" customHeight="1" x14ac:dyDescent="0.2">
      <c r="A114" s="121"/>
      <c r="B114" s="122"/>
      <c r="C114" s="303" t="s">
        <v>199</v>
      </c>
      <c r="D114" s="303" t="s">
        <v>218</v>
      </c>
      <c r="E114" s="304" t="s">
        <v>1148</v>
      </c>
      <c r="F114" s="305" t="s">
        <v>1149</v>
      </c>
      <c r="G114" s="306" t="s">
        <v>1118</v>
      </c>
      <c r="H114" s="307">
        <v>1</v>
      </c>
      <c r="I114" s="7"/>
      <c r="J114" s="308">
        <f>ROUND(I114*H114,2)</f>
        <v>0</v>
      </c>
      <c r="K114" s="305" t="s">
        <v>3</v>
      </c>
      <c r="L114" s="309"/>
      <c r="M114" s="310" t="s">
        <v>3</v>
      </c>
      <c r="N114" s="311" t="s">
        <v>48</v>
      </c>
      <c r="O114" s="164"/>
      <c r="P114" s="278">
        <f>O114*H114</f>
        <v>0</v>
      </c>
      <c r="Q114" s="278">
        <v>0</v>
      </c>
      <c r="R114" s="278">
        <f>Q114*H114</f>
        <v>0</v>
      </c>
      <c r="S114" s="278">
        <v>0</v>
      </c>
      <c r="T114" s="279">
        <f>S114*H114</f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0" t="s">
        <v>194</v>
      </c>
      <c r="AT114" s="280" t="s">
        <v>218</v>
      </c>
      <c r="AU114" s="280" t="s">
        <v>144</v>
      </c>
      <c r="AY114" s="104" t="s">
        <v>135</v>
      </c>
      <c r="BE114" s="281">
        <f>IF(N114="základní",J114,0)</f>
        <v>0</v>
      </c>
      <c r="BF114" s="281">
        <f>IF(N114="snížená",J114,0)</f>
        <v>0</v>
      </c>
      <c r="BG114" s="281">
        <f>IF(N114="zákl. přenesená",J114,0)</f>
        <v>0</v>
      </c>
      <c r="BH114" s="281">
        <f>IF(N114="sníž. přenesená",J114,0)</f>
        <v>0</v>
      </c>
      <c r="BI114" s="281">
        <f>IF(N114="nulová",J114,0)</f>
        <v>0</v>
      </c>
      <c r="BJ114" s="104" t="s">
        <v>144</v>
      </c>
      <c r="BK114" s="281">
        <f>ROUND(I114*H114,2)</f>
        <v>0</v>
      </c>
      <c r="BL114" s="104" t="s">
        <v>143</v>
      </c>
      <c r="BM114" s="280" t="s">
        <v>1150</v>
      </c>
    </row>
    <row r="115" spans="1:65" s="257" customFormat="1" ht="22.9" customHeight="1" x14ac:dyDescent="0.2">
      <c r="B115" s="258"/>
      <c r="D115" s="259" t="s">
        <v>75</v>
      </c>
      <c r="E115" s="268" t="s">
        <v>1151</v>
      </c>
      <c r="F115" s="268" t="s">
        <v>1152</v>
      </c>
      <c r="J115" s="269">
        <f>BK115</f>
        <v>0</v>
      </c>
      <c r="L115" s="258"/>
      <c r="M115" s="262"/>
      <c r="N115" s="263"/>
      <c r="O115" s="263"/>
      <c r="P115" s="264">
        <f>P116</f>
        <v>0</v>
      </c>
      <c r="Q115" s="263"/>
      <c r="R115" s="264">
        <f>R116</f>
        <v>0</v>
      </c>
      <c r="S115" s="263"/>
      <c r="T115" s="265">
        <f>T116</f>
        <v>0</v>
      </c>
      <c r="AR115" s="259" t="s">
        <v>84</v>
      </c>
      <c r="AT115" s="266" t="s">
        <v>75</v>
      </c>
      <c r="AU115" s="266" t="s">
        <v>84</v>
      </c>
      <c r="AY115" s="259" t="s">
        <v>135</v>
      </c>
      <c r="BK115" s="267">
        <f>BK116</f>
        <v>0</v>
      </c>
    </row>
    <row r="116" spans="1:65" s="127" customFormat="1" ht="16.5" customHeight="1" x14ac:dyDescent="0.2">
      <c r="A116" s="121"/>
      <c r="B116" s="122"/>
      <c r="C116" s="303" t="s">
        <v>206</v>
      </c>
      <c r="D116" s="303" t="s">
        <v>218</v>
      </c>
      <c r="E116" s="304" t="s">
        <v>1153</v>
      </c>
      <c r="F116" s="305" t="s">
        <v>1154</v>
      </c>
      <c r="G116" s="306" t="s">
        <v>3</v>
      </c>
      <c r="H116" s="307">
        <v>1</v>
      </c>
      <c r="I116" s="7"/>
      <c r="J116" s="308">
        <f>ROUND(I116*H116,2)</f>
        <v>0</v>
      </c>
      <c r="K116" s="305" t="s">
        <v>3</v>
      </c>
      <c r="L116" s="309"/>
      <c r="M116" s="310" t="s">
        <v>3</v>
      </c>
      <c r="N116" s="311" t="s">
        <v>48</v>
      </c>
      <c r="O116" s="164"/>
      <c r="P116" s="278">
        <f>O116*H116</f>
        <v>0</v>
      </c>
      <c r="Q116" s="278">
        <v>0</v>
      </c>
      <c r="R116" s="278">
        <f>Q116*H116</f>
        <v>0</v>
      </c>
      <c r="S116" s="278">
        <v>0</v>
      </c>
      <c r="T116" s="279">
        <f>S116*H116</f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0" t="s">
        <v>194</v>
      </c>
      <c r="AT116" s="280" t="s">
        <v>218</v>
      </c>
      <c r="AU116" s="280" t="s">
        <v>144</v>
      </c>
      <c r="AY116" s="104" t="s">
        <v>135</v>
      </c>
      <c r="BE116" s="281">
        <f>IF(N116="základní",J116,0)</f>
        <v>0</v>
      </c>
      <c r="BF116" s="281">
        <f>IF(N116="snížená",J116,0)</f>
        <v>0</v>
      </c>
      <c r="BG116" s="281">
        <f>IF(N116="zákl. přenesená",J116,0)</f>
        <v>0</v>
      </c>
      <c r="BH116" s="281">
        <f>IF(N116="sníž. přenesená",J116,0)</f>
        <v>0</v>
      </c>
      <c r="BI116" s="281">
        <f>IF(N116="nulová",J116,0)</f>
        <v>0</v>
      </c>
      <c r="BJ116" s="104" t="s">
        <v>144</v>
      </c>
      <c r="BK116" s="281">
        <f>ROUND(I116*H116,2)</f>
        <v>0</v>
      </c>
      <c r="BL116" s="104" t="s">
        <v>143</v>
      </c>
      <c r="BM116" s="280" t="s">
        <v>1155</v>
      </c>
    </row>
    <row r="117" spans="1:65" s="257" customFormat="1" ht="22.9" customHeight="1" x14ac:dyDescent="0.2">
      <c r="B117" s="258"/>
      <c r="D117" s="259" t="s">
        <v>75</v>
      </c>
      <c r="E117" s="268" t="s">
        <v>1156</v>
      </c>
      <c r="F117" s="268" t="s">
        <v>1157</v>
      </c>
      <c r="J117" s="269">
        <f>BK117</f>
        <v>0</v>
      </c>
      <c r="L117" s="258"/>
      <c r="M117" s="262"/>
      <c r="N117" s="263"/>
      <c r="O117" s="263"/>
      <c r="P117" s="264">
        <f>SUM(P118:P123)</f>
        <v>0</v>
      </c>
      <c r="Q117" s="263"/>
      <c r="R117" s="264">
        <f>SUM(R118:R123)</f>
        <v>0</v>
      </c>
      <c r="S117" s="263"/>
      <c r="T117" s="265">
        <f>SUM(T118:T123)</f>
        <v>0</v>
      </c>
      <c r="AR117" s="259" t="s">
        <v>84</v>
      </c>
      <c r="AT117" s="266" t="s">
        <v>75</v>
      </c>
      <c r="AU117" s="266" t="s">
        <v>84</v>
      </c>
      <c r="AY117" s="259" t="s">
        <v>135</v>
      </c>
      <c r="BK117" s="267">
        <f>SUM(BK118:BK123)</f>
        <v>0</v>
      </c>
    </row>
    <row r="118" spans="1:65" s="127" customFormat="1" ht="16.5" customHeight="1" x14ac:dyDescent="0.2">
      <c r="A118" s="121"/>
      <c r="B118" s="122"/>
      <c r="C118" s="303" t="s">
        <v>212</v>
      </c>
      <c r="D118" s="303" t="s">
        <v>218</v>
      </c>
      <c r="E118" s="304" t="s">
        <v>1158</v>
      </c>
      <c r="F118" s="305" t="s">
        <v>1159</v>
      </c>
      <c r="G118" s="306" t="s">
        <v>209</v>
      </c>
      <c r="H118" s="307">
        <v>175</v>
      </c>
      <c r="I118" s="7"/>
      <c r="J118" s="308">
        <f t="shared" ref="J118:J123" si="0">ROUND(I118*H118,2)</f>
        <v>0</v>
      </c>
      <c r="K118" s="305" t="s">
        <v>3</v>
      </c>
      <c r="L118" s="309"/>
      <c r="M118" s="310" t="s">
        <v>3</v>
      </c>
      <c r="N118" s="311" t="s">
        <v>48</v>
      </c>
      <c r="O118" s="164"/>
      <c r="P118" s="278">
        <f t="shared" ref="P118:P123" si="1">O118*H118</f>
        <v>0</v>
      </c>
      <c r="Q118" s="278">
        <v>0</v>
      </c>
      <c r="R118" s="278">
        <f t="shared" ref="R118:R123" si="2">Q118*H118</f>
        <v>0</v>
      </c>
      <c r="S118" s="278">
        <v>0</v>
      </c>
      <c r="T118" s="279">
        <f t="shared" ref="T118:T123" si="3">S118*H118</f>
        <v>0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R118" s="280" t="s">
        <v>194</v>
      </c>
      <c r="AT118" s="280" t="s">
        <v>218</v>
      </c>
      <c r="AU118" s="280" t="s">
        <v>144</v>
      </c>
      <c r="AY118" s="104" t="s">
        <v>135</v>
      </c>
      <c r="BE118" s="281">
        <f t="shared" ref="BE118:BE123" si="4">IF(N118="základní",J118,0)</f>
        <v>0</v>
      </c>
      <c r="BF118" s="281">
        <f t="shared" ref="BF118:BF123" si="5">IF(N118="snížená",J118,0)</f>
        <v>0</v>
      </c>
      <c r="BG118" s="281">
        <f t="shared" ref="BG118:BG123" si="6">IF(N118="zákl. přenesená",J118,0)</f>
        <v>0</v>
      </c>
      <c r="BH118" s="281">
        <f t="shared" ref="BH118:BH123" si="7">IF(N118="sníž. přenesená",J118,0)</f>
        <v>0</v>
      </c>
      <c r="BI118" s="281">
        <f t="shared" ref="BI118:BI123" si="8">IF(N118="nulová",J118,0)</f>
        <v>0</v>
      </c>
      <c r="BJ118" s="104" t="s">
        <v>144</v>
      </c>
      <c r="BK118" s="281">
        <f t="shared" ref="BK118:BK123" si="9">ROUND(I118*H118,2)</f>
        <v>0</v>
      </c>
      <c r="BL118" s="104" t="s">
        <v>143</v>
      </c>
      <c r="BM118" s="280" t="s">
        <v>1160</v>
      </c>
    </row>
    <row r="119" spans="1:65" s="127" customFormat="1" ht="16.5" customHeight="1" x14ac:dyDescent="0.2">
      <c r="A119" s="121"/>
      <c r="B119" s="122"/>
      <c r="C119" s="303" t="s">
        <v>217</v>
      </c>
      <c r="D119" s="303" t="s">
        <v>218</v>
      </c>
      <c r="E119" s="304" t="s">
        <v>1161</v>
      </c>
      <c r="F119" s="305" t="s">
        <v>1162</v>
      </c>
      <c r="G119" s="306" t="s">
        <v>209</v>
      </c>
      <c r="H119" s="307">
        <v>275</v>
      </c>
      <c r="I119" s="7"/>
      <c r="J119" s="308">
        <f t="shared" si="0"/>
        <v>0</v>
      </c>
      <c r="K119" s="305" t="s">
        <v>3</v>
      </c>
      <c r="L119" s="309"/>
      <c r="M119" s="310" t="s">
        <v>3</v>
      </c>
      <c r="N119" s="311" t="s">
        <v>48</v>
      </c>
      <c r="O119" s="164"/>
      <c r="P119" s="278">
        <f t="shared" si="1"/>
        <v>0</v>
      </c>
      <c r="Q119" s="278">
        <v>0</v>
      </c>
      <c r="R119" s="278">
        <f t="shared" si="2"/>
        <v>0</v>
      </c>
      <c r="S119" s="278">
        <v>0</v>
      </c>
      <c r="T119" s="279">
        <f t="shared" si="3"/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0" t="s">
        <v>194</v>
      </c>
      <c r="AT119" s="280" t="s">
        <v>218</v>
      </c>
      <c r="AU119" s="280" t="s">
        <v>144</v>
      </c>
      <c r="AY119" s="104" t="s">
        <v>135</v>
      </c>
      <c r="BE119" s="281">
        <f t="shared" si="4"/>
        <v>0</v>
      </c>
      <c r="BF119" s="281">
        <f t="shared" si="5"/>
        <v>0</v>
      </c>
      <c r="BG119" s="281">
        <f t="shared" si="6"/>
        <v>0</v>
      </c>
      <c r="BH119" s="281">
        <f t="shared" si="7"/>
        <v>0</v>
      </c>
      <c r="BI119" s="281">
        <f t="shared" si="8"/>
        <v>0</v>
      </c>
      <c r="BJ119" s="104" t="s">
        <v>144</v>
      </c>
      <c r="BK119" s="281">
        <f t="shared" si="9"/>
        <v>0</v>
      </c>
      <c r="BL119" s="104" t="s">
        <v>143</v>
      </c>
      <c r="BM119" s="280" t="s">
        <v>1163</v>
      </c>
    </row>
    <row r="120" spans="1:65" s="127" customFormat="1" ht="16.5" customHeight="1" x14ac:dyDescent="0.2">
      <c r="A120" s="121"/>
      <c r="B120" s="122"/>
      <c r="C120" s="303" t="s">
        <v>224</v>
      </c>
      <c r="D120" s="303" t="s">
        <v>218</v>
      </c>
      <c r="E120" s="304" t="s">
        <v>1164</v>
      </c>
      <c r="F120" s="305" t="s">
        <v>1165</v>
      </c>
      <c r="G120" s="306" t="s">
        <v>209</v>
      </c>
      <c r="H120" s="307">
        <v>20</v>
      </c>
      <c r="I120" s="7"/>
      <c r="J120" s="308">
        <f t="shared" si="0"/>
        <v>0</v>
      </c>
      <c r="K120" s="305" t="s">
        <v>3</v>
      </c>
      <c r="L120" s="309"/>
      <c r="M120" s="310" t="s">
        <v>3</v>
      </c>
      <c r="N120" s="311" t="s">
        <v>48</v>
      </c>
      <c r="O120" s="164"/>
      <c r="P120" s="278">
        <f t="shared" si="1"/>
        <v>0</v>
      </c>
      <c r="Q120" s="278">
        <v>0</v>
      </c>
      <c r="R120" s="278">
        <f t="shared" si="2"/>
        <v>0</v>
      </c>
      <c r="S120" s="278">
        <v>0</v>
      </c>
      <c r="T120" s="279">
        <f t="shared" si="3"/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0" t="s">
        <v>194</v>
      </c>
      <c r="AT120" s="280" t="s">
        <v>218</v>
      </c>
      <c r="AU120" s="280" t="s">
        <v>144</v>
      </c>
      <c r="AY120" s="104" t="s">
        <v>135</v>
      </c>
      <c r="BE120" s="281">
        <f t="shared" si="4"/>
        <v>0</v>
      </c>
      <c r="BF120" s="281">
        <f t="shared" si="5"/>
        <v>0</v>
      </c>
      <c r="BG120" s="281">
        <f t="shared" si="6"/>
        <v>0</v>
      </c>
      <c r="BH120" s="281">
        <f t="shared" si="7"/>
        <v>0</v>
      </c>
      <c r="BI120" s="281">
        <f t="shared" si="8"/>
        <v>0</v>
      </c>
      <c r="BJ120" s="104" t="s">
        <v>144</v>
      </c>
      <c r="BK120" s="281">
        <f t="shared" si="9"/>
        <v>0</v>
      </c>
      <c r="BL120" s="104" t="s">
        <v>143</v>
      </c>
      <c r="BM120" s="280" t="s">
        <v>1166</v>
      </c>
    </row>
    <row r="121" spans="1:65" s="127" customFormat="1" ht="16.5" customHeight="1" x14ac:dyDescent="0.2">
      <c r="A121" s="121"/>
      <c r="B121" s="122"/>
      <c r="C121" s="303" t="s">
        <v>231</v>
      </c>
      <c r="D121" s="303" t="s">
        <v>218</v>
      </c>
      <c r="E121" s="304" t="s">
        <v>1167</v>
      </c>
      <c r="F121" s="305" t="s">
        <v>1168</v>
      </c>
      <c r="G121" s="306" t="s">
        <v>209</v>
      </c>
      <c r="H121" s="307">
        <v>50</v>
      </c>
      <c r="I121" s="7"/>
      <c r="J121" s="308">
        <f t="shared" si="0"/>
        <v>0</v>
      </c>
      <c r="K121" s="305" t="s">
        <v>3</v>
      </c>
      <c r="L121" s="309"/>
      <c r="M121" s="310" t="s">
        <v>3</v>
      </c>
      <c r="N121" s="311" t="s">
        <v>48</v>
      </c>
      <c r="O121" s="164"/>
      <c r="P121" s="278">
        <f t="shared" si="1"/>
        <v>0</v>
      </c>
      <c r="Q121" s="278">
        <v>0</v>
      </c>
      <c r="R121" s="278">
        <f t="shared" si="2"/>
        <v>0</v>
      </c>
      <c r="S121" s="278">
        <v>0</v>
      </c>
      <c r="T121" s="279">
        <f t="shared" si="3"/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0" t="s">
        <v>194</v>
      </c>
      <c r="AT121" s="280" t="s">
        <v>218</v>
      </c>
      <c r="AU121" s="280" t="s">
        <v>144</v>
      </c>
      <c r="AY121" s="104" t="s">
        <v>135</v>
      </c>
      <c r="BE121" s="281">
        <f t="shared" si="4"/>
        <v>0</v>
      </c>
      <c r="BF121" s="281">
        <f t="shared" si="5"/>
        <v>0</v>
      </c>
      <c r="BG121" s="281">
        <f t="shared" si="6"/>
        <v>0</v>
      </c>
      <c r="BH121" s="281">
        <f t="shared" si="7"/>
        <v>0</v>
      </c>
      <c r="BI121" s="281">
        <f t="shared" si="8"/>
        <v>0</v>
      </c>
      <c r="BJ121" s="104" t="s">
        <v>144</v>
      </c>
      <c r="BK121" s="281">
        <f t="shared" si="9"/>
        <v>0</v>
      </c>
      <c r="BL121" s="104" t="s">
        <v>143</v>
      </c>
      <c r="BM121" s="280" t="s">
        <v>1169</v>
      </c>
    </row>
    <row r="122" spans="1:65" s="127" customFormat="1" ht="16.5" customHeight="1" x14ac:dyDescent="0.2">
      <c r="A122" s="121"/>
      <c r="B122" s="122"/>
      <c r="C122" s="303" t="s">
        <v>9</v>
      </c>
      <c r="D122" s="303" t="s">
        <v>218</v>
      </c>
      <c r="E122" s="304" t="s">
        <v>1170</v>
      </c>
      <c r="F122" s="305" t="s">
        <v>1171</v>
      </c>
      <c r="G122" s="306" t="s">
        <v>209</v>
      </c>
      <c r="H122" s="307">
        <v>20</v>
      </c>
      <c r="I122" s="7"/>
      <c r="J122" s="308">
        <f t="shared" si="0"/>
        <v>0</v>
      </c>
      <c r="K122" s="305" t="s">
        <v>3</v>
      </c>
      <c r="L122" s="309"/>
      <c r="M122" s="310" t="s">
        <v>3</v>
      </c>
      <c r="N122" s="311" t="s">
        <v>48</v>
      </c>
      <c r="O122" s="164"/>
      <c r="P122" s="278">
        <f t="shared" si="1"/>
        <v>0</v>
      </c>
      <c r="Q122" s="278">
        <v>0</v>
      </c>
      <c r="R122" s="278">
        <f t="shared" si="2"/>
        <v>0</v>
      </c>
      <c r="S122" s="278">
        <v>0</v>
      </c>
      <c r="T122" s="279">
        <f t="shared" si="3"/>
        <v>0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R122" s="280" t="s">
        <v>194</v>
      </c>
      <c r="AT122" s="280" t="s">
        <v>218</v>
      </c>
      <c r="AU122" s="280" t="s">
        <v>144</v>
      </c>
      <c r="AY122" s="104" t="s">
        <v>135</v>
      </c>
      <c r="BE122" s="281">
        <f t="shared" si="4"/>
        <v>0</v>
      </c>
      <c r="BF122" s="281">
        <f t="shared" si="5"/>
        <v>0</v>
      </c>
      <c r="BG122" s="281">
        <f t="shared" si="6"/>
        <v>0</v>
      </c>
      <c r="BH122" s="281">
        <f t="shared" si="7"/>
        <v>0</v>
      </c>
      <c r="BI122" s="281">
        <f t="shared" si="8"/>
        <v>0</v>
      </c>
      <c r="BJ122" s="104" t="s">
        <v>144</v>
      </c>
      <c r="BK122" s="281">
        <f t="shared" si="9"/>
        <v>0</v>
      </c>
      <c r="BL122" s="104" t="s">
        <v>143</v>
      </c>
      <c r="BM122" s="280" t="s">
        <v>1172</v>
      </c>
    </row>
    <row r="123" spans="1:65" s="127" customFormat="1" ht="16.5" customHeight="1" x14ac:dyDescent="0.2">
      <c r="A123" s="121"/>
      <c r="B123" s="122"/>
      <c r="C123" s="303" t="s">
        <v>227</v>
      </c>
      <c r="D123" s="303" t="s">
        <v>218</v>
      </c>
      <c r="E123" s="304" t="s">
        <v>1173</v>
      </c>
      <c r="F123" s="305" t="s">
        <v>1174</v>
      </c>
      <c r="G123" s="306" t="s">
        <v>209</v>
      </c>
      <c r="H123" s="307">
        <v>60</v>
      </c>
      <c r="I123" s="7"/>
      <c r="J123" s="308">
        <f t="shared" si="0"/>
        <v>0</v>
      </c>
      <c r="K123" s="305" t="s">
        <v>3</v>
      </c>
      <c r="L123" s="309"/>
      <c r="M123" s="310" t="s">
        <v>3</v>
      </c>
      <c r="N123" s="311" t="s">
        <v>48</v>
      </c>
      <c r="O123" s="164"/>
      <c r="P123" s="278">
        <f t="shared" si="1"/>
        <v>0</v>
      </c>
      <c r="Q123" s="278">
        <v>0</v>
      </c>
      <c r="R123" s="278">
        <f t="shared" si="2"/>
        <v>0</v>
      </c>
      <c r="S123" s="278">
        <v>0</v>
      </c>
      <c r="T123" s="279">
        <f t="shared" si="3"/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0" t="s">
        <v>194</v>
      </c>
      <c r="AT123" s="280" t="s">
        <v>218</v>
      </c>
      <c r="AU123" s="280" t="s">
        <v>144</v>
      </c>
      <c r="AY123" s="104" t="s">
        <v>135</v>
      </c>
      <c r="BE123" s="281">
        <f t="shared" si="4"/>
        <v>0</v>
      </c>
      <c r="BF123" s="281">
        <f t="shared" si="5"/>
        <v>0</v>
      </c>
      <c r="BG123" s="281">
        <f t="shared" si="6"/>
        <v>0</v>
      </c>
      <c r="BH123" s="281">
        <f t="shared" si="7"/>
        <v>0</v>
      </c>
      <c r="BI123" s="281">
        <f t="shared" si="8"/>
        <v>0</v>
      </c>
      <c r="BJ123" s="104" t="s">
        <v>144</v>
      </c>
      <c r="BK123" s="281">
        <f t="shared" si="9"/>
        <v>0</v>
      </c>
      <c r="BL123" s="104" t="s">
        <v>143</v>
      </c>
      <c r="BM123" s="280" t="s">
        <v>1175</v>
      </c>
    </row>
    <row r="124" spans="1:65" s="257" customFormat="1" ht="22.9" customHeight="1" x14ac:dyDescent="0.2">
      <c r="B124" s="258"/>
      <c r="D124" s="259" t="s">
        <v>75</v>
      </c>
      <c r="E124" s="268" t="s">
        <v>1176</v>
      </c>
      <c r="F124" s="268" t="s">
        <v>1177</v>
      </c>
      <c r="J124" s="269">
        <f>BK124</f>
        <v>0</v>
      </c>
      <c r="L124" s="258"/>
      <c r="M124" s="262"/>
      <c r="N124" s="263"/>
      <c r="O124" s="263"/>
      <c r="P124" s="264">
        <f>SUM(P125:P129)</f>
        <v>0</v>
      </c>
      <c r="Q124" s="263"/>
      <c r="R124" s="264">
        <f>SUM(R125:R129)</f>
        <v>0</v>
      </c>
      <c r="S124" s="263"/>
      <c r="T124" s="265">
        <f>SUM(T125:T129)</f>
        <v>0</v>
      </c>
      <c r="AR124" s="259" t="s">
        <v>84</v>
      </c>
      <c r="AT124" s="266" t="s">
        <v>75</v>
      </c>
      <c r="AU124" s="266" t="s">
        <v>84</v>
      </c>
      <c r="AY124" s="259" t="s">
        <v>135</v>
      </c>
      <c r="BK124" s="267">
        <f>SUM(BK125:BK129)</f>
        <v>0</v>
      </c>
    </row>
    <row r="125" spans="1:65" s="127" customFormat="1" ht="16.5" customHeight="1" x14ac:dyDescent="0.2">
      <c r="A125" s="121"/>
      <c r="B125" s="122"/>
      <c r="C125" s="303" t="s">
        <v>252</v>
      </c>
      <c r="D125" s="303" t="s">
        <v>218</v>
      </c>
      <c r="E125" s="304" t="s">
        <v>1178</v>
      </c>
      <c r="F125" s="305" t="s">
        <v>1179</v>
      </c>
      <c r="G125" s="306" t="s">
        <v>1118</v>
      </c>
      <c r="H125" s="307">
        <v>1</v>
      </c>
      <c r="I125" s="7"/>
      <c r="J125" s="308">
        <f>ROUND(I125*H125,2)</f>
        <v>0</v>
      </c>
      <c r="K125" s="305" t="s">
        <v>3</v>
      </c>
      <c r="L125" s="309"/>
      <c r="M125" s="310" t="s">
        <v>3</v>
      </c>
      <c r="N125" s="311" t="s">
        <v>48</v>
      </c>
      <c r="O125" s="164"/>
      <c r="P125" s="278">
        <f>O125*H125</f>
        <v>0</v>
      </c>
      <c r="Q125" s="278">
        <v>0</v>
      </c>
      <c r="R125" s="278">
        <f>Q125*H125</f>
        <v>0</v>
      </c>
      <c r="S125" s="278">
        <v>0</v>
      </c>
      <c r="T125" s="279">
        <f>S125*H125</f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0" t="s">
        <v>194</v>
      </c>
      <c r="AT125" s="280" t="s">
        <v>218</v>
      </c>
      <c r="AU125" s="280" t="s">
        <v>144</v>
      </c>
      <c r="AY125" s="104" t="s">
        <v>135</v>
      </c>
      <c r="BE125" s="281">
        <f>IF(N125="základní",J125,0)</f>
        <v>0</v>
      </c>
      <c r="BF125" s="281">
        <f>IF(N125="snížená",J125,0)</f>
        <v>0</v>
      </c>
      <c r="BG125" s="281">
        <f>IF(N125="zákl. přenesená",J125,0)</f>
        <v>0</v>
      </c>
      <c r="BH125" s="281">
        <f>IF(N125="sníž. přenesená",J125,0)</f>
        <v>0</v>
      </c>
      <c r="BI125" s="281">
        <f>IF(N125="nulová",J125,0)</f>
        <v>0</v>
      </c>
      <c r="BJ125" s="104" t="s">
        <v>144</v>
      </c>
      <c r="BK125" s="281">
        <f>ROUND(I125*H125,2)</f>
        <v>0</v>
      </c>
      <c r="BL125" s="104" t="s">
        <v>143</v>
      </c>
      <c r="BM125" s="280" t="s">
        <v>1180</v>
      </c>
    </row>
    <row r="126" spans="1:65" s="127" customFormat="1" ht="16.5" customHeight="1" x14ac:dyDescent="0.2">
      <c r="A126" s="121"/>
      <c r="B126" s="122"/>
      <c r="C126" s="303" t="s">
        <v>259</v>
      </c>
      <c r="D126" s="303" t="s">
        <v>218</v>
      </c>
      <c r="E126" s="304" t="s">
        <v>1181</v>
      </c>
      <c r="F126" s="305" t="s">
        <v>1182</v>
      </c>
      <c r="G126" s="306" t="s">
        <v>1118</v>
      </c>
      <c r="H126" s="307">
        <v>4</v>
      </c>
      <c r="I126" s="7"/>
      <c r="J126" s="308">
        <f>ROUND(I126*H126,2)</f>
        <v>0</v>
      </c>
      <c r="K126" s="305" t="s">
        <v>3</v>
      </c>
      <c r="L126" s="309"/>
      <c r="M126" s="310" t="s">
        <v>3</v>
      </c>
      <c r="N126" s="311" t="s">
        <v>48</v>
      </c>
      <c r="O126" s="164"/>
      <c r="P126" s="278">
        <f>O126*H126</f>
        <v>0</v>
      </c>
      <c r="Q126" s="278">
        <v>0</v>
      </c>
      <c r="R126" s="278">
        <f>Q126*H126</f>
        <v>0</v>
      </c>
      <c r="S126" s="278">
        <v>0</v>
      </c>
      <c r="T126" s="279">
        <f>S126*H126</f>
        <v>0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R126" s="280" t="s">
        <v>194</v>
      </c>
      <c r="AT126" s="280" t="s">
        <v>218</v>
      </c>
      <c r="AU126" s="280" t="s">
        <v>144</v>
      </c>
      <c r="AY126" s="104" t="s">
        <v>135</v>
      </c>
      <c r="BE126" s="281">
        <f>IF(N126="základní",J126,0)</f>
        <v>0</v>
      </c>
      <c r="BF126" s="281">
        <f>IF(N126="snížená",J126,0)</f>
        <v>0</v>
      </c>
      <c r="BG126" s="281">
        <f>IF(N126="zákl. přenesená",J126,0)</f>
        <v>0</v>
      </c>
      <c r="BH126" s="281">
        <f>IF(N126="sníž. přenesená",J126,0)</f>
        <v>0</v>
      </c>
      <c r="BI126" s="281">
        <f>IF(N126="nulová",J126,0)</f>
        <v>0</v>
      </c>
      <c r="BJ126" s="104" t="s">
        <v>144</v>
      </c>
      <c r="BK126" s="281">
        <f>ROUND(I126*H126,2)</f>
        <v>0</v>
      </c>
      <c r="BL126" s="104" t="s">
        <v>143</v>
      </c>
      <c r="BM126" s="280" t="s">
        <v>1183</v>
      </c>
    </row>
    <row r="127" spans="1:65" s="127" customFormat="1" ht="16.5" customHeight="1" x14ac:dyDescent="0.2">
      <c r="A127" s="121"/>
      <c r="B127" s="122"/>
      <c r="C127" s="303" t="s">
        <v>265</v>
      </c>
      <c r="D127" s="303" t="s">
        <v>218</v>
      </c>
      <c r="E127" s="304" t="s">
        <v>1184</v>
      </c>
      <c r="F127" s="305" t="s">
        <v>1185</v>
      </c>
      <c r="G127" s="306" t="s">
        <v>1118</v>
      </c>
      <c r="H127" s="307">
        <v>14</v>
      </c>
      <c r="I127" s="7"/>
      <c r="J127" s="308">
        <f>ROUND(I127*H127,2)</f>
        <v>0</v>
      </c>
      <c r="K127" s="305" t="s">
        <v>3</v>
      </c>
      <c r="L127" s="309"/>
      <c r="M127" s="310" t="s">
        <v>3</v>
      </c>
      <c r="N127" s="311" t="s">
        <v>48</v>
      </c>
      <c r="O127" s="164"/>
      <c r="P127" s="278">
        <f>O127*H127</f>
        <v>0</v>
      </c>
      <c r="Q127" s="278">
        <v>0</v>
      </c>
      <c r="R127" s="278">
        <f>Q127*H127</f>
        <v>0</v>
      </c>
      <c r="S127" s="278">
        <v>0</v>
      </c>
      <c r="T127" s="279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194</v>
      </c>
      <c r="AT127" s="280" t="s">
        <v>218</v>
      </c>
      <c r="AU127" s="280" t="s">
        <v>144</v>
      </c>
      <c r="AY127" s="104" t="s">
        <v>135</v>
      </c>
      <c r="BE127" s="281">
        <f>IF(N127="základní",J127,0)</f>
        <v>0</v>
      </c>
      <c r="BF127" s="281">
        <f>IF(N127="snížená",J127,0)</f>
        <v>0</v>
      </c>
      <c r="BG127" s="281">
        <f>IF(N127="zákl. přenesená",J127,0)</f>
        <v>0</v>
      </c>
      <c r="BH127" s="281">
        <f>IF(N127="sníž. přenesená",J127,0)</f>
        <v>0</v>
      </c>
      <c r="BI127" s="281">
        <f>IF(N127="nulová",J127,0)</f>
        <v>0</v>
      </c>
      <c r="BJ127" s="104" t="s">
        <v>144</v>
      </c>
      <c r="BK127" s="281">
        <f>ROUND(I127*H127,2)</f>
        <v>0</v>
      </c>
      <c r="BL127" s="104" t="s">
        <v>143</v>
      </c>
      <c r="BM127" s="280" t="s">
        <v>1186</v>
      </c>
    </row>
    <row r="128" spans="1:65" s="127" customFormat="1" ht="16.5" customHeight="1" x14ac:dyDescent="0.2">
      <c r="A128" s="121"/>
      <c r="B128" s="122"/>
      <c r="C128" s="303" t="s">
        <v>271</v>
      </c>
      <c r="D128" s="303" t="s">
        <v>218</v>
      </c>
      <c r="E128" s="304" t="s">
        <v>1187</v>
      </c>
      <c r="F128" s="305" t="s">
        <v>1188</v>
      </c>
      <c r="G128" s="306" t="s">
        <v>1118</v>
      </c>
      <c r="H128" s="307">
        <v>3</v>
      </c>
      <c r="I128" s="7"/>
      <c r="J128" s="308">
        <f>ROUND(I128*H128,2)</f>
        <v>0</v>
      </c>
      <c r="K128" s="305" t="s">
        <v>3</v>
      </c>
      <c r="L128" s="309"/>
      <c r="M128" s="310" t="s">
        <v>3</v>
      </c>
      <c r="N128" s="311" t="s">
        <v>48</v>
      </c>
      <c r="O128" s="164"/>
      <c r="P128" s="278">
        <f>O128*H128</f>
        <v>0</v>
      </c>
      <c r="Q128" s="278">
        <v>0</v>
      </c>
      <c r="R128" s="278">
        <f>Q128*H128</f>
        <v>0</v>
      </c>
      <c r="S128" s="278">
        <v>0</v>
      </c>
      <c r="T128" s="279">
        <f>S128*H128</f>
        <v>0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R128" s="280" t="s">
        <v>194</v>
      </c>
      <c r="AT128" s="280" t="s">
        <v>218</v>
      </c>
      <c r="AU128" s="280" t="s">
        <v>144</v>
      </c>
      <c r="AY128" s="104" t="s">
        <v>135</v>
      </c>
      <c r="BE128" s="281">
        <f>IF(N128="základní",J128,0)</f>
        <v>0</v>
      </c>
      <c r="BF128" s="281">
        <f>IF(N128="snížená",J128,0)</f>
        <v>0</v>
      </c>
      <c r="BG128" s="281">
        <f>IF(N128="zákl. přenesená",J128,0)</f>
        <v>0</v>
      </c>
      <c r="BH128" s="281">
        <f>IF(N128="sníž. přenesená",J128,0)</f>
        <v>0</v>
      </c>
      <c r="BI128" s="281">
        <f>IF(N128="nulová",J128,0)</f>
        <v>0</v>
      </c>
      <c r="BJ128" s="104" t="s">
        <v>144</v>
      </c>
      <c r="BK128" s="281">
        <f>ROUND(I128*H128,2)</f>
        <v>0</v>
      </c>
      <c r="BL128" s="104" t="s">
        <v>143</v>
      </c>
      <c r="BM128" s="280" t="s">
        <v>1189</v>
      </c>
    </row>
    <row r="129" spans="1:65" s="127" customFormat="1" ht="16.5" customHeight="1" x14ac:dyDescent="0.2">
      <c r="A129" s="121"/>
      <c r="B129" s="122"/>
      <c r="C129" s="303" t="s">
        <v>8</v>
      </c>
      <c r="D129" s="303" t="s">
        <v>218</v>
      </c>
      <c r="E129" s="304" t="s">
        <v>1190</v>
      </c>
      <c r="F129" s="305" t="s">
        <v>1191</v>
      </c>
      <c r="G129" s="306" t="s">
        <v>1118</v>
      </c>
      <c r="H129" s="307">
        <v>1</v>
      </c>
      <c r="I129" s="7"/>
      <c r="J129" s="308">
        <f>ROUND(I129*H129,2)</f>
        <v>0</v>
      </c>
      <c r="K129" s="305" t="s">
        <v>3</v>
      </c>
      <c r="L129" s="309"/>
      <c r="M129" s="310" t="s">
        <v>3</v>
      </c>
      <c r="N129" s="311" t="s">
        <v>48</v>
      </c>
      <c r="O129" s="164"/>
      <c r="P129" s="278">
        <f>O129*H129</f>
        <v>0</v>
      </c>
      <c r="Q129" s="278">
        <v>0</v>
      </c>
      <c r="R129" s="278">
        <f>Q129*H129</f>
        <v>0</v>
      </c>
      <c r="S129" s="278">
        <v>0</v>
      </c>
      <c r="T129" s="279">
        <f>S129*H129</f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0" t="s">
        <v>194</v>
      </c>
      <c r="AT129" s="280" t="s">
        <v>218</v>
      </c>
      <c r="AU129" s="280" t="s">
        <v>144</v>
      </c>
      <c r="AY129" s="104" t="s">
        <v>135</v>
      </c>
      <c r="BE129" s="281">
        <f>IF(N129="základní",J129,0)</f>
        <v>0</v>
      </c>
      <c r="BF129" s="281">
        <f>IF(N129="snížená",J129,0)</f>
        <v>0</v>
      </c>
      <c r="BG129" s="281">
        <f>IF(N129="zákl. přenesená",J129,0)</f>
        <v>0</v>
      </c>
      <c r="BH129" s="281">
        <f>IF(N129="sníž. přenesená",J129,0)</f>
        <v>0</v>
      </c>
      <c r="BI129" s="281">
        <f>IF(N129="nulová",J129,0)</f>
        <v>0</v>
      </c>
      <c r="BJ129" s="104" t="s">
        <v>144</v>
      </c>
      <c r="BK129" s="281">
        <f>ROUND(I129*H129,2)</f>
        <v>0</v>
      </c>
      <c r="BL129" s="104" t="s">
        <v>143</v>
      </c>
      <c r="BM129" s="280" t="s">
        <v>1192</v>
      </c>
    </row>
    <row r="130" spans="1:65" s="257" customFormat="1" ht="22.9" customHeight="1" x14ac:dyDescent="0.2">
      <c r="B130" s="258"/>
      <c r="D130" s="259" t="s">
        <v>75</v>
      </c>
      <c r="E130" s="268" t="s">
        <v>1193</v>
      </c>
      <c r="F130" s="268" t="s">
        <v>1194</v>
      </c>
      <c r="J130" s="269">
        <f>BK130</f>
        <v>0</v>
      </c>
      <c r="L130" s="258"/>
      <c r="M130" s="262"/>
      <c r="N130" s="263"/>
      <c r="O130" s="263"/>
      <c r="P130" s="264">
        <f>SUM(P131:P132)</f>
        <v>0</v>
      </c>
      <c r="Q130" s="263"/>
      <c r="R130" s="264">
        <f>SUM(R131:R132)</f>
        <v>0</v>
      </c>
      <c r="S130" s="263"/>
      <c r="T130" s="265">
        <f>SUM(T131:T132)</f>
        <v>0</v>
      </c>
      <c r="AR130" s="259" t="s">
        <v>84</v>
      </c>
      <c r="AT130" s="266" t="s">
        <v>75</v>
      </c>
      <c r="AU130" s="266" t="s">
        <v>84</v>
      </c>
      <c r="AY130" s="259" t="s">
        <v>135</v>
      </c>
      <c r="BK130" s="267">
        <f>SUM(BK131:BK132)</f>
        <v>0</v>
      </c>
    </row>
    <row r="131" spans="1:65" s="127" customFormat="1" ht="16.5" customHeight="1" x14ac:dyDescent="0.2">
      <c r="A131" s="121"/>
      <c r="B131" s="122"/>
      <c r="C131" s="303" t="s">
        <v>283</v>
      </c>
      <c r="D131" s="303" t="s">
        <v>218</v>
      </c>
      <c r="E131" s="304" t="s">
        <v>1195</v>
      </c>
      <c r="F131" s="305" t="s">
        <v>1196</v>
      </c>
      <c r="G131" s="306" t="s">
        <v>1118</v>
      </c>
      <c r="H131" s="307">
        <v>18</v>
      </c>
      <c r="I131" s="7"/>
      <c r="J131" s="308">
        <f>ROUND(I131*H131,2)</f>
        <v>0</v>
      </c>
      <c r="K131" s="305" t="s">
        <v>3</v>
      </c>
      <c r="L131" s="309"/>
      <c r="M131" s="310" t="s">
        <v>3</v>
      </c>
      <c r="N131" s="311" t="s">
        <v>48</v>
      </c>
      <c r="O131" s="164"/>
      <c r="P131" s="278">
        <f>O131*H131</f>
        <v>0</v>
      </c>
      <c r="Q131" s="278">
        <v>0</v>
      </c>
      <c r="R131" s="278">
        <f>Q131*H131</f>
        <v>0</v>
      </c>
      <c r="S131" s="278">
        <v>0</v>
      </c>
      <c r="T131" s="279">
        <f>S131*H131</f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0" t="s">
        <v>194</v>
      </c>
      <c r="AT131" s="280" t="s">
        <v>218</v>
      </c>
      <c r="AU131" s="280" t="s">
        <v>144</v>
      </c>
      <c r="AY131" s="104" t="s">
        <v>135</v>
      </c>
      <c r="BE131" s="281">
        <f>IF(N131="základní",J131,0)</f>
        <v>0</v>
      </c>
      <c r="BF131" s="281">
        <f>IF(N131="snížená",J131,0)</f>
        <v>0</v>
      </c>
      <c r="BG131" s="281">
        <f>IF(N131="zákl. přenesená",J131,0)</f>
        <v>0</v>
      </c>
      <c r="BH131" s="281">
        <f>IF(N131="sníž. přenesená",J131,0)</f>
        <v>0</v>
      </c>
      <c r="BI131" s="281">
        <f>IF(N131="nulová",J131,0)</f>
        <v>0</v>
      </c>
      <c r="BJ131" s="104" t="s">
        <v>144</v>
      </c>
      <c r="BK131" s="281">
        <f>ROUND(I131*H131,2)</f>
        <v>0</v>
      </c>
      <c r="BL131" s="104" t="s">
        <v>143</v>
      </c>
      <c r="BM131" s="280" t="s">
        <v>1197</v>
      </c>
    </row>
    <row r="132" spans="1:65" s="127" customFormat="1" ht="16.5" customHeight="1" x14ac:dyDescent="0.2">
      <c r="A132" s="121"/>
      <c r="B132" s="122"/>
      <c r="C132" s="303" t="s">
        <v>288</v>
      </c>
      <c r="D132" s="303" t="s">
        <v>218</v>
      </c>
      <c r="E132" s="304" t="s">
        <v>1198</v>
      </c>
      <c r="F132" s="305" t="s">
        <v>1199</v>
      </c>
      <c r="G132" s="306" t="s">
        <v>1118</v>
      </c>
      <c r="H132" s="307">
        <v>18</v>
      </c>
      <c r="I132" s="7"/>
      <c r="J132" s="308">
        <f>ROUND(I132*H132,2)</f>
        <v>0</v>
      </c>
      <c r="K132" s="305" t="s">
        <v>3</v>
      </c>
      <c r="L132" s="309"/>
      <c r="M132" s="310" t="s">
        <v>3</v>
      </c>
      <c r="N132" s="311" t="s">
        <v>48</v>
      </c>
      <c r="O132" s="164"/>
      <c r="P132" s="278">
        <f>O132*H132</f>
        <v>0</v>
      </c>
      <c r="Q132" s="278">
        <v>0</v>
      </c>
      <c r="R132" s="278">
        <f>Q132*H132</f>
        <v>0</v>
      </c>
      <c r="S132" s="278">
        <v>0</v>
      </c>
      <c r="T132" s="279">
        <f>S132*H132</f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194</v>
      </c>
      <c r="AT132" s="280" t="s">
        <v>218</v>
      </c>
      <c r="AU132" s="280" t="s">
        <v>144</v>
      </c>
      <c r="AY132" s="104" t="s">
        <v>135</v>
      </c>
      <c r="BE132" s="281">
        <f>IF(N132="základní",J132,0)</f>
        <v>0</v>
      </c>
      <c r="BF132" s="281">
        <f>IF(N132="snížená",J132,0)</f>
        <v>0</v>
      </c>
      <c r="BG132" s="281">
        <f>IF(N132="zákl. přenesená",J132,0)</f>
        <v>0</v>
      </c>
      <c r="BH132" s="281">
        <f>IF(N132="sníž. přenesená",J132,0)</f>
        <v>0</v>
      </c>
      <c r="BI132" s="281">
        <f>IF(N132="nulová",J132,0)</f>
        <v>0</v>
      </c>
      <c r="BJ132" s="104" t="s">
        <v>144</v>
      </c>
      <c r="BK132" s="281">
        <f>ROUND(I132*H132,2)</f>
        <v>0</v>
      </c>
      <c r="BL132" s="104" t="s">
        <v>143</v>
      </c>
      <c r="BM132" s="280" t="s">
        <v>1200</v>
      </c>
    </row>
    <row r="133" spans="1:65" s="257" customFormat="1" ht="25.9" customHeight="1" x14ac:dyDescent="0.2">
      <c r="B133" s="258"/>
      <c r="D133" s="259" t="s">
        <v>75</v>
      </c>
      <c r="E133" s="260" t="s">
        <v>1201</v>
      </c>
      <c r="F133" s="260" t="s">
        <v>1202</v>
      </c>
      <c r="J133" s="261">
        <f>BK133</f>
        <v>0</v>
      </c>
      <c r="L133" s="258"/>
      <c r="M133" s="262"/>
      <c r="N133" s="263"/>
      <c r="O133" s="263"/>
      <c r="P133" s="264">
        <f>P134</f>
        <v>0</v>
      </c>
      <c r="Q133" s="263"/>
      <c r="R133" s="264">
        <f>R134</f>
        <v>0</v>
      </c>
      <c r="S133" s="263"/>
      <c r="T133" s="265">
        <f>T134</f>
        <v>0</v>
      </c>
      <c r="AR133" s="259" t="s">
        <v>84</v>
      </c>
      <c r="AT133" s="266" t="s">
        <v>75</v>
      </c>
      <c r="AU133" s="266" t="s">
        <v>76</v>
      </c>
      <c r="AY133" s="259" t="s">
        <v>135</v>
      </c>
      <c r="BK133" s="267">
        <f>BK134</f>
        <v>0</v>
      </c>
    </row>
    <row r="134" spans="1:65" s="257" customFormat="1" ht="22.9" customHeight="1" x14ac:dyDescent="0.2">
      <c r="B134" s="258"/>
      <c r="D134" s="259" t="s">
        <v>75</v>
      </c>
      <c r="E134" s="268" t="s">
        <v>1203</v>
      </c>
      <c r="F134" s="268" t="s">
        <v>1204</v>
      </c>
      <c r="J134" s="269">
        <f>BK134</f>
        <v>0</v>
      </c>
      <c r="L134" s="258"/>
      <c r="M134" s="262"/>
      <c r="N134" s="263"/>
      <c r="O134" s="263"/>
      <c r="P134" s="264">
        <f>SUM(P135:P145)</f>
        <v>0</v>
      </c>
      <c r="Q134" s="263"/>
      <c r="R134" s="264">
        <f>SUM(R135:R145)</f>
        <v>0</v>
      </c>
      <c r="S134" s="263"/>
      <c r="T134" s="265">
        <f>SUM(T135:T145)</f>
        <v>0</v>
      </c>
      <c r="AR134" s="259" t="s">
        <v>84</v>
      </c>
      <c r="AT134" s="266" t="s">
        <v>75</v>
      </c>
      <c r="AU134" s="266" t="s">
        <v>84</v>
      </c>
      <c r="AY134" s="259" t="s">
        <v>135</v>
      </c>
      <c r="BK134" s="267">
        <f>SUM(BK135:BK145)</f>
        <v>0</v>
      </c>
    </row>
    <row r="135" spans="1:65" s="127" customFormat="1" ht="16.5" customHeight="1" x14ac:dyDescent="0.2">
      <c r="A135" s="121"/>
      <c r="B135" s="122"/>
      <c r="C135" s="270" t="s">
        <v>294</v>
      </c>
      <c r="D135" s="270" t="s">
        <v>138</v>
      </c>
      <c r="E135" s="271" t="s">
        <v>1205</v>
      </c>
      <c r="F135" s="272" t="s">
        <v>1206</v>
      </c>
      <c r="G135" s="273" t="s">
        <v>733</v>
      </c>
      <c r="H135" s="274">
        <v>20</v>
      </c>
      <c r="I135" s="6"/>
      <c r="J135" s="275">
        <f t="shared" ref="J135:J145" si="10">ROUND(I135*H135,2)</f>
        <v>0</v>
      </c>
      <c r="K135" s="272" t="s">
        <v>3</v>
      </c>
      <c r="L135" s="122"/>
      <c r="M135" s="276" t="s">
        <v>3</v>
      </c>
      <c r="N135" s="277" t="s">
        <v>48</v>
      </c>
      <c r="O135" s="164"/>
      <c r="P135" s="278">
        <f t="shared" ref="P135:P145" si="11">O135*H135</f>
        <v>0</v>
      </c>
      <c r="Q135" s="278">
        <v>0</v>
      </c>
      <c r="R135" s="278">
        <f t="shared" ref="R135:R145" si="12">Q135*H135</f>
        <v>0</v>
      </c>
      <c r="S135" s="278">
        <v>0</v>
      </c>
      <c r="T135" s="279">
        <f t="shared" ref="T135:T145" si="13">S135*H135</f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0" t="s">
        <v>143</v>
      </c>
      <c r="AT135" s="280" t="s">
        <v>138</v>
      </c>
      <c r="AU135" s="280" t="s">
        <v>144</v>
      </c>
      <c r="AY135" s="104" t="s">
        <v>135</v>
      </c>
      <c r="BE135" s="281">
        <f t="shared" ref="BE135:BE145" si="14">IF(N135="základní",J135,0)</f>
        <v>0</v>
      </c>
      <c r="BF135" s="281">
        <f t="shared" ref="BF135:BF145" si="15">IF(N135="snížená",J135,0)</f>
        <v>0</v>
      </c>
      <c r="BG135" s="281">
        <f t="shared" ref="BG135:BG145" si="16">IF(N135="zákl. přenesená",J135,0)</f>
        <v>0</v>
      </c>
      <c r="BH135" s="281">
        <f t="shared" ref="BH135:BH145" si="17">IF(N135="sníž. přenesená",J135,0)</f>
        <v>0</v>
      </c>
      <c r="BI135" s="281">
        <f t="shared" ref="BI135:BI145" si="18">IF(N135="nulová",J135,0)</f>
        <v>0</v>
      </c>
      <c r="BJ135" s="104" t="s">
        <v>144</v>
      </c>
      <c r="BK135" s="281">
        <f t="shared" ref="BK135:BK145" si="19">ROUND(I135*H135,2)</f>
        <v>0</v>
      </c>
      <c r="BL135" s="104" t="s">
        <v>143</v>
      </c>
      <c r="BM135" s="280" t="s">
        <v>1207</v>
      </c>
    </row>
    <row r="136" spans="1:65" s="127" customFormat="1" ht="16.5" customHeight="1" x14ac:dyDescent="0.2">
      <c r="A136" s="121"/>
      <c r="B136" s="122"/>
      <c r="C136" s="270" t="s">
        <v>301</v>
      </c>
      <c r="D136" s="270" t="s">
        <v>138</v>
      </c>
      <c r="E136" s="271" t="s">
        <v>1208</v>
      </c>
      <c r="F136" s="272" t="s">
        <v>1209</v>
      </c>
      <c r="G136" s="273" t="s">
        <v>733</v>
      </c>
      <c r="H136" s="274">
        <v>10</v>
      </c>
      <c r="I136" s="6"/>
      <c r="J136" s="275">
        <f t="shared" si="10"/>
        <v>0</v>
      </c>
      <c r="K136" s="272" t="s">
        <v>3</v>
      </c>
      <c r="L136" s="122"/>
      <c r="M136" s="276" t="s">
        <v>3</v>
      </c>
      <c r="N136" s="277" t="s">
        <v>48</v>
      </c>
      <c r="O136" s="164"/>
      <c r="P136" s="278">
        <f t="shared" si="11"/>
        <v>0</v>
      </c>
      <c r="Q136" s="278">
        <v>0</v>
      </c>
      <c r="R136" s="278">
        <f t="shared" si="12"/>
        <v>0</v>
      </c>
      <c r="S136" s="278">
        <v>0</v>
      </c>
      <c r="T136" s="279">
        <f t="shared" si="13"/>
        <v>0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0" t="s">
        <v>143</v>
      </c>
      <c r="AT136" s="280" t="s">
        <v>138</v>
      </c>
      <c r="AU136" s="280" t="s">
        <v>144</v>
      </c>
      <c r="AY136" s="104" t="s">
        <v>135</v>
      </c>
      <c r="BE136" s="281">
        <f t="shared" si="14"/>
        <v>0</v>
      </c>
      <c r="BF136" s="281">
        <f t="shared" si="15"/>
        <v>0</v>
      </c>
      <c r="BG136" s="281">
        <f t="shared" si="16"/>
        <v>0</v>
      </c>
      <c r="BH136" s="281">
        <f t="shared" si="17"/>
        <v>0</v>
      </c>
      <c r="BI136" s="281">
        <f t="shared" si="18"/>
        <v>0</v>
      </c>
      <c r="BJ136" s="104" t="s">
        <v>144</v>
      </c>
      <c r="BK136" s="281">
        <f t="shared" si="19"/>
        <v>0</v>
      </c>
      <c r="BL136" s="104" t="s">
        <v>143</v>
      </c>
      <c r="BM136" s="280" t="s">
        <v>1210</v>
      </c>
    </row>
    <row r="137" spans="1:65" s="127" customFormat="1" ht="16.5" customHeight="1" x14ac:dyDescent="0.2">
      <c r="A137" s="121"/>
      <c r="B137" s="122"/>
      <c r="C137" s="270" t="s">
        <v>310</v>
      </c>
      <c r="D137" s="270" t="s">
        <v>138</v>
      </c>
      <c r="E137" s="271" t="s">
        <v>1211</v>
      </c>
      <c r="F137" s="272" t="s">
        <v>1212</v>
      </c>
      <c r="G137" s="273" t="s">
        <v>733</v>
      </c>
      <c r="H137" s="274">
        <v>4</v>
      </c>
      <c r="I137" s="6"/>
      <c r="J137" s="275">
        <f t="shared" si="10"/>
        <v>0</v>
      </c>
      <c r="K137" s="272" t="s">
        <v>3</v>
      </c>
      <c r="L137" s="122"/>
      <c r="M137" s="276" t="s">
        <v>3</v>
      </c>
      <c r="N137" s="277" t="s">
        <v>48</v>
      </c>
      <c r="O137" s="164"/>
      <c r="P137" s="278">
        <f t="shared" si="11"/>
        <v>0</v>
      </c>
      <c r="Q137" s="278">
        <v>0</v>
      </c>
      <c r="R137" s="278">
        <f t="shared" si="12"/>
        <v>0</v>
      </c>
      <c r="S137" s="278">
        <v>0</v>
      </c>
      <c r="T137" s="279">
        <f t="shared" si="13"/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0" t="s">
        <v>143</v>
      </c>
      <c r="AT137" s="280" t="s">
        <v>138</v>
      </c>
      <c r="AU137" s="280" t="s">
        <v>144</v>
      </c>
      <c r="AY137" s="104" t="s">
        <v>135</v>
      </c>
      <c r="BE137" s="281">
        <f t="shared" si="14"/>
        <v>0</v>
      </c>
      <c r="BF137" s="281">
        <f t="shared" si="15"/>
        <v>0</v>
      </c>
      <c r="BG137" s="281">
        <f t="shared" si="16"/>
        <v>0</v>
      </c>
      <c r="BH137" s="281">
        <f t="shared" si="17"/>
        <v>0</v>
      </c>
      <c r="BI137" s="281">
        <f t="shared" si="18"/>
        <v>0</v>
      </c>
      <c r="BJ137" s="104" t="s">
        <v>144</v>
      </c>
      <c r="BK137" s="281">
        <f t="shared" si="19"/>
        <v>0</v>
      </c>
      <c r="BL137" s="104" t="s">
        <v>143</v>
      </c>
      <c r="BM137" s="280" t="s">
        <v>1213</v>
      </c>
    </row>
    <row r="138" spans="1:65" s="127" customFormat="1" ht="16.5" customHeight="1" x14ac:dyDescent="0.2">
      <c r="A138" s="121"/>
      <c r="B138" s="122"/>
      <c r="C138" s="270" t="s">
        <v>315</v>
      </c>
      <c r="D138" s="270" t="s">
        <v>138</v>
      </c>
      <c r="E138" s="271" t="s">
        <v>1214</v>
      </c>
      <c r="F138" s="272" t="s">
        <v>1215</v>
      </c>
      <c r="G138" s="273" t="s">
        <v>733</v>
      </c>
      <c r="H138" s="274">
        <v>20</v>
      </c>
      <c r="I138" s="6"/>
      <c r="J138" s="275">
        <f t="shared" si="10"/>
        <v>0</v>
      </c>
      <c r="K138" s="272" t="s">
        <v>3</v>
      </c>
      <c r="L138" s="122"/>
      <c r="M138" s="276" t="s">
        <v>3</v>
      </c>
      <c r="N138" s="277" t="s">
        <v>48</v>
      </c>
      <c r="O138" s="164"/>
      <c r="P138" s="278">
        <f t="shared" si="11"/>
        <v>0</v>
      </c>
      <c r="Q138" s="278">
        <v>0</v>
      </c>
      <c r="R138" s="278">
        <f t="shared" si="12"/>
        <v>0</v>
      </c>
      <c r="S138" s="278">
        <v>0</v>
      </c>
      <c r="T138" s="279">
        <f t="shared" si="13"/>
        <v>0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R138" s="280" t="s">
        <v>143</v>
      </c>
      <c r="AT138" s="280" t="s">
        <v>138</v>
      </c>
      <c r="AU138" s="280" t="s">
        <v>144</v>
      </c>
      <c r="AY138" s="104" t="s">
        <v>135</v>
      </c>
      <c r="BE138" s="281">
        <f t="shared" si="14"/>
        <v>0</v>
      </c>
      <c r="BF138" s="281">
        <f t="shared" si="15"/>
        <v>0</v>
      </c>
      <c r="BG138" s="281">
        <f t="shared" si="16"/>
        <v>0</v>
      </c>
      <c r="BH138" s="281">
        <f t="shared" si="17"/>
        <v>0</v>
      </c>
      <c r="BI138" s="281">
        <f t="shared" si="18"/>
        <v>0</v>
      </c>
      <c r="BJ138" s="104" t="s">
        <v>144</v>
      </c>
      <c r="BK138" s="281">
        <f t="shared" si="19"/>
        <v>0</v>
      </c>
      <c r="BL138" s="104" t="s">
        <v>143</v>
      </c>
      <c r="BM138" s="280" t="s">
        <v>1216</v>
      </c>
    </row>
    <row r="139" spans="1:65" s="127" customFormat="1" ht="16.5" customHeight="1" x14ac:dyDescent="0.2">
      <c r="A139" s="121"/>
      <c r="B139" s="122"/>
      <c r="C139" s="270" t="s">
        <v>322</v>
      </c>
      <c r="D139" s="270" t="s">
        <v>138</v>
      </c>
      <c r="E139" s="271" t="s">
        <v>1217</v>
      </c>
      <c r="F139" s="272" t="s">
        <v>1218</v>
      </c>
      <c r="G139" s="273" t="s">
        <v>733</v>
      </c>
      <c r="H139" s="274">
        <v>20</v>
      </c>
      <c r="I139" s="6"/>
      <c r="J139" s="275">
        <f t="shared" si="10"/>
        <v>0</v>
      </c>
      <c r="K139" s="272" t="s">
        <v>3</v>
      </c>
      <c r="L139" s="122"/>
      <c r="M139" s="276" t="s">
        <v>3</v>
      </c>
      <c r="N139" s="277" t="s">
        <v>48</v>
      </c>
      <c r="O139" s="164"/>
      <c r="P139" s="278">
        <f t="shared" si="11"/>
        <v>0</v>
      </c>
      <c r="Q139" s="278">
        <v>0</v>
      </c>
      <c r="R139" s="278">
        <f t="shared" si="12"/>
        <v>0</v>
      </c>
      <c r="S139" s="278">
        <v>0</v>
      </c>
      <c r="T139" s="279">
        <f t="shared" si="13"/>
        <v>0</v>
      </c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R139" s="280" t="s">
        <v>143</v>
      </c>
      <c r="AT139" s="280" t="s">
        <v>138</v>
      </c>
      <c r="AU139" s="280" t="s">
        <v>144</v>
      </c>
      <c r="AY139" s="104" t="s">
        <v>135</v>
      </c>
      <c r="BE139" s="281">
        <f t="shared" si="14"/>
        <v>0</v>
      </c>
      <c r="BF139" s="281">
        <f t="shared" si="15"/>
        <v>0</v>
      </c>
      <c r="BG139" s="281">
        <f t="shared" si="16"/>
        <v>0</v>
      </c>
      <c r="BH139" s="281">
        <f t="shared" si="17"/>
        <v>0</v>
      </c>
      <c r="BI139" s="281">
        <f t="shared" si="18"/>
        <v>0</v>
      </c>
      <c r="BJ139" s="104" t="s">
        <v>144</v>
      </c>
      <c r="BK139" s="281">
        <f t="shared" si="19"/>
        <v>0</v>
      </c>
      <c r="BL139" s="104" t="s">
        <v>143</v>
      </c>
      <c r="BM139" s="280" t="s">
        <v>1219</v>
      </c>
    </row>
    <row r="140" spans="1:65" s="127" customFormat="1" ht="16.5" customHeight="1" x14ac:dyDescent="0.2">
      <c r="A140" s="121"/>
      <c r="B140" s="122"/>
      <c r="C140" s="270" t="s">
        <v>329</v>
      </c>
      <c r="D140" s="270" t="s">
        <v>138</v>
      </c>
      <c r="E140" s="271" t="s">
        <v>1220</v>
      </c>
      <c r="F140" s="272" t="s">
        <v>1221</v>
      </c>
      <c r="G140" s="273" t="s">
        <v>733</v>
      </c>
      <c r="H140" s="274">
        <v>2</v>
      </c>
      <c r="I140" s="6"/>
      <c r="J140" s="275">
        <f t="shared" si="10"/>
        <v>0</v>
      </c>
      <c r="K140" s="272" t="s">
        <v>3</v>
      </c>
      <c r="L140" s="122"/>
      <c r="M140" s="276" t="s">
        <v>3</v>
      </c>
      <c r="N140" s="277" t="s">
        <v>48</v>
      </c>
      <c r="O140" s="164"/>
      <c r="P140" s="278">
        <f t="shared" si="11"/>
        <v>0</v>
      </c>
      <c r="Q140" s="278">
        <v>0</v>
      </c>
      <c r="R140" s="278">
        <f t="shared" si="12"/>
        <v>0</v>
      </c>
      <c r="S140" s="278">
        <v>0</v>
      </c>
      <c r="T140" s="279">
        <f t="shared" si="13"/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0" t="s">
        <v>143</v>
      </c>
      <c r="AT140" s="280" t="s">
        <v>138</v>
      </c>
      <c r="AU140" s="280" t="s">
        <v>144</v>
      </c>
      <c r="AY140" s="104" t="s">
        <v>135</v>
      </c>
      <c r="BE140" s="281">
        <f t="shared" si="14"/>
        <v>0</v>
      </c>
      <c r="BF140" s="281">
        <f t="shared" si="15"/>
        <v>0</v>
      </c>
      <c r="BG140" s="281">
        <f t="shared" si="16"/>
        <v>0</v>
      </c>
      <c r="BH140" s="281">
        <f t="shared" si="17"/>
        <v>0</v>
      </c>
      <c r="BI140" s="281">
        <f t="shared" si="18"/>
        <v>0</v>
      </c>
      <c r="BJ140" s="104" t="s">
        <v>144</v>
      </c>
      <c r="BK140" s="281">
        <f t="shared" si="19"/>
        <v>0</v>
      </c>
      <c r="BL140" s="104" t="s">
        <v>143</v>
      </c>
      <c r="BM140" s="280" t="s">
        <v>1222</v>
      </c>
    </row>
    <row r="141" spans="1:65" s="127" customFormat="1" ht="16.5" customHeight="1" x14ac:dyDescent="0.2">
      <c r="A141" s="121"/>
      <c r="B141" s="122"/>
      <c r="C141" s="270" t="s">
        <v>337</v>
      </c>
      <c r="D141" s="270" t="s">
        <v>138</v>
      </c>
      <c r="E141" s="271" t="s">
        <v>1223</v>
      </c>
      <c r="F141" s="272" t="s">
        <v>1224</v>
      </c>
      <c r="G141" s="273" t="s">
        <v>733</v>
      </c>
      <c r="H141" s="274">
        <v>5</v>
      </c>
      <c r="I141" s="6"/>
      <c r="J141" s="275">
        <f t="shared" si="10"/>
        <v>0</v>
      </c>
      <c r="K141" s="272" t="s">
        <v>3</v>
      </c>
      <c r="L141" s="122"/>
      <c r="M141" s="276" t="s">
        <v>3</v>
      </c>
      <c r="N141" s="277" t="s">
        <v>48</v>
      </c>
      <c r="O141" s="164"/>
      <c r="P141" s="278">
        <f t="shared" si="11"/>
        <v>0</v>
      </c>
      <c r="Q141" s="278">
        <v>0</v>
      </c>
      <c r="R141" s="278">
        <f t="shared" si="12"/>
        <v>0</v>
      </c>
      <c r="S141" s="278">
        <v>0</v>
      </c>
      <c r="T141" s="279">
        <f t="shared" si="13"/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0" t="s">
        <v>143</v>
      </c>
      <c r="AT141" s="280" t="s">
        <v>138</v>
      </c>
      <c r="AU141" s="280" t="s">
        <v>144</v>
      </c>
      <c r="AY141" s="104" t="s">
        <v>135</v>
      </c>
      <c r="BE141" s="281">
        <f t="shared" si="14"/>
        <v>0</v>
      </c>
      <c r="BF141" s="281">
        <f t="shared" si="15"/>
        <v>0</v>
      </c>
      <c r="BG141" s="281">
        <f t="shared" si="16"/>
        <v>0</v>
      </c>
      <c r="BH141" s="281">
        <f t="shared" si="17"/>
        <v>0</v>
      </c>
      <c r="BI141" s="281">
        <f t="shared" si="18"/>
        <v>0</v>
      </c>
      <c r="BJ141" s="104" t="s">
        <v>144</v>
      </c>
      <c r="BK141" s="281">
        <f t="shared" si="19"/>
        <v>0</v>
      </c>
      <c r="BL141" s="104" t="s">
        <v>143</v>
      </c>
      <c r="BM141" s="280" t="s">
        <v>1225</v>
      </c>
    </row>
    <row r="142" spans="1:65" s="127" customFormat="1" ht="16.5" customHeight="1" x14ac:dyDescent="0.2">
      <c r="A142" s="121"/>
      <c r="B142" s="122"/>
      <c r="C142" s="270" t="s">
        <v>344</v>
      </c>
      <c r="D142" s="270" t="s">
        <v>138</v>
      </c>
      <c r="E142" s="271" t="s">
        <v>1226</v>
      </c>
      <c r="F142" s="272" t="s">
        <v>1227</v>
      </c>
      <c r="G142" s="273" t="s">
        <v>733</v>
      </c>
      <c r="H142" s="274">
        <v>5</v>
      </c>
      <c r="I142" s="6"/>
      <c r="J142" s="275">
        <f t="shared" si="10"/>
        <v>0</v>
      </c>
      <c r="K142" s="272" t="s">
        <v>3</v>
      </c>
      <c r="L142" s="122"/>
      <c r="M142" s="276" t="s">
        <v>3</v>
      </c>
      <c r="N142" s="277" t="s">
        <v>48</v>
      </c>
      <c r="O142" s="164"/>
      <c r="P142" s="278">
        <f t="shared" si="11"/>
        <v>0</v>
      </c>
      <c r="Q142" s="278">
        <v>0</v>
      </c>
      <c r="R142" s="278">
        <f t="shared" si="12"/>
        <v>0</v>
      </c>
      <c r="S142" s="278">
        <v>0</v>
      </c>
      <c r="T142" s="279">
        <f t="shared" si="13"/>
        <v>0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R142" s="280" t="s">
        <v>143</v>
      </c>
      <c r="AT142" s="280" t="s">
        <v>138</v>
      </c>
      <c r="AU142" s="280" t="s">
        <v>144</v>
      </c>
      <c r="AY142" s="104" t="s">
        <v>135</v>
      </c>
      <c r="BE142" s="281">
        <f t="shared" si="14"/>
        <v>0</v>
      </c>
      <c r="BF142" s="281">
        <f t="shared" si="15"/>
        <v>0</v>
      </c>
      <c r="BG142" s="281">
        <f t="shared" si="16"/>
        <v>0</v>
      </c>
      <c r="BH142" s="281">
        <f t="shared" si="17"/>
        <v>0</v>
      </c>
      <c r="BI142" s="281">
        <f t="shared" si="18"/>
        <v>0</v>
      </c>
      <c r="BJ142" s="104" t="s">
        <v>144</v>
      </c>
      <c r="BK142" s="281">
        <f t="shared" si="19"/>
        <v>0</v>
      </c>
      <c r="BL142" s="104" t="s">
        <v>143</v>
      </c>
      <c r="BM142" s="280" t="s">
        <v>1228</v>
      </c>
    </row>
    <row r="143" spans="1:65" s="127" customFormat="1" ht="16.5" customHeight="1" x14ac:dyDescent="0.2">
      <c r="A143" s="121"/>
      <c r="B143" s="122"/>
      <c r="C143" s="270" t="s">
        <v>318</v>
      </c>
      <c r="D143" s="270" t="s">
        <v>138</v>
      </c>
      <c r="E143" s="271" t="s">
        <v>1229</v>
      </c>
      <c r="F143" s="272" t="s">
        <v>1230</v>
      </c>
      <c r="G143" s="273" t="s">
        <v>733</v>
      </c>
      <c r="H143" s="274">
        <v>2</v>
      </c>
      <c r="I143" s="6"/>
      <c r="J143" s="275">
        <f t="shared" si="10"/>
        <v>0</v>
      </c>
      <c r="K143" s="272" t="s">
        <v>3</v>
      </c>
      <c r="L143" s="122"/>
      <c r="M143" s="276" t="s">
        <v>3</v>
      </c>
      <c r="N143" s="277" t="s">
        <v>48</v>
      </c>
      <c r="O143" s="164"/>
      <c r="P143" s="278">
        <f t="shared" si="11"/>
        <v>0</v>
      </c>
      <c r="Q143" s="278">
        <v>0</v>
      </c>
      <c r="R143" s="278">
        <f t="shared" si="12"/>
        <v>0</v>
      </c>
      <c r="S143" s="278">
        <v>0</v>
      </c>
      <c r="T143" s="279">
        <f t="shared" si="13"/>
        <v>0</v>
      </c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R143" s="280" t="s">
        <v>143</v>
      </c>
      <c r="AT143" s="280" t="s">
        <v>138</v>
      </c>
      <c r="AU143" s="280" t="s">
        <v>144</v>
      </c>
      <c r="AY143" s="104" t="s">
        <v>135</v>
      </c>
      <c r="BE143" s="281">
        <f t="shared" si="14"/>
        <v>0</v>
      </c>
      <c r="BF143" s="281">
        <f t="shared" si="15"/>
        <v>0</v>
      </c>
      <c r="BG143" s="281">
        <f t="shared" si="16"/>
        <v>0</v>
      </c>
      <c r="BH143" s="281">
        <f t="shared" si="17"/>
        <v>0</v>
      </c>
      <c r="BI143" s="281">
        <f t="shared" si="18"/>
        <v>0</v>
      </c>
      <c r="BJ143" s="104" t="s">
        <v>144</v>
      </c>
      <c r="BK143" s="281">
        <f t="shared" si="19"/>
        <v>0</v>
      </c>
      <c r="BL143" s="104" t="s">
        <v>143</v>
      </c>
      <c r="BM143" s="280" t="s">
        <v>1231</v>
      </c>
    </row>
    <row r="144" spans="1:65" s="127" customFormat="1" ht="16.5" customHeight="1" x14ac:dyDescent="0.2">
      <c r="A144" s="121"/>
      <c r="B144" s="122"/>
      <c r="C144" s="270" t="s">
        <v>355</v>
      </c>
      <c r="D144" s="270" t="s">
        <v>138</v>
      </c>
      <c r="E144" s="271" t="s">
        <v>1232</v>
      </c>
      <c r="F144" s="272" t="s">
        <v>1233</v>
      </c>
      <c r="G144" s="273" t="s">
        <v>733</v>
      </c>
      <c r="H144" s="274">
        <v>20</v>
      </c>
      <c r="I144" s="6"/>
      <c r="J144" s="275">
        <f t="shared" si="10"/>
        <v>0</v>
      </c>
      <c r="K144" s="272" t="s">
        <v>3</v>
      </c>
      <c r="L144" s="122"/>
      <c r="M144" s="276" t="s">
        <v>3</v>
      </c>
      <c r="N144" s="277" t="s">
        <v>48</v>
      </c>
      <c r="O144" s="164"/>
      <c r="P144" s="278">
        <f t="shared" si="11"/>
        <v>0</v>
      </c>
      <c r="Q144" s="278">
        <v>0</v>
      </c>
      <c r="R144" s="278">
        <f t="shared" si="12"/>
        <v>0</v>
      </c>
      <c r="S144" s="278">
        <v>0</v>
      </c>
      <c r="T144" s="279">
        <f t="shared" si="13"/>
        <v>0</v>
      </c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R144" s="280" t="s">
        <v>143</v>
      </c>
      <c r="AT144" s="280" t="s">
        <v>138</v>
      </c>
      <c r="AU144" s="280" t="s">
        <v>144</v>
      </c>
      <c r="AY144" s="104" t="s">
        <v>135</v>
      </c>
      <c r="BE144" s="281">
        <f t="shared" si="14"/>
        <v>0</v>
      </c>
      <c r="BF144" s="281">
        <f t="shared" si="15"/>
        <v>0</v>
      </c>
      <c r="BG144" s="281">
        <f t="shared" si="16"/>
        <v>0</v>
      </c>
      <c r="BH144" s="281">
        <f t="shared" si="17"/>
        <v>0</v>
      </c>
      <c r="BI144" s="281">
        <f t="shared" si="18"/>
        <v>0</v>
      </c>
      <c r="BJ144" s="104" t="s">
        <v>144</v>
      </c>
      <c r="BK144" s="281">
        <f t="shared" si="19"/>
        <v>0</v>
      </c>
      <c r="BL144" s="104" t="s">
        <v>143</v>
      </c>
      <c r="BM144" s="280" t="s">
        <v>1234</v>
      </c>
    </row>
    <row r="145" spans="1:65" s="127" customFormat="1" ht="16.5" customHeight="1" x14ac:dyDescent="0.2">
      <c r="A145" s="121"/>
      <c r="B145" s="122"/>
      <c r="C145" s="270" t="s">
        <v>360</v>
      </c>
      <c r="D145" s="270" t="s">
        <v>138</v>
      </c>
      <c r="E145" s="271" t="s">
        <v>1235</v>
      </c>
      <c r="F145" s="272" t="s">
        <v>1236</v>
      </c>
      <c r="G145" s="273" t="s">
        <v>733</v>
      </c>
      <c r="H145" s="274">
        <v>10</v>
      </c>
      <c r="I145" s="6"/>
      <c r="J145" s="275">
        <f t="shared" si="10"/>
        <v>0</v>
      </c>
      <c r="K145" s="272" t="s">
        <v>3</v>
      </c>
      <c r="L145" s="122"/>
      <c r="M145" s="276" t="s">
        <v>3</v>
      </c>
      <c r="N145" s="277" t="s">
        <v>48</v>
      </c>
      <c r="O145" s="164"/>
      <c r="P145" s="278">
        <f t="shared" si="11"/>
        <v>0</v>
      </c>
      <c r="Q145" s="278">
        <v>0</v>
      </c>
      <c r="R145" s="278">
        <f t="shared" si="12"/>
        <v>0</v>
      </c>
      <c r="S145" s="278">
        <v>0</v>
      </c>
      <c r="T145" s="279">
        <f t="shared" si="13"/>
        <v>0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R145" s="280" t="s">
        <v>143</v>
      </c>
      <c r="AT145" s="280" t="s">
        <v>138</v>
      </c>
      <c r="AU145" s="280" t="s">
        <v>144</v>
      </c>
      <c r="AY145" s="104" t="s">
        <v>135</v>
      </c>
      <c r="BE145" s="281">
        <f t="shared" si="14"/>
        <v>0</v>
      </c>
      <c r="BF145" s="281">
        <f t="shared" si="15"/>
        <v>0</v>
      </c>
      <c r="BG145" s="281">
        <f t="shared" si="16"/>
        <v>0</v>
      </c>
      <c r="BH145" s="281">
        <f t="shared" si="17"/>
        <v>0</v>
      </c>
      <c r="BI145" s="281">
        <f t="shared" si="18"/>
        <v>0</v>
      </c>
      <c r="BJ145" s="104" t="s">
        <v>144</v>
      </c>
      <c r="BK145" s="281">
        <f t="shared" si="19"/>
        <v>0</v>
      </c>
      <c r="BL145" s="104" t="s">
        <v>143</v>
      </c>
      <c r="BM145" s="280" t="s">
        <v>1237</v>
      </c>
    </row>
    <row r="146" spans="1:65" s="257" customFormat="1" ht="25.9" customHeight="1" x14ac:dyDescent="0.2">
      <c r="B146" s="258"/>
      <c r="D146" s="259" t="s">
        <v>75</v>
      </c>
      <c r="E146" s="260" t="s">
        <v>1238</v>
      </c>
      <c r="F146" s="260" t="s">
        <v>1239</v>
      </c>
      <c r="J146" s="261">
        <f>BK146</f>
        <v>0</v>
      </c>
      <c r="L146" s="258"/>
      <c r="M146" s="262"/>
      <c r="N146" s="263"/>
      <c r="O146" s="263"/>
      <c r="P146" s="264">
        <f>SUM(P147:P155)</f>
        <v>0</v>
      </c>
      <c r="Q146" s="263"/>
      <c r="R146" s="264">
        <f>SUM(R147:R155)</f>
        <v>0</v>
      </c>
      <c r="S146" s="263"/>
      <c r="T146" s="265">
        <f>SUM(T147:T155)</f>
        <v>0</v>
      </c>
      <c r="AR146" s="259" t="s">
        <v>84</v>
      </c>
      <c r="AT146" s="266" t="s">
        <v>75</v>
      </c>
      <c r="AU146" s="266" t="s">
        <v>76</v>
      </c>
      <c r="AY146" s="259" t="s">
        <v>135</v>
      </c>
      <c r="BK146" s="267">
        <f>SUM(BK147:BK155)</f>
        <v>0</v>
      </c>
    </row>
    <row r="147" spans="1:65" s="127" customFormat="1" ht="16.5" customHeight="1" x14ac:dyDescent="0.2">
      <c r="A147" s="121"/>
      <c r="B147" s="122"/>
      <c r="C147" s="270" t="s">
        <v>365</v>
      </c>
      <c r="D147" s="270" t="s">
        <v>138</v>
      </c>
      <c r="E147" s="271" t="s">
        <v>1240</v>
      </c>
      <c r="F147" s="272" t="s">
        <v>1241</v>
      </c>
      <c r="G147" s="273" t="s">
        <v>1118</v>
      </c>
      <c r="H147" s="274">
        <v>1</v>
      </c>
      <c r="I147" s="6"/>
      <c r="J147" s="275">
        <f t="shared" ref="J147:J155" si="20">ROUND(I147*H147,2)</f>
        <v>0</v>
      </c>
      <c r="K147" s="272" t="s">
        <v>3</v>
      </c>
      <c r="L147" s="122"/>
      <c r="M147" s="276" t="s">
        <v>3</v>
      </c>
      <c r="N147" s="277" t="s">
        <v>48</v>
      </c>
      <c r="O147" s="164"/>
      <c r="P147" s="278">
        <f t="shared" ref="P147:P155" si="21">O147*H147</f>
        <v>0</v>
      </c>
      <c r="Q147" s="278">
        <v>0</v>
      </c>
      <c r="R147" s="278">
        <f t="shared" ref="R147:R155" si="22">Q147*H147</f>
        <v>0</v>
      </c>
      <c r="S147" s="278">
        <v>0</v>
      </c>
      <c r="T147" s="279">
        <f t="shared" ref="T147:T155" si="23">S147*H147</f>
        <v>0</v>
      </c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R147" s="280" t="s">
        <v>143</v>
      </c>
      <c r="AT147" s="280" t="s">
        <v>138</v>
      </c>
      <c r="AU147" s="280" t="s">
        <v>84</v>
      </c>
      <c r="AY147" s="104" t="s">
        <v>135</v>
      </c>
      <c r="BE147" s="281">
        <f t="shared" ref="BE147:BE155" si="24">IF(N147="základní",J147,0)</f>
        <v>0</v>
      </c>
      <c r="BF147" s="281">
        <f t="shared" ref="BF147:BF155" si="25">IF(N147="snížená",J147,0)</f>
        <v>0</v>
      </c>
      <c r="BG147" s="281">
        <f t="shared" ref="BG147:BG155" si="26">IF(N147="zákl. přenesená",J147,0)</f>
        <v>0</v>
      </c>
      <c r="BH147" s="281">
        <f t="shared" ref="BH147:BH155" si="27">IF(N147="sníž. přenesená",J147,0)</f>
        <v>0</v>
      </c>
      <c r="BI147" s="281">
        <f t="shared" ref="BI147:BI155" si="28">IF(N147="nulová",J147,0)</f>
        <v>0</v>
      </c>
      <c r="BJ147" s="104" t="s">
        <v>144</v>
      </c>
      <c r="BK147" s="281">
        <f t="shared" ref="BK147:BK155" si="29">ROUND(I147*H147,2)</f>
        <v>0</v>
      </c>
      <c r="BL147" s="104" t="s">
        <v>143</v>
      </c>
      <c r="BM147" s="280" t="s">
        <v>1242</v>
      </c>
    </row>
    <row r="148" spans="1:65" s="127" customFormat="1" ht="16.5" customHeight="1" x14ac:dyDescent="0.2">
      <c r="A148" s="121"/>
      <c r="B148" s="122"/>
      <c r="C148" s="270" t="s">
        <v>370</v>
      </c>
      <c r="D148" s="270" t="s">
        <v>138</v>
      </c>
      <c r="E148" s="271" t="s">
        <v>1243</v>
      </c>
      <c r="F148" s="272" t="s">
        <v>1244</v>
      </c>
      <c r="G148" s="273" t="s">
        <v>1118</v>
      </c>
      <c r="H148" s="274">
        <v>2</v>
      </c>
      <c r="I148" s="6"/>
      <c r="J148" s="275">
        <f t="shared" si="20"/>
        <v>0</v>
      </c>
      <c r="K148" s="272" t="s">
        <v>3</v>
      </c>
      <c r="L148" s="122"/>
      <c r="M148" s="276" t="s">
        <v>3</v>
      </c>
      <c r="N148" s="277" t="s">
        <v>48</v>
      </c>
      <c r="O148" s="164"/>
      <c r="P148" s="278">
        <f t="shared" si="21"/>
        <v>0</v>
      </c>
      <c r="Q148" s="278">
        <v>0</v>
      </c>
      <c r="R148" s="278">
        <f t="shared" si="22"/>
        <v>0</v>
      </c>
      <c r="S148" s="278">
        <v>0</v>
      </c>
      <c r="T148" s="279">
        <f t="shared" si="23"/>
        <v>0</v>
      </c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R148" s="280" t="s">
        <v>143</v>
      </c>
      <c r="AT148" s="280" t="s">
        <v>138</v>
      </c>
      <c r="AU148" s="280" t="s">
        <v>84</v>
      </c>
      <c r="AY148" s="104" t="s">
        <v>135</v>
      </c>
      <c r="BE148" s="281">
        <f t="shared" si="24"/>
        <v>0</v>
      </c>
      <c r="BF148" s="281">
        <f t="shared" si="25"/>
        <v>0</v>
      </c>
      <c r="BG148" s="281">
        <f t="shared" si="26"/>
        <v>0</v>
      </c>
      <c r="BH148" s="281">
        <f t="shared" si="27"/>
        <v>0</v>
      </c>
      <c r="BI148" s="281">
        <f t="shared" si="28"/>
        <v>0</v>
      </c>
      <c r="BJ148" s="104" t="s">
        <v>144</v>
      </c>
      <c r="BK148" s="281">
        <f t="shared" si="29"/>
        <v>0</v>
      </c>
      <c r="BL148" s="104" t="s">
        <v>143</v>
      </c>
      <c r="BM148" s="280" t="s">
        <v>1245</v>
      </c>
    </row>
    <row r="149" spans="1:65" s="127" customFormat="1" ht="16.5" customHeight="1" x14ac:dyDescent="0.2">
      <c r="A149" s="121"/>
      <c r="B149" s="122"/>
      <c r="C149" s="270" t="s">
        <v>375</v>
      </c>
      <c r="D149" s="270" t="s">
        <v>138</v>
      </c>
      <c r="E149" s="271" t="s">
        <v>1246</v>
      </c>
      <c r="F149" s="272" t="s">
        <v>1247</v>
      </c>
      <c r="G149" s="273" t="s">
        <v>1118</v>
      </c>
      <c r="H149" s="274">
        <v>57</v>
      </c>
      <c r="I149" s="6"/>
      <c r="J149" s="275">
        <f t="shared" si="20"/>
        <v>0</v>
      </c>
      <c r="K149" s="272" t="s">
        <v>3</v>
      </c>
      <c r="L149" s="122"/>
      <c r="M149" s="276" t="s">
        <v>3</v>
      </c>
      <c r="N149" s="277" t="s">
        <v>48</v>
      </c>
      <c r="O149" s="164"/>
      <c r="P149" s="278">
        <f t="shared" si="21"/>
        <v>0</v>
      </c>
      <c r="Q149" s="278">
        <v>0</v>
      </c>
      <c r="R149" s="278">
        <f t="shared" si="22"/>
        <v>0</v>
      </c>
      <c r="S149" s="278">
        <v>0</v>
      </c>
      <c r="T149" s="279">
        <f t="shared" si="23"/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0" t="s">
        <v>143</v>
      </c>
      <c r="AT149" s="280" t="s">
        <v>138</v>
      </c>
      <c r="AU149" s="280" t="s">
        <v>84</v>
      </c>
      <c r="AY149" s="104" t="s">
        <v>135</v>
      </c>
      <c r="BE149" s="281">
        <f t="shared" si="24"/>
        <v>0</v>
      </c>
      <c r="BF149" s="281">
        <f t="shared" si="25"/>
        <v>0</v>
      </c>
      <c r="BG149" s="281">
        <f t="shared" si="26"/>
        <v>0</v>
      </c>
      <c r="BH149" s="281">
        <f t="shared" si="27"/>
        <v>0</v>
      </c>
      <c r="BI149" s="281">
        <f t="shared" si="28"/>
        <v>0</v>
      </c>
      <c r="BJ149" s="104" t="s">
        <v>144</v>
      </c>
      <c r="BK149" s="281">
        <f t="shared" si="29"/>
        <v>0</v>
      </c>
      <c r="BL149" s="104" t="s">
        <v>143</v>
      </c>
      <c r="BM149" s="280" t="s">
        <v>1248</v>
      </c>
    </row>
    <row r="150" spans="1:65" s="127" customFormat="1" ht="16.5" customHeight="1" x14ac:dyDescent="0.2">
      <c r="A150" s="121"/>
      <c r="B150" s="122"/>
      <c r="C150" s="270" t="s">
        <v>380</v>
      </c>
      <c r="D150" s="270" t="s">
        <v>138</v>
      </c>
      <c r="E150" s="271" t="s">
        <v>1249</v>
      </c>
      <c r="F150" s="272" t="s">
        <v>1250</v>
      </c>
      <c r="G150" s="273" t="s">
        <v>209</v>
      </c>
      <c r="H150" s="274">
        <v>100</v>
      </c>
      <c r="I150" s="6"/>
      <c r="J150" s="275">
        <f t="shared" si="20"/>
        <v>0</v>
      </c>
      <c r="K150" s="272" t="s">
        <v>3</v>
      </c>
      <c r="L150" s="122"/>
      <c r="M150" s="276" t="s">
        <v>3</v>
      </c>
      <c r="N150" s="277" t="s">
        <v>48</v>
      </c>
      <c r="O150" s="164"/>
      <c r="P150" s="278">
        <f t="shared" si="21"/>
        <v>0</v>
      </c>
      <c r="Q150" s="278">
        <v>0</v>
      </c>
      <c r="R150" s="278">
        <f t="shared" si="22"/>
        <v>0</v>
      </c>
      <c r="S150" s="278">
        <v>0</v>
      </c>
      <c r="T150" s="279">
        <f t="shared" si="23"/>
        <v>0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80" t="s">
        <v>143</v>
      </c>
      <c r="AT150" s="280" t="s">
        <v>138</v>
      </c>
      <c r="AU150" s="280" t="s">
        <v>84</v>
      </c>
      <c r="AY150" s="104" t="s">
        <v>135</v>
      </c>
      <c r="BE150" s="281">
        <f t="shared" si="24"/>
        <v>0</v>
      </c>
      <c r="BF150" s="281">
        <f t="shared" si="25"/>
        <v>0</v>
      </c>
      <c r="BG150" s="281">
        <f t="shared" si="26"/>
        <v>0</v>
      </c>
      <c r="BH150" s="281">
        <f t="shared" si="27"/>
        <v>0</v>
      </c>
      <c r="BI150" s="281">
        <f t="shared" si="28"/>
        <v>0</v>
      </c>
      <c r="BJ150" s="104" t="s">
        <v>144</v>
      </c>
      <c r="BK150" s="281">
        <f t="shared" si="29"/>
        <v>0</v>
      </c>
      <c r="BL150" s="104" t="s">
        <v>143</v>
      </c>
      <c r="BM150" s="280" t="s">
        <v>1251</v>
      </c>
    </row>
    <row r="151" spans="1:65" s="127" customFormat="1" ht="16.5" customHeight="1" x14ac:dyDescent="0.2">
      <c r="A151" s="121"/>
      <c r="B151" s="122"/>
      <c r="C151" s="270" t="s">
        <v>386</v>
      </c>
      <c r="D151" s="270" t="s">
        <v>138</v>
      </c>
      <c r="E151" s="271" t="s">
        <v>1252</v>
      </c>
      <c r="F151" s="272" t="s">
        <v>1253</v>
      </c>
      <c r="G151" s="273" t="s">
        <v>209</v>
      </c>
      <c r="H151" s="274">
        <v>600</v>
      </c>
      <c r="I151" s="6"/>
      <c r="J151" s="275">
        <f t="shared" si="20"/>
        <v>0</v>
      </c>
      <c r="K151" s="272" t="s">
        <v>3</v>
      </c>
      <c r="L151" s="122"/>
      <c r="M151" s="276" t="s">
        <v>3</v>
      </c>
      <c r="N151" s="277" t="s">
        <v>48</v>
      </c>
      <c r="O151" s="164"/>
      <c r="P151" s="278">
        <f t="shared" si="21"/>
        <v>0</v>
      </c>
      <c r="Q151" s="278">
        <v>0</v>
      </c>
      <c r="R151" s="278">
        <f t="shared" si="22"/>
        <v>0</v>
      </c>
      <c r="S151" s="278">
        <v>0</v>
      </c>
      <c r="T151" s="279">
        <f t="shared" si="23"/>
        <v>0</v>
      </c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R151" s="280" t="s">
        <v>143</v>
      </c>
      <c r="AT151" s="280" t="s">
        <v>138</v>
      </c>
      <c r="AU151" s="280" t="s">
        <v>84</v>
      </c>
      <c r="AY151" s="104" t="s">
        <v>135</v>
      </c>
      <c r="BE151" s="281">
        <f t="shared" si="24"/>
        <v>0</v>
      </c>
      <c r="BF151" s="281">
        <f t="shared" si="25"/>
        <v>0</v>
      </c>
      <c r="BG151" s="281">
        <f t="shared" si="26"/>
        <v>0</v>
      </c>
      <c r="BH151" s="281">
        <f t="shared" si="27"/>
        <v>0</v>
      </c>
      <c r="BI151" s="281">
        <f t="shared" si="28"/>
        <v>0</v>
      </c>
      <c r="BJ151" s="104" t="s">
        <v>144</v>
      </c>
      <c r="BK151" s="281">
        <f t="shared" si="29"/>
        <v>0</v>
      </c>
      <c r="BL151" s="104" t="s">
        <v>143</v>
      </c>
      <c r="BM151" s="280" t="s">
        <v>1254</v>
      </c>
    </row>
    <row r="152" spans="1:65" s="127" customFormat="1" ht="16.5" customHeight="1" x14ac:dyDescent="0.2">
      <c r="A152" s="121"/>
      <c r="B152" s="122"/>
      <c r="C152" s="270" t="s">
        <v>391</v>
      </c>
      <c r="D152" s="270" t="s">
        <v>138</v>
      </c>
      <c r="E152" s="271" t="s">
        <v>1255</v>
      </c>
      <c r="F152" s="272" t="s">
        <v>1256</v>
      </c>
      <c r="G152" s="273" t="s">
        <v>1118</v>
      </c>
      <c r="H152" s="274">
        <v>2</v>
      </c>
      <c r="I152" s="6"/>
      <c r="J152" s="275">
        <f t="shared" si="20"/>
        <v>0</v>
      </c>
      <c r="K152" s="272" t="s">
        <v>3</v>
      </c>
      <c r="L152" s="122"/>
      <c r="M152" s="276" t="s">
        <v>3</v>
      </c>
      <c r="N152" s="277" t="s">
        <v>48</v>
      </c>
      <c r="O152" s="164"/>
      <c r="P152" s="278">
        <f t="shared" si="21"/>
        <v>0</v>
      </c>
      <c r="Q152" s="278">
        <v>0</v>
      </c>
      <c r="R152" s="278">
        <f t="shared" si="22"/>
        <v>0</v>
      </c>
      <c r="S152" s="278">
        <v>0</v>
      </c>
      <c r="T152" s="279">
        <f t="shared" si="23"/>
        <v>0</v>
      </c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R152" s="280" t="s">
        <v>143</v>
      </c>
      <c r="AT152" s="280" t="s">
        <v>138</v>
      </c>
      <c r="AU152" s="280" t="s">
        <v>84</v>
      </c>
      <c r="AY152" s="104" t="s">
        <v>135</v>
      </c>
      <c r="BE152" s="281">
        <f t="shared" si="24"/>
        <v>0</v>
      </c>
      <c r="BF152" s="281">
        <f t="shared" si="25"/>
        <v>0</v>
      </c>
      <c r="BG152" s="281">
        <f t="shared" si="26"/>
        <v>0</v>
      </c>
      <c r="BH152" s="281">
        <f t="shared" si="27"/>
        <v>0</v>
      </c>
      <c r="BI152" s="281">
        <f t="shared" si="28"/>
        <v>0</v>
      </c>
      <c r="BJ152" s="104" t="s">
        <v>144</v>
      </c>
      <c r="BK152" s="281">
        <f t="shared" si="29"/>
        <v>0</v>
      </c>
      <c r="BL152" s="104" t="s">
        <v>143</v>
      </c>
      <c r="BM152" s="280" t="s">
        <v>1257</v>
      </c>
    </row>
    <row r="153" spans="1:65" s="127" customFormat="1" ht="16.5" customHeight="1" x14ac:dyDescent="0.2">
      <c r="A153" s="121"/>
      <c r="B153" s="122"/>
      <c r="C153" s="270" t="s">
        <v>396</v>
      </c>
      <c r="D153" s="270" t="s">
        <v>138</v>
      </c>
      <c r="E153" s="271" t="s">
        <v>1258</v>
      </c>
      <c r="F153" s="272" t="s">
        <v>1259</v>
      </c>
      <c r="G153" s="273" t="s">
        <v>1118</v>
      </c>
      <c r="H153" s="274">
        <v>1</v>
      </c>
      <c r="I153" s="6"/>
      <c r="J153" s="275">
        <f t="shared" si="20"/>
        <v>0</v>
      </c>
      <c r="K153" s="272" t="s">
        <v>3</v>
      </c>
      <c r="L153" s="122"/>
      <c r="M153" s="276" t="s">
        <v>3</v>
      </c>
      <c r="N153" s="277" t="s">
        <v>48</v>
      </c>
      <c r="O153" s="164"/>
      <c r="P153" s="278">
        <f t="shared" si="21"/>
        <v>0</v>
      </c>
      <c r="Q153" s="278">
        <v>0</v>
      </c>
      <c r="R153" s="278">
        <f t="shared" si="22"/>
        <v>0</v>
      </c>
      <c r="S153" s="278">
        <v>0</v>
      </c>
      <c r="T153" s="279">
        <f t="shared" si="23"/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80" t="s">
        <v>143</v>
      </c>
      <c r="AT153" s="280" t="s">
        <v>138</v>
      </c>
      <c r="AU153" s="280" t="s">
        <v>84</v>
      </c>
      <c r="AY153" s="104" t="s">
        <v>135</v>
      </c>
      <c r="BE153" s="281">
        <f t="shared" si="24"/>
        <v>0</v>
      </c>
      <c r="BF153" s="281">
        <f t="shared" si="25"/>
        <v>0</v>
      </c>
      <c r="BG153" s="281">
        <f t="shared" si="26"/>
        <v>0</v>
      </c>
      <c r="BH153" s="281">
        <f t="shared" si="27"/>
        <v>0</v>
      </c>
      <c r="BI153" s="281">
        <f t="shared" si="28"/>
        <v>0</v>
      </c>
      <c r="BJ153" s="104" t="s">
        <v>144</v>
      </c>
      <c r="BK153" s="281">
        <f t="shared" si="29"/>
        <v>0</v>
      </c>
      <c r="BL153" s="104" t="s">
        <v>143</v>
      </c>
      <c r="BM153" s="280" t="s">
        <v>1260</v>
      </c>
    </row>
    <row r="154" spans="1:65" s="127" customFormat="1" ht="16.5" customHeight="1" x14ac:dyDescent="0.2">
      <c r="A154" s="121"/>
      <c r="B154" s="122"/>
      <c r="C154" s="270" t="s">
        <v>401</v>
      </c>
      <c r="D154" s="270" t="s">
        <v>138</v>
      </c>
      <c r="E154" s="271" t="s">
        <v>1261</v>
      </c>
      <c r="F154" s="272" t="s">
        <v>1262</v>
      </c>
      <c r="G154" s="273" t="s">
        <v>1118</v>
      </c>
      <c r="H154" s="274">
        <v>21</v>
      </c>
      <c r="I154" s="6"/>
      <c r="J154" s="275">
        <f t="shared" si="20"/>
        <v>0</v>
      </c>
      <c r="K154" s="272" t="s">
        <v>3</v>
      </c>
      <c r="L154" s="122"/>
      <c r="M154" s="276" t="s">
        <v>3</v>
      </c>
      <c r="N154" s="277" t="s">
        <v>48</v>
      </c>
      <c r="O154" s="164"/>
      <c r="P154" s="278">
        <f t="shared" si="21"/>
        <v>0</v>
      </c>
      <c r="Q154" s="278">
        <v>0</v>
      </c>
      <c r="R154" s="278">
        <f t="shared" si="22"/>
        <v>0</v>
      </c>
      <c r="S154" s="278">
        <v>0</v>
      </c>
      <c r="T154" s="279">
        <f t="shared" si="23"/>
        <v>0</v>
      </c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R154" s="280" t="s">
        <v>143</v>
      </c>
      <c r="AT154" s="280" t="s">
        <v>138</v>
      </c>
      <c r="AU154" s="280" t="s">
        <v>84</v>
      </c>
      <c r="AY154" s="104" t="s">
        <v>135</v>
      </c>
      <c r="BE154" s="281">
        <f t="shared" si="24"/>
        <v>0</v>
      </c>
      <c r="BF154" s="281">
        <f t="shared" si="25"/>
        <v>0</v>
      </c>
      <c r="BG154" s="281">
        <f t="shared" si="26"/>
        <v>0</v>
      </c>
      <c r="BH154" s="281">
        <f t="shared" si="27"/>
        <v>0</v>
      </c>
      <c r="BI154" s="281">
        <f t="shared" si="28"/>
        <v>0</v>
      </c>
      <c r="BJ154" s="104" t="s">
        <v>144</v>
      </c>
      <c r="BK154" s="281">
        <f t="shared" si="29"/>
        <v>0</v>
      </c>
      <c r="BL154" s="104" t="s">
        <v>143</v>
      </c>
      <c r="BM154" s="280" t="s">
        <v>1263</v>
      </c>
    </row>
    <row r="155" spans="1:65" s="127" customFormat="1" ht="16.5" customHeight="1" x14ac:dyDescent="0.2">
      <c r="A155" s="121"/>
      <c r="B155" s="122"/>
      <c r="C155" s="270" t="s">
        <v>406</v>
      </c>
      <c r="D155" s="270" t="s">
        <v>138</v>
      </c>
      <c r="E155" s="271" t="s">
        <v>1264</v>
      </c>
      <c r="F155" s="272" t="s">
        <v>1265</v>
      </c>
      <c r="G155" s="273" t="s">
        <v>1118</v>
      </c>
      <c r="H155" s="274">
        <v>36</v>
      </c>
      <c r="I155" s="6"/>
      <c r="J155" s="275">
        <f t="shared" si="20"/>
        <v>0</v>
      </c>
      <c r="K155" s="272" t="s">
        <v>3</v>
      </c>
      <c r="L155" s="122"/>
      <c r="M155" s="276" t="s">
        <v>3</v>
      </c>
      <c r="N155" s="277" t="s">
        <v>48</v>
      </c>
      <c r="O155" s="164"/>
      <c r="P155" s="278">
        <f t="shared" si="21"/>
        <v>0</v>
      </c>
      <c r="Q155" s="278">
        <v>0</v>
      </c>
      <c r="R155" s="278">
        <f t="shared" si="22"/>
        <v>0</v>
      </c>
      <c r="S155" s="278">
        <v>0</v>
      </c>
      <c r="T155" s="279">
        <f t="shared" si="23"/>
        <v>0</v>
      </c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R155" s="280" t="s">
        <v>143</v>
      </c>
      <c r="AT155" s="280" t="s">
        <v>138</v>
      </c>
      <c r="AU155" s="280" t="s">
        <v>84</v>
      </c>
      <c r="AY155" s="104" t="s">
        <v>135</v>
      </c>
      <c r="BE155" s="281">
        <f t="shared" si="24"/>
        <v>0</v>
      </c>
      <c r="BF155" s="281">
        <f t="shared" si="25"/>
        <v>0</v>
      </c>
      <c r="BG155" s="281">
        <f t="shared" si="26"/>
        <v>0</v>
      </c>
      <c r="BH155" s="281">
        <f t="shared" si="27"/>
        <v>0</v>
      </c>
      <c r="BI155" s="281">
        <f t="shared" si="28"/>
        <v>0</v>
      </c>
      <c r="BJ155" s="104" t="s">
        <v>144</v>
      </c>
      <c r="BK155" s="281">
        <f t="shared" si="29"/>
        <v>0</v>
      </c>
      <c r="BL155" s="104" t="s">
        <v>143</v>
      </c>
      <c r="BM155" s="280" t="s">
        <v>1266</v>
      </c>
    </row>
    <row r="156" spans="1:65" s="257" customFormat="1" ht="25.9" customHeight="1" x14ac:dyDescent="0.2">
      <c r="B156" s="258"/>
      <c r="D156" s="259" t="s">
        <v>75</v>
      </c>
      <c r="E156" s="260" t="s">
        <v>1267</v>
      </c>
      <c r="F156" s="260" t="s">
        <v>1268</v>
      </c>
      <c r="J156" s="261">
        <f>BK156</f>
        <v>0</v>
      </c>
      <c r="L156" s="258"/>
      <c r="M156" s="262"/>
      <c r="N156" s="263"/>
      <c r="O156" s="263"/>
      <c r="P156" s="264">
        <f>SUM(P157:P160)</f>
        <v>0</v>
      </c>
      <c r="Q156" s="263"/>
      <c r="R156" s="264">
        <f>SUM(R157:R160)</f>
        <v>0</v>
      </c>
      <c r="S156" s="263"/>
      <c r="T156" s="265">
        <f>SUM(T157:T160)</f>
        <v>0</v>
      </c>
      <c r="AR156" s="259" t="s">
        <v>84</v>
      </c>
      <c r="AT156" s="266" t="s">
        <v>75</v>
      </c>
      <c r="AU156" s="266" t="s">
        <v>76</v>
      </c>
      <c r="AY156" s="259" t="s">
        <v>135</v>
      </c>
      <c r="BK156" s="267">
        <f>SUM(BK157:BK160)</f>
        <v>0</v>
      </c>
    </row>
    <row r="157" spans="1:65" s="127" customFormat="1" ht="16.5" customHeight="1" x14ac:dyDescent="0.2">
      <c r="A157" s="121"/>
      <c r="B157" s="122"/>
      <c r="C157" s="270" t="s">
        <v>411</v>
      </c>
      <c r="D157" s="270" t="s">
        <v>138</v>
      </c>
      <c r="E157" s="271" t="s">
        <v>1269</v>
      </c>
      <c r="F157" s="272" t="s">
        <v>1270</v>
      </c>
      <c r="G157" s="273" t="s">
        <v>1118</v>
      </c>
      <c r="H157" s="274">
        <v>4</v>
      </c>
      <c r="I157" s="6"/>
      <c r="J157" s="275">
        <f>ROUND(I157*H157,2)</f>
        <v>0</v>
      </c>
      <c r="K157" s="272" t="s">
        <v>3</v>
      </c>
      <c r="L157" s="122"/>
      <c r="M157" s="276" t="s">
        <v>3</v>
      </c>
      <c r="N157" s="277" t="s">
        <v>48</v>
      </c>
      <c r="O157" s="164"/>
      <c r="P157" s="278">
        <f>O157*H157</f>
        <v>0</v>
      </c>
      <c r="Q157" s="278">
        <v>0</v>
      </c>
      <c r="R157" s="278">
        <f>Q157*H157</f>
        <v>0</v>
      </c>
      <c r="S157" s="278">
        <v>0</v>
      </c>
      <c r="T157" s="279">
        <f>S157*H157</f>
        <v>0</v>
      </c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R157" s="280" t="s">
        <v>143</v>
      </c>
      <c r="AT157" s="280" t="s">
        <v>138</v>
      </c>
      <c r="AU157" s="280" t="s">
        <v>84</v>
      </c>
      <c r="AY157" s="104" t="s">
        <v>135</v>
      </c>
      <c r="BE157" s="281">
        <f>IF(N157="základní",J157,0)</f>
        <v>0</v>
      </c>
      <c r="BF157" s="281">
        <f>IF(N157="snížená",J157,0)</f>
        <v>0</v>
      </c>
      <c r="BG157" s="281">
        <f>IF(N157="zákl. přenesená",J157,0)</f>
        <v>0</v>
      </c>
      <c r="BH157" s="281">
        <f>IF(N157="sníž. přenesená",J157,0)</f>
        <v>0</v>
      </c>
      <c r="BI157" s="281">
        <f>IF(N157="nulová",J157,0)</f>
        <v>0</v>
      </c>
      <c r="BJ157" s="104" t="s">
        <v>144</v>
      </c>
      <c r="BK157" s="281">
        <f>ROUND(I157*H157,2)</f>
        <v>0</v>
      </c>
      <c r="BL157" s="104" t="s">
        <v>143</v>
      </c>
      <c r="BM157" s="280" t="s">
        <v>1271</v>
      </c>
    </row>
    <row r="158" spans="1:65" s="127" customFormat="1" ht="16.5" customHeight="1" x14ac:dyDescent="0.2">
      <c r="A158" s="121"/>
      <c r="B158" s="122"/>
      <c r="C158" s="270" t="s">
        <v>415</v>
      </c>
      <c r="D158" s="270" t="s">
        <v>138</v>
      </c>
      <c r="E158" s="271" t="s">
        <v>1272</v>
      </c>
      <c r="F158" s="272" t="s">
        <v>1273</v>
      </c>
      <c r="G158" s="273" t="s">
        <v>1118</v>
      </c>
      <c r="H158" s="274">
        <v>1</v>
      </c>
      <c r="I158" s="6"/>
      <c r="J158" s="275">
        <f>ROUND(I158*H158,2)</f>
        <v>0</v>
      </c>
      <c r="K158" s="272" t="s">
        <v>3</v>
      </c>
      <c r="L158" s="122"/>
      <c r="M158" s="276" t="s">
        <v>3</v>
      </c>
      <c r="N158" s="277" t="s">
        <v>48</v>
      </c>
      <c r="O158" s="164"/>
      <c r="P158" s="278">
        <f>O158*H158</f>
        <v>0</v>
      </c>
      <c r="Q158" s="278">
        <v>0</v>
      </c>
      <c r="R158" s="278">
        <f>Q158*H158</f>
        <v>0</v>
      </c>
      <c r="S158" s="278">
        <v>0</v>
      </c>
      <c r="T158" s="279">
        <f>S158*H158</f>
        <v>0</v>
      </c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R158" s="280" t="s">
        <v>143</v>
      </c>
      <c r="AT158" s="280" t="s">
        <v>138</v>
      </c>
      <c r="AU158" s="280" t="s">
        <v>84</v>
      </c>
      <c r="AY158" s="104" t="s">
        <v>135</v>
      </c>
      <c r="BE158" s="281">
        <f>IF(N158="základní",J158,0)</f>
        <v>0</v>
      </c>
      <c r="BF158" s="281">
        <f>IF(N158="snížená",J158,0)</f>
        <v>0</v>
      </c>
      <c r="BG158" s="281">
        <f>IF(N158="zákl. přenesená",J158,0)</f>
        <v>0</v>
      </c>
      <c r="BH158" s="281">
        <f>IF(N158="sníž. přenesená",J158,0)</f>
        <v>0</v>
      </c>
      <c r="BI158" s="281">
        <f>IF(N158="nulová",J158,0)</f>
        <v>0</v>
      </c>
      <c r="BJ158" s="104" t="s">
        <v>144</v>
      </c>
      <c r="BK158" s="281">
        <f>ROUND(I158*H158,2)</f>
        <v>0</v>
      </c>
      <c r="BL158" s="104" t="s">
        <v>143</v>
      </c>
      <c r="BM158" s="280" t="s">
        <v>1274</v>
      </c>
    </row>
    <row r="159" spans="1:65" s="127" customFormat="1" ht="16.5" customHeight="1" x14ac:dyDescent="0.2">
      <c r="A159" s="121"/>
      <c r="B159" s="122"/>
      <c r="C159" s="270" t="s">
        <v>420</v>
      </c>
      <c r="D159" s="270" t="s">
        <v>138</v>
      </c>
      <c r="E159" s="271" t="s">
        <v>1275</v>
      </c>
      <c r="F159" s="272" t="s">
        <v>1276</v>
      </c>
      <c r="G159" s="273" t="s">
        <v>1118</v>
      </c>
      <c r="H159" s="274">
        <v>1</v>
      </c>
      <c r="I159" s="6"/>
      <c r="J159" s="275">
        <f>ROUND(I159*H159,2)</f>
        <v>0</v>
      </c>
      <c r="K159" s="272" t="s">
        <v>3</v>
      </c>
      <c r="L159" s="122"/>
      <c r="M159" s="276" t="s">
        <v>3</v>
      </c>
      <c r="N159" s="277" t="s">
        <v>48</v>
      </c>
      <c r="O159" s="164"/>
      <c r="P159" s="278">
        <f>O159*H159</f>
        <v>0</v>
      </c>
      <c r="Q159" s="278">
        <v>0</v>
      </c>
      <c r="R159" s="278">
        <f>Q159*H159</f>
        <v>0</v>
      </c>
      <c r="S159" s="278">
        <v>0</v>
      </c>
      <c r="T159" s="279">
        <f>S159*H159</f>
        <v>0</v>
      </c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R159" s="280" t="s">
        <v>143</v>
      </c>
      <c r="AT159" s="280" t="s">
        <v>138</v>
      </c>
      <c r="AU159" s="280" t="s">
        <v>84</v>
      </c>
      <c r="AY159" s="104" t="s">
        <v>135</v>
      </c>
      <c r="BE159" s="281">
        <f>IF(N159="základní",J159,0)</f>
        <v>0</v>
      </c>
      <c r="BF159" s="281">
        <f>IF(N159="snížená",J159,0)</f>
        <v>0</v>
      </c>
      <c r="BG159" s="281">
        <f>IF(N159="zákl. přenesená",J159,0)</f>
        <v>0</v>
      </c>
      <c r="BH159" s="281">
        <f>IF(N159="sníž. přenesená",J159,0)</f>
        <v>0</v>
      </c>
      <c r="BI159" s="281">
        <f>IF(N159="nulová",J159,0)</f>
        <v>0</v>
      </c>
      <c r="BJ159" s="104" t="s">
        <v>144</v>
      </c>
      <c r="BK159" s="281">
        <f>ROUND(I159*H159,2)</f>
        <v>0</v>
      </c>
      <c r="BL159" s="104" t="s">
        <v>143</v>
      </c>
      <c r="BM159" s="280" t="s">
        <v>1277</v>
      </c>
    </row>
    <row r="160" spans="1:65" s="127" customFormat="1" ht="16.5" customHeight="1" x14ac:dyDescent="0.2">
      <c r="A160" s="121"/>
      <c r="B160" s="122"/>
      <c r="C160" s="270" t="s">
        <v>425</v>
      </c>
      <c r="D160" s="270" t="s">
        <v>138</v>
      </c>
      <c r="E160" s="271" t="s">
        <v>1278</v>
      </c>
      <c r="F160" s="272" t="s">
        <v>1279</v>
      </c>
      <c r="G160" s="273" t="s">
        <v>1118</v>
      </c>
      <c r="H160" s="274">
        <v>4</v>
      </c>
      <c r="I160" s="6"/>
      <c r="J160" s="275">
        <f>ROUND(I160*H160,2)</f>
        <v>0</v>
      </c>
      <c r="K160" s="272" t="s">
        <v>3</v>
      </c>
      <c r="L160" s="122"/>
      <c r="M160" s="276" t="s">
        <v>3</v>
      </c>
      <c r="N160" s="277" t="s">
        <v>48</v>
      </c>
      <c r="O160" s="164"/>
      <c r="P160" s="278">
        <f>O160*H160</f>
        <v>0</v>
      </c>
      <c r="Q160" s="278">
        <v>0</v>
      </c>
      <c r="R160" s="278">
        <f>Q160*H160</f>
        <v>0</v>
      </c>
      <c r="S160" s="278">
        <v>0</v>
      </c>
      <c r="T160" s="279">
        <f>S160*H160</f>
        <v>0</v>
      </c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R160" s="280" t="s">
        <v>143</v>
      </c>
      <c r="AT160" s="280" t="s">
        <v>138</v>
      </c>
      <c r="AU160" s="280" t="s">
        <v>84</v>
      </c>
      <c r="AY160" s="104" t="s">
        <v>135</v>
      </c>
      <c r="BE160" s="281">
        <f>IF(N160="základní",J160,0)</f>
        <v>0</v>
      </c>
      <c r="BF160" s="281">
        <f>IF(N160="snížená",J160,0)</f>
        <v>0</v>
      </c>
      <c r="BG160" s="281">
        <f>IF(N160="zákl. přenesená",J160,0)</f>
        <v>0</v>
      </c>
      <c r="BH160" s="281">
        <f>IF(N160="sníž. přenesená",J160,0)</f>
        <v>0</v>
      </c>
      <c r="BI160" s="281">
        <f>IF(N160="nulová",J160,0)</f>
        <v>0</v>
      </c>
      <c r="BJ160" s="104" t="s">
        <v>144</v>
      </c>
      <c r="BK160" s="281">
        <f>ROUND(I160*H160,2)</f>
        <v>0</v>
      </c>
      <c r="BL160" s="104" t="s">
        <v>143</v>
      </c>
      <c r="BM160" s="280" t="s">
        <v>1280</v>
      </c>
    </row>
    <row r="161" spans="1:65" s="257" customFormat="1" ht="25.9" customHeight="1" x14ac:dyDescent="0.2">
      <c r="B161" s="258"/>
      <c r="D161" s="259" t="s">
        <v>75</v>
      </c>
      <c r="E161" s="260" t="s">
        <v>1281</v>
      </c>
      <c r="F161" s="260" t="s">
        <v>1282</v>
      </c>
      <c r="J161" s="261">
        <f>BK161</f>
        <v>0</v>
      </c>
      <c r="L161" s="258"/>
      <c r="M161" s="262"/>
      <c r="N161" s="263"/>
      <c r="O161" s="263"/>
      <c r="P161" s="264">
        <f>P162</f>
        <v>0</v>
      </c>
      <c r="Q161" s="263"/>
      <c r="R161" s="264">
        <f>R162</f>
        <v>0</v>
      </c>
      <c r="S161" s="263"/>
      <c r="T161" s="265">
        <f>T162</f>
        <v>0</v>
      </c>
      <c r="AR161" s="259" t="s">
        <v>84</v>
      </c>
      <c r="AT161" s="266" t="s">
        <v>75</v>
      </c>
      <c r="AU161" s="266" t="s">
        <v>76</v>
      </c>
      <c r="AY161" s="259" t="s">
        <v>135</v>
      </c>
      <c r="BK161" s="267">
        <f>BK162</f>
        <v>0</v>
      </c>
    </row>
    <row r="162" spans="1:65" s="127" customFormat="1" ht="16.5" customHeight="1" x14ac:dyDescent="0.2">
      <c r="A162" s="121"/>
      <c r="B162" s="122"/>
      <c r="C162" s="270" t="s">
        <v>430</v>
      </c>
      <c r="D162" s="270" t="s">
        <v>138</v>
      </c>
      <c r="E162" s="271" t="s">
        <v>1283</v>
      </c>
      <c r="F162" s="272" t="s">
        <v>1284</v>
      </c>
      <c r="G162" s="273" t="s">
        <v>1118</v>
      </c>
      <c r="H162" s="274">
        <v>4</v>
      </c>
      <c r="I162" s="6"/>
      <c r="J162" s="275">
        <f>ROUND(I162*H162,2)</f>
        <v>0</v>
      </c>
      <c r="K162" s="272" t="s">
        <v>3</v>
      </c>
      <c r="L162" s="122"/>
      <c r="M162" s="276" t="s">
        <v>3</v>
      </c>
      <c r="N162" s="277" t="s">
        <v>48</v>
      </c>
      <c r="O162" s="164"/>
      <c r="P162" s="278">
        <f>O162*H162</f>
        <v>0</v>
      </c>
      <c r="Q162" s="278">
        <v>0</v>
      </c>
      <c r="R162" s="278">
        <f>Q162*H162</f>
        <v>0</v>
      </c>
      <c r="S162" s="278">
        <v>0</v>
      </c>
      <c r="T162" s="279">
        <f>S162*H162</f>
        <v>0</v>
      </c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R162" s="280" t="s">
        <v>143</v>
      </c>
      <c r="AT162" s="280" t="s">
        <v>138</v>
      </c>
      <c r="AU162" s="280" t="s">
        <v>84</v>
      </c>
      <c r="AY162" s="104" t="s">
        <v>135</v>
      </c>
      <c r="BE162" s="281">
        <f>IF(N162="základní",J162,0)</f>
        <v>0</v>
      </c>
      <c r="BF162" s="281">
        <f>IF(N162="snížená",J162,0)</f>
        <v>0</v>
      </c>
      <c r="BG162" s="281">
        <f>IF(N162="zákl. přenesená",J162,0)</f>
        <v>0</v>
      </c>
      <c r="BH162" s="281">
        <f>IF(N162="sníž. přenesená",J162,0)</f>
        <v>0</v>
      </c>
      <c r="BI162" s="281">
        <f>IF(N162="nulová",J162,0)</f>
        <v>0</v>
      </c>
      <c r="BJ162" s="104" t="s">
        <v>144</v>
      </c>
      <c r="BK162" s="281">
        <f>ROUND(I162*H162,2)</f>
        <v>0</v>
      </c>
      <c r="BL162" s="104" t="s">
        <v>143</v>
      </c>
      <c r="BM162" s="280" t="s">
        <v>1285</v>
      </c>
    </row>
    <row r="163" spans="1:65" s="257" customFormat="1" ht="25.9" customHeight="1" x14ac:dyDescent="0.2">
      <c r="B163" s="258"/>
      <c r="D163" s="259" t="s">
        <v>75</v>
      </c>
      <c r="E163" s="260" t="s">
        <v>1286</v>
      </c>
      <c r="F163" s="260" t="s">
        <v>1287</v>
      </c>
      <c r="J163" s="261">
        <f>BK163</f>
        <v>0</v>
      </c>
      <c r="L163" s="258"/>
      <c r="M163" s="262"/>
      <c r="N163" s="263"/>
      <c r="O163" s="263"/>
      <c r="P163" s="264">
        <f>SUM(P164:P167)</f>
        <v>0</v>
      </c>
      <c r="Q163" s="263"/>
      <c r="R163" s="264">
        <f>SUM(R164:R167)</f>
        <v>0</v>
      </c>
      <c r="S163" s="263"/>
      <c r="T163" s="265">
        <f>SUM(T164:T167)</f>
        <v>0</v>
      </c>
      <c r="AR163" s="259" t="s">
        <v>84</v>
      </c>
      <c r="AT163" s="266" t="s">
        <v>75</v>
      </c>
      <c r="AU163" s="266" t="s">
        <v>76</v>
      </c>
      <c r="AY163" s="259" t="s">
        <v>135</v>
      </c>
      <c r="BK163" s="267">
        <f>SUM(BK164:BK167)</f>
        <v>0</v>
      </c>
    </row>
    <row r="164" spans="1:65" s="127" customFormat="1" ht="16.5" customHeight="1" x14ac:dyDescent="0.2">
      <c r="A164" s="121"/>
      <c r="B164" s="122"/>
      <c r="C164" s="270" t="s">
        <v>436</v>
      </c>
      <c r="D164" s="270" t="s">
        <v>138</v>
      </c>
      <c r="E164" s="271" t="s">
        <v>1283</v>
      </c>
      <c r="F164" s="272" t="s">
        <v>1284</v>
      </c>
      <c r="G164" s="273" t="s">
        <v>1118</v>
      </c>
      <c r="H164" s="274">
        <v>57</v>
      </c>
      <c r="I164" s="6"/>
      <c r="J164" s="275">
        <f>ROUND(I164*H164,2)</f>
        <v>0</v>
      </c>
      <c r="K164" s="272" t="s">
        <v>3</v>
      </c>
      <c r="L164" s="122"/>
      <c r="M164" s="276" t="s">
        <v>3</v>
      </c>
      <c r="N164" s="277" t="s">
        <v>48</v>
      </c>
      <c r="O164" s="164"/>
      <c r="P164" s="278">
        <f>O164*H164</f>
        <v>0</v>
      </c>
      <c r="Q164" s="278">
        <v>0</v>
      </c>
      <c r="R164" s="278">
        <f>Q164*H164</f>
        <v>0</v>
      </c>
      <c r="S164" s="278">
        <v>0</v>
      </c>
      <c r="T164" s="279">
        <f>S164*H164</f>
        <v>0</v>
      </c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R164" s="280" t="s">
        <v>143</v>
      </c>
      <c r="AT164" s="280" t="s">
        <v>138</v>
      </c>
      <c r="AU164" s="280" t="s">
        <v>84</v>
      </c>
      <c r="AY164" s="104" t="s">
        <v>135</v>
      </c>
      <c r="BE164" s="281">
        <f>IF(N164="základní",J164,0)</f>
        <v>0</v>
      </c>
      <c r="BF164" s="281">
        <f>IF(N164="snížená",J164,0)</f>
        <v>0</v>
      </c>
      <c r="BG164" s="281">
        <f>IF(N164="zákl. přenesená",J164,0)</f>
        <v>0</v>
      </c>
      <c r="BH164" s="281">
        <f>IF(N164="sníž. přenesená",J164,0)</f>
        <v>0</v>
      </c>
      <c r="BI164" s="281">
        <f>IF(N164="nulová",J164,0)</f>
        <v>0</v>
      </c>
      <c r="BJ164" s="104" t="s">
        <v>144</v>
      </c>
      <c r="BK164" s="281">
        <f>ROUND(I164*H164,2)</f>
        <v>0</v>
      </c>
      <c r="BL164" s="104" t="s">
        <v>143</v>
      </c>
      <c r="BM164" s="280" t="s">
        <v>1288</v>
      </c>
    </row>
    <row r="165" spans="1:65" s="127" customFormat="1" ht="16.5" customHeight="1" x14ac:dyDescent="0.2">
      <c r="A165" s="121"/>
      <c r="B165" s="122"/>
      <c r="C165" s="270" t="s">
        <v>441</v>
      </c>
      <c r="D165" s="270" t="s">
        <v>138</v>
      </c>
      <c r="E165" s="271" t="s">
        <v>1289</v>
      </c>
      <c r="F165" s="272" t="s">
        <v>1290</v>
      </c>
      <c r="G165" s="273" t="s">
        <v>1118</v>
      </c>
      <c r="H165" s="274">
        <v>2</v>
      </c>
      <c r="I165" s="6"/>
      <c r="J165" s="275">
        <f>ROUND(I165*H165,2)</f>
        <v>0</v>
      </c>
      <c r="K165" s="272" t="s">
        <v>3</v>
      </c>
      <c r="L165" s="122"/>
      <c r="M165" s="276" t="s">
        <v>3</v>
      </c>
      <c r="N165" s="277" t="s">
        <v>48</v>
      </c>
      <c r="O165" s="164"/>
      <c r="P165" s="278">
        <f>O165*H165</f>
        <v>0</v>
      </c>
      <c r="Q165" s="278">
        <v>0</v>
      </c>
      <c r="R165" s="278">
        <f>Q165*H165</f>
        <v>0</v>
      </c>
      <c r="S165" s="278">
        <v>0</v>
      </c>
      <c r="T165" s="279">
        <f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80" t="s">
        <v>143</v>
      </c>
      <c r="AT165" s="280" t="s">
        <v>138</v>
      </c>
      <c r="AU165" s="280" t="s">
        <v>84</v>
      </c>
      <c r="AY165" s="104" t="s">
        <v>135</v>
      </c>
      <c r="BE165" s="281">
        <f>IF(N165="základní",J165,0)</f>
        <v>0</v>
      </c>
      <c r="BF165" s="281">
        <f>IF(N165="snížená",J165,0)</f>
        <v>0</v>
      </c>
      <c r="BG165" s="281">
        <f>IF(N165="zákl. přenesená",J165,0)</f>
        <v>0</v>
      </c>
      <c r="BH165" s="281">
        <f>IF(N165="sníž. přenesená",J165,0)</f>
        <v>0</v>
      </c>
      <c r="BI165" s="281">
        <f>IF(N165="nulová",J165,0)</f>
        <v>0</v>
      </c>
      <c r="BJ165" s="104" t="s">
        <v>144</v>
      </c>
      <c r="BK165" s="281">
        <f>ROUND(I165*H165,2)</f>
        <v>0</v>
      </c>
      <c r="BL165" s="104" t="s">
        <v>143</v>
      </c>
      <c r="BM165" s="280" t="s">
        <v>1291</v>
      </c>
    </row>
    <row r="166" spans="1:65" s="127" customFormat="1" ht="16.5" customHeight="1" x14ac:dyDescent="0.2">
      <c r="A166" s="121"/>
      <c r="B166" s="122"/>
      <c r="C166" s="270" t="s">
        <v>445</v>
      </c>
      <c r="D166" s="270" t="s">
        <v>138</v>
      </c>
      <c r="E166" s="271" t="s">
        <v>1292</v>
      </c>
      <c r="F166" s="272" t="s">
        <v>1293</v>
      </c>
      <c r="G166" s="273" t="s">
        <v>209</v>
      </c>
      <c r="H166" s="274">
        <v>100</v>
      </c>
      <c r="I166" s="6"/>
      <c r="J166" s="275">
        <f>ROUND(I166*H166,2)</f>
        <v>0</v>
      </c>
      <c r="K166" s="272" t="s">
        <v>3</v>
      </c>
      <c r="L166" s="122"/>
      <c r="M166" s="276" t="s">
        <v>3</v>
      </c>
      <c r="N166" s="277" t="s">
        <v>48</v>
      </c>
      <c r="O166" s="164"/>
      <c r="P166" s="278">
        <f>O166*H166</f>
        <v>0</v>
      </c>
      <c r="Q166" s="278">
        <v>0</v>
      </c>
      <c r="R166" s="278">
        <f>Q166*H166</f>
        <v>0</v>
      </c>
      <c r="S166" s="278">
        <v>0</v>
      </c>
      <c r="T166" s="279">
        <f>S166*H166</f>
        <v>0</v>
      </c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R166" s="280" t="s">
        <v>143</v>
      </c>
      <c r="AT166" s="280" t="s">
        <v>138</v>
      </c>
      <c r="AU166" s="280" t="s">
        <v>84</v>
      </c>
      <c r="AY166" s="104" t="s">
        <v>135</v>
      </c>
      <c r="BE166" s="281">
        <f>IF(N166="základní",J166,0)</f>
        <v>0</v>
      </c>
      <c r="BF166" s="281">
        <f>IF(N166="snížená",J166,0)</f>
        <v>0</v>
      </c>
      <c r="BG166" s="281">
        <f>IF(N166="zákl. přenesená",J166,0)</f>
        <v>0</v>
      </c>
      <c r="BH166" s="281">
        <f>IF(N166="sníž. přenesená",J166,0)</f>
        <v>0</v>
      </c>
      <c r="BI166" s="281">
        <f>IF(N166="nulová",J166,0)</f>
        <v>0</v>
      </c>
      <c r="BJ166" s="104" t="s">
        <v>144</v>
      </c>
      <c r="BK166" s="281">
        <f>ROUND(I166*H166,2)</f>
        <v>0</v>
      </c>
      <c r="BL166" s="104" t="s">
        <v>143</v>
      </c>
      <c r="BM166" s="280" t="s">
        <v>1294</v>
      </c>
    </row>
    <row r="167" spans="1:65" s="127" customFormat="1" ht="16.5" customHeight="1" x14ac:dyDescent="0.2">
      <c r="A167" s="121"/>
      <c r="B167" s="122"/>
      <c r="C167" s="270" t="s">
        <v>452</v>
      </c>
      <c r="D167" s="270" t="s">
        <v>138</v>
      </c>
      <c r="E167" s="271" t="s">
        <v>1295</v>
      </c>
      <c r="F167" s="272" t="s">
        <v>1296</v>
      </c>
      <c r="G167" s="273" t="s">
        <v>209</v>
      </c>
      <c r="H167" s="274">
        <v>600</v>
      </c>
      <c r="I167" s="6"/>
      <c r="J167" s="275">
        <f>ROUND(I167*H167,2)</f>
        <v>0</v>
      </c>
      <c r="K167" s="272" t="s">
        <v>3</v>
      </c>
      <c r="L167" s="122"/>
      <c r="M167" s="276" t="s">
        <v>3</v>
      </c>
      <c r="N167" s="277" t="s">
        <v>48</v>
      </c>
      <c r="O167" s="164"/>
      <c r="P167" s="278">
        <f>O167*H167</f>
        <v>0</v>
      </c>
      <c r="Q167" s="278">
        <v>0</v>
      </c>
      <c r="R167" s="278">
        <f>Q167*H167</f>
        <v>0</v>
      </c>
      <c r="S167" s="278">
        <v>0</v>
      </c>
      <c r="T167" s="279">
        <f>S167*H167</f>
        <v>0</v>
      </c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R167" s="280" t="s">
        <v>143</v>
      </c>
      <c r="AT167" s="280" t="s">
        <v>138</v>
      </c>
      <c r="AU167" s="280" t="s">
        <v>84</v>
      </c>
      <c r="AY167" s="104" t="s">
        <v>135</v>
      </c>
      <c r="BE167" s="281">
        <f>IF(N167="základní",J167,0)</f>
        <v>0</v>
      </c>
      <c r="BF167" s="281">
        <f>IF(N167="snížená",J167,0)</f>
        <v>0</v>
      </c>
      <c r="BG167" s="281">
        <f>IF(N167="zákl. přenesená",J167,0)</f>
        <v>0</v>
      </c>
      <c r="BH167" s="281">
        <f>IF(N167="sníž. přenesená",J167,0)</f>
        <v>0</v>
      </c>
      <c r="BI167" s="281">
        <f>IF(N167="nulová",J167,0)</f>
        <v>0</v>
      </c>
      <c r="BJ167" s="104" t="s">
        <v>144</v>
      </c>
      <c r="BK167" s="281">
        <f>ROUND(I167*H167,2)</f>
        <v>0</v>
      </c>
      <c r="BL167" s="104" t="s">
        <v>143</v>
      </c>
      <c r="BM167" s="280" t="s">
        <v>1297</v>
      </c>
    </row>
    <row r="168" spans="1:65" s="257" customFormat="1" ht="25.9" customHeight="1" x14ac:dyDescent="0.2">
      <c r="B168" s="258"/>
      <c r="D168" s="259" t="s">
        <v>75</v>
      </c>
      <c r="E168" s="260" t="s">
        <v>1298</v>
      </c>
      <c r="F168" s="260" t="s">
        <v>1299</v>
      </c>
      <c r="J168" s="261">
        <f>BK168</f>
        <v>0</v>
      </c>
      <c r="L168" s="258"/>
      <c r="M168" s="262"/>
      <c r="N168" s="263"/>
      <c r="O168" s="263"/>
      <c r="P168" s="264">
        <f>P169</f>
        <v>0</v>
      </c>
      <c r="Q168" s="263"/>
      <c r="R168" s="264">
        <f>R169</f>
        <v>0</v>
      </c>
      <c r="S168" s="263"/>
      <c r="T168" s="265">
        <f>T169</f>
        <v>0</v>
      </c>
      <c r="AR168" s="259" t="s">
        <v>84</v>
      </c>
      <c r="AT168" s="266" t="s">
        <v>75</v>
      </c>
      <c r="AU168" s="266" t="s">
        <v>76</v>
      </c>
      <c r="AY168" s="259" t="s">
        <v>135</v>
      </c>
      <c r="BK168" s="267">
        <f>BK169</f>
        <v>0</v>
      </c>
    </row>
    <row r="169" spans="1:65" s="257" customFormat="1" ht="22.9" customHeight="1" x14ac:dyDescent="0.2">
      <c r="B169" s="258"/>
      <c r="D169" s="259" t="s">
        <v>75</v>
      </c>
      <c r="E169" s="268" t="s">
        <v>1300</v>
      </c>
      <c r="F169" s="268" t="s">
        <v>1301</v>
      </c>
      <c r="J169" s="269">
        <f>BK169</f>
        <v>0</v>
      </c>
      <c r="L169" s="258"/>
      <c r="M169" s="262"/>
      <c r="N169" s="263"/>
      <c r="O169" s="263"/>
      <c r="P169" s="264">
        <f>P170+SUM(P171:P180)</f>
        <v>0</v>
      </c>
      <c r="Q169" s="263"/>
      <c r="R169" s="264">
        <f>R170+SUM(R171:R180)</f>
        <v>0</v>
      </c>
      <c r="S169" s="263"/>
      <c r="T169" s="265">
        <f>T170+SUM(T171:T180)</f>
        <v>0</v>
      </c>
      <c r="AR169" s="259" t="s">
        <v>84</v>
      </c>
      <c r="AT169" s="266" t="s">
        <v>75</v>
      </c>
      <c r="AU169" s="266" t="s">
        <v>84</v>
      </c>
      <c r="AY169" s="259" t="s">
        <v>135</v>
      </c>
      <c r="BK169" s="267">
        <f>BK170+SUM(BK171:BK180)</f>
        <v>0</v>
      </c>
    </row>
    <row r="170" spans="1:65" s="127" customFormat="1" ht="16.5" customHeight="1" x14ac:dyDescent="0.2">
      <c r="A170" s="121"/>
      <c r="B170" s="122"/>
      <c r="C170" s="303" t="s">
        <v>457</v>
      </c>
      <c r="D170" s="303" t="s">
        <v>218</v>
      </c>
      <c r="E170" s="304" t="s">
        <v>1302</v>
      </c>
      <c r="F170" s="305" t="s">
        <v>1303</v>
      </c>
      <c r="G170" s="306" t="s">
        <v>1118</v>
      </c>
      <c r="H170" s="307">
        <v>2</v>
      </c>
      <c r="I170" s="7"/>
      <c r="J170" s="308">
        <f t="shared" ref="J170:J179" si="30">ROUND(I170*H170,2)</f>
        <v>0</v>
      </c>
      <c r="K170" s="305" t="s">
        <v>3</v>
      </c>
      <c r="L170" s="309"/>
      <c r="M170" s="310" t="s">
        <v>3</v>
      </c>
      <c r="N170" s="311" t="s">
        <v>48</v>
      </c>
      <c r="O170" s="164"/>
      <c r="P170" s="278">
        <f t="shared" ref="P170:P179" si="31">O170*H170</f>
        <v>0</v>
      </c>
      <c r="Q170" s="278">
        <v>0</v>
      </c>
      <c r="R170" s="278">
        <f t="shared" ref="R170:R179" si="32">Q170*H170</f>
        <v>0</v>
      </c>
      <c r="S170" s="278">
        <v>0</v>
      </c>
      <c r="T170" s="279">
        <f t="shared" ref="T170:T179" si="33">S170*H170</f>
        <v>0</v>
      </c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R170" s="280" t="s">
        <v>194</v>
      </c>
      <c r="AT170" s="280" t="s">
        <v>218</v>
      </c>
      <c r="AU170" s="280" t="s">
        <v>144</v>
      </c>
      <c r="AY170" s="104" t="s">
        <v>135</v>
      </c>
      <c r="BE170" s="281">
        <f t="shared" ref="BE170:BE179" si="34">IF(N170="základní",J170,0)</f>
        <v>0</v>
      </c>
      <c r="BF170" s="281">
        <f t="shared" ref="BF170:BF179" si="35">IF(N170="snížená",J170,0)</f>
        <v>0</v>
      </c>
      <c r="BG170" s="281">
        <f t="shared" ref="BG170:BG179" si="36">IF(N170="zákl. přenesená",J170,0)</f>
        <v>0</v>
      </c>
      <c r="BH170" s="281">
        <f t="shared" ref="BH170:BH179" si="37">IF(N170="sníž. přenesená",J170,0)</f>
        <v>0</v>
      </c>
      <c r="BI170" s="281">
        <f t="shared" ref="BI170:BI179" si="38">IF(N170="nulová",J170,0)</f>
        <v>0</v>
      </c>
      <c r="BJ170" s="104" t="s">
        <v>144</v>
      </c>
      <c r="BK170" s="281">
        <f t="shared" ref="BK170:BK179" si="39">ROUND(I170*H170,2)</f>
        <v>0</v>
      </c>
      <c r="BL170" s="104" t="s">
        <v>143</v>
      </c>
      <c r="BM170" s="280" t="s">
        <v>1304</v>
      </c>
    </row>
    <row r="171" spans="1:65" s="127" customFormat="1" ht="16.5" customHeight="1" x14ac:dyDescent="0.2">
      <c r="A171" s="121"/>
      <c r="B171" s="122"/>
      <c r="C171" s="303" t="s">
        <v>463</v>
      </c>
      <c r="D171" s="303" t="s">
        <v>218</v>
      </c>
      <c r="E171" s="304" t="s">
        <v>1305</v>
      </c>
      <c r="F171" s="305" t="s">
        <v>1306</v>
      </c>
      <c r="G171" s="306" t="s">
        <v>1118</v>
      </c>
      <c r="H171" s="307">
        <v>1</v>
      </c>
      <c r="I171" s="7"/>
      <c r="J171" s="308">
        <f t="shared" si="30"/>
        <v>0</v>
      </c>
      <c r="K171" s="305" t="s">
        <v>3</v>
      </c>
      <c r="L171" s="309"/>
      <c r="M171" s="310" t="s">
        <v>3</v>
      </c>
      <c r="N171" s="311" t="s">
        <v>48</v>
      </c>
      <c r="O171" s="164"/>
      <c r="P171" s="278">
        <f t="shared" si="31"/>
        <v>0</v>
      </c>
      <c r="Q171" s="278">
        <v>0</v>
      </c>
      <c r="R171" s="278">
        <f t="shared" si="32"/>
        <v>0</v>
      </c>
      <c r="S171" s="278">
        <v>0</v>
      </c>
      <c r="T171" s="279">
        <f t="shared" si="33"/>
        <v>0</v>
      </c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R171" s="280" t="s">
        <v>194</v>
      </c>
      <c r="AT171" s="280" t="s">
        <v>218</v>
      </c>
      <c r="AU171" s="280" t="s">
        <v>144</v>
      </c>
      <c r="AY171" s="104" t="s">
        <v>135</v>
      </c>
      <c r="BE171" s="281">
        <f t="shared" si="34"/>
        <v>0</v>
      </c>
      <c r="BF171" s="281">
        <f t="shared" si="35"/>
        <v>0</v>
      </c>
      <c r="BG171" s="281">
        <f t="shared" si="36"/>
        <v>0</v>
      </c>
      <c r="BH171" s="281">
        <f t="shared" si="37"/>
        <v>0</v>
      </c>
      <c r="BI171" s="281">
        <f t="shared" si="38"/>
        <v>0</v>
      </c>
      <c r="BJ171" s="104" t="s">
        <v>144</v>
      </c>
      <c r="BK171" s="281">
        <f t="shared" si="39"/>
        <v>0</v>
      </c>
      <c r="BL171" s="104" t="s">
        <v>143</v>
      </c>
      <c r="BM171" s="280" t="s">
        <v>1307</v>
      </c>
    </row>
    <row r="172" spans="1:65" s="127" customFormat="1" ht="16.5" customHeight="1" x14ac:dyDescent="0.2">
      <c r="A172" s="121"/>
      <c r="B172" s="122"/>
      <c r="C172" s="303" t="s">
        <v>468</v>
      </c>
      <c r="D172" s="303" t="s">
        <v>218</v>
      </c>
      <c r="E172" s="304" t="s">
        <v>1308</v>
      </c>
      <c r="F172" s="305" t="s">
        <v>1309</v>
      </c>
      <c r="G172" s="306" t="s">
        <v>1118</v>
      </c>
      <c r="H172" s="307">
        <v>17</v>
      </c>
      <c r="I172" s="7"/>
      <c r="J172" s="308">
        <f t="shared" si="30"/>
        <v>0</v>
      </c>
      <c r="K172" s="305" t="s">
        <v>3</v>
      </c>
      <c r="L172" s="309"/>
      <c r="M172" s="310" t="s">
        <v>3</v>
      </c>
      <c r="N172" s="311" t="s">
        <v>48</v>
      </c>
      <c r="O172" s="164"/>
      <c r="P172" s="278">
        <f t="shared" si="31"/>
        <v>0</v>
      </c>
      <c r="Q172" s="278">
        <v>0</v>
      </c>
      <c r="R172" s="278">
        <f t="shared" si="32"/>
        <v>0</v>
      </c>
      <c r="S172" s="278">
        <v>0</v>
      </c>
      <c r="T172" s="279">
        <f t="shared" si="33"/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80" t="s">
        <v>194</v>
      </c>
      <c r="AT172" s="280" t="s">
        <v>218</v>
      </c>
      <c r="AU172" s="280" t="s">
        <v>144</v>
      </c>
      <c r="AY172" s="104" t="s">
        <v>135</v>
      </c>
      <c r="BE172" s="281">
        <f t="shared" si="34"/>
        <v>0</v>
      </c>
      <c r="BF172" s="281">
        <f t="shared" si="35"/>
        <v>0</v>
      </c>
      <c r="BG172" s="281">
        <f t="shared" si="36"/>
        <v>0</v>
      </c>
      <c r="BH172" s="281">
        <f t="shared" si="37"/>
        <v>0</v>
      </c>
      <c r="BI172" s="281">
        <f t="shared" si="38"/>
        <v>0</v>
      </c>
      <c r="BJ172" s="104" t="s">
        <v>144</v>
      </c>
      <c r="BK172" s="281">
        <f t="shared" si="39"/>
        <v>0</v>
      </c>
      <c r="BL172" s="104" t="s">
        <v>143</v>
      </c>
      <c r="BM172" s="280" t="s">
        <v>1310</v>
      </c>
    </row>
    <row r="173" spans="1:65" s="127" customFormat="1" ht="16.5" customHeight="1" x14ac:dyDescent="0.2">
      <c r="A173" s="121"/>
      <c r="B173" s="122"/>
      <c r="C173" s="303" t="s">
        <v>475</v>
      </c>
      <c r="D173" s="303" t="s">
        <v>218</v>
      </c>
      <c r="E173" s="304" t="s">
        <v>1311</v>
      </c>
      <c r="F173" s="305" t="s">
        <v>1312</v>
      </c>
      <c r="G173" s="306" t="s">
        <v>1118</v>
      </c>
      <c r="H173" s="307">
        <v>2</v>
      </c>
      <c r="I173" s="7"/>
      <c r="J173" s="308">
        <f t="shared" si="30"/>
        <v>0</v>
      </c>
      <c r="K173" s="305" t="s">
        <v>3</v>
      </c>
      <c r="L173" s="309"/>
      <c r="M173" s="310" t="s">
        <v>3</v>
      </c>
      <c r="N173" s="311" t="s">
        <v>48</v>
      </c>
      <c r="O173" s="164"/>
      <c r="P173" s="278">
        <f t="shared" si="31"/>
        <v>0</v>
      </c>
      <c r="Q173" s="278">
        <v>0</v>
      </c>
      <c r="R173" s="278">
        <f t="shared" si="32"/>
        <v>0</v>
      </c>
      <c r="S173" s="278">
        <v>0</v>
      </c>
      <c r="T173" s="279">
        <f t="shared" si="33"/>
        <v>0</v>
      </c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R173" s="280" t="s">
        <v>194</v>
      </c>
      <c r="AT173" s="280" t="s">
        <v>218</v>
      </c>
      <c r="AU173" s="280" t="s">
        <v>144</v>
      </c>
      <c r="AY173" s="104" t="s">
        <v>135</v>
      </c>
      <c r="BE173" s="281">
        <f t="shared" si="34"/>
        <v>0</v>
      </c>
      <c r="BF173" s="281">
        <f t="shared" si="35"/>
        <v>0</v>
      </c>
      <c r="BG173" s="281">
        <f t="shared" si="36"/>
        <v>0</v>
      </c>
      <c r="BH173" s="281">
        <f t="shared" si="37"/>
        <v>0</v>
      </c>
      <c r="BI173" s="281">
        <f t="shared" si="38"/>
        <v>0</v>
      </c>
      <c r="BJ173" s="104" t="s">
        <v>144</v>
      </c>
      <c r="BK173" s="281">
        <f t="shared" si="39"/>
        <v>0</v>
      </c>
      <c r="BL173" s="104" t="s">
        <v>143</v>
      </c>
      <c r="BM173" s="280" t="s">
        <v>1313</v>
      </c>
    </row>
    <row r="174" spans="1:65" s="127" customFormat="1" ht="16.5" customHeight="1" x14ac:dyDescent="0.2">
      <c r="A174" s="121"/>
      <c r="B174" s="122"/>
      <c r="C174" s="303" t="s">
        <v>480</v>
      </c>
      <c r="D174" s="303" t="s">
        <v>218</v>
      </c>
      <c r="E174" s="304" t="s">
        <v>1314</v>
      </c>
      <c r="F174" s="305" t="s">
        <v>1315</v>
      </c>
      <c r="G174" s="306" t="s">
        <v>1118</v>
      </c>
      <c r="H174" s="307">
        <v>2</v>
      </c>
      <c r="I174" s="7"/>
      <c r="J174" s="308">
        <f t="shared" si="30"/>
        <v>0</v>
      </c>
      <c r="K174" s="305" t="s">
        <v>3</v>
      </c>
      <c r="L174" s="309"/>
      <c r="M174" s="310" t="s">
        <v>3</v>
      </c>
      <c r="N174" s="311" t="s">
        <v>48</v>
      </c>
      <c r="O174" s="164"/>
      <c r="P174" s="278">
        <f t="shared" si="31"/>
        <v>0</v>
      </c>
      <c r="Q174" s="278">
        <v>0</v>
      </c>
      <c r="R174" s="278">
        <f t="shared" si="32"/>
        <v>0</v>
      </c>
      <c r="S174" s="278">
        <v>0</v>
      </c>
      <c r="T174" s="279">
        <f t="shared" si="33"/>
        <v>0</v>
      </c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R174" s="280" t="s">
        <v>194</v>
      </c>
      <c r="AT174" s="280" t="s">
        <v>218</v>
      </c>
      <c r="AU174" s="280" t="s">
        <v>144</v>
      </c>
      <c r="AY174" s="104" t="s">
        <v>135</v>
      </c>
      <c r="BE174" s="281">
        <f t="shared" si="34"/>
        <v>0</v>
      </c>
      <c r="BF174" s="281">
        <f t="shared" si="35"/>
        <v>0</v>
      </c>
      <c r="BG174" s="281">
        <f t="shared" si="36"/>
        <v>0</v>
      </c>
      <c r="BH174" s="281">
        <f t="shared" si="37"/>
        <v>0</v>
      </c>
      <c r="BI174" s="281">
        <f t="shared" si="38"/>
        <v>0</v>
      </c>
      <c r="BJ174" s="104" t="s">
        <v>144</v>
      </c>
      <c r="BK174" s="281">
        <f t="shared" si="39"/>
        <v>0</v>
      </c>
      <c r="BL174" s="104" t="s">
        <v>143</v>
      </c>
      <c r="BM174" s="280" t="s">
        <v>1316</v>
      </c>
    </row>
    <row r="175" spans="1:65" s="127" customFormat="1" ht="16.5" customHeight="1" x14ac:dyDescent="0.2">
      <c r="A175" s="121"/>
      <c r="B175" s="122"/>
      <c r="C175" s="303" t="s">
        <v>486</v>
      </c>
      <c r="D175" s="303" t="s">
        <v>218</v>
      </c>
      <c r="E175" s="304" t="s">
        <v>1317</v>
      </c>
      <c r="F175" s="305" t="s">
        <v>1318</v>
      </c>
      <c r="G175" s="306" t="s">
        <v>1118</v>
      </c>
      <c r="H175" s="307">
        <v>30</v>
      </c>
      <c r="I175" s="7"/>
      <c r="J175" s="308">
        <f t="shared" si="30"/>
        <v>0</v>
      </c>
      <c r="K175" s="305" t="s">
        <v>3</v>
      </c>
      <c r="L175" s="309"/>
      <c r="M175" s="310" t="s">
        <v>3</v>
      </c>
      <c r="N175" s="311" t="s">
        <v>48</v>
      </c>
      <c r="O175" s="164"/>
      <c r="P175" s="278">
        <f t="shared" si="31"/>
        <v>0</v>
      </c>
      <c r="Q175" s="278">
        <v>0</v>
      </c>
      <c r="R175" s="278">
        <f t="shared" si="32"/>
        <v>0</v>
      </c>
      <c r="S175" s="278">
        <v>0</v>
      </c>
      <c r="T175" s="279">
        <f t="shared" si="33"/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0" t="s">
        <v>194</v>
      </c>
      <c r="AT175" s="280" t="s">
        <v>218</v>
      </c>
      <c r="AU175" s="280" t="s">
        <v>144</v>
      </c>
      <c r="AY175" s="104" t="s">
        <v>135</v>
      </c>
      <c r="BE175" s="281">
        <f t="shared" si="34"/>
        <v>0</v>
      </c>
      <c r="BF175" s="281">
        <f t="shared" si="35"/>
        <v>0</v>
      </c>
      <c r="BG175" s="281">
        <f t="shared" si="36"/>
        <v>0</v>
      </c>
      <c r="BH175" s="281">
        <f t="shared" si="37"/>
        <v>0</v>
      </c>
      <c r="BI175" s="281">
        <f t="shared" si="38"/>
        <v>0</v>
      </c>
      <c r="BJ175" s="104" t="s">
        <v>144</v>
      </c>
      <c r="BK175" s="281">
        <f t="shared" si="39"/>
        <v>0</v>
      </c>
      <c r="BL175" s="104" t="s">
        <v>143</v>
      </c>
      <c r="BM175" s="280" t="s">
        <v>1319</v>
      </c>
    </row>
    <row r="176" spans="1:65" s="127" customFormat="1" ht="16.5" customHeight="1" x14ac:dyDescent="0.2">
      <c r="A176" s="121"/>
      <c r="B176" s="122"/>
      <c r="C176" s="303" t="s">
        <v>493</v>
      </c>
      <c r="D176" s="303" t="s">
        <v>218</v>
      </c>
      <c r="E176" s="304" t="s">
        <v>1320</v>
      </c>
      <c r="F176" s="305" t="s">
        <v>1321</v>
      </c>
      <c r="G176" s="306" t="s">
        <v>1118</v>
      </c>
      <c r="H176" s="307">
        <v>3</v>
      </c>
      <c r="I176" s="7"/>
      <c r="J176" s="308">
        <f t="shared" si="30"/>
        <v>0</v>
      </c>
      <c r="K176" s="305" t="s">
        <v>3</v>
      </c>
      <c r="L176" s="309"/>
      <c r="M176" s="310" t="s">
        <v>3</v>
      </c>
      <c r="N176" s="311" t="s">
        <v>48</v>
      </c>
      <c r="O176" s="164"/>
      <c r="P176" s="278">
        <f t="shared" si="31"/>
        <v>0</v>
      </c>
      <c r="Q176" s="278">
        <v>0</v>
      </c>
      <c r="R176" s="278">
        <f t="shared" si="32"/>
        <v>0</v>
      </c>
      <c r="S176" s="278">
        <v>0</v>
      </c>
      <c r="T176" s="279">
        <f t="shared" si="33"/>
        <v>0</v>
      </c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R176" s="280" t="s">
        <v>194</v>
      </c>
      <c r="AT176" s="280" t="s">
        <v>218</v>
      </c>
      <c r="AU176" s="280" t="s">
        <v>144</v>
      </c>
      <c r="AY176" s="104" t="s">
        <v>135</v>
      </c>
      <c r="BE176" s="281">
        <f t="shared" si="34"/>
        <v>0</v>
      </c>
      <c r="BF176" s="281">
        <f t="shared" si="35"/>
        <v>0</v>
      </c>
      <c r="BG176" s="281">
        <f t="shared" si="36"/>
        <v>0</v>
      </c>
      <c r="BH176" s="281">
        <f t="shared" si="37"/>
        <v>0</v>
      </c>
      <c r="BI176" s="281">
        <f t="shared" si="38"/>
        <v>0</v>
      </c>
      <c r="BJ176" s="104" t="s">
        <v>144</v>
      </c>
      <c r="BK176" s="281">
        <f t="shared" si="39"/>
        <v>0</v>
      </c>
      <c r="BL176" s="104" t="s">
        <v>143</v>
      </c>
      <c r="BM176" s="280" t="s">
        <v>1322</v>
      </c>
    </row>
    <row r="177" spans="1:65" s="127" customFormat="1" ht="24.2" customHeight="1" x14ac:dyDescent="0.2">
      <c r="A177" s="121"/>
      <c r="B177" s="122"/>
      <c r="C177" s="303" t="s">
        <v>502</v>
      </c>
      <c r="D177" s="303" t="s">
        <v>218</v>
      </c>
      <c r="E177" s="304" t="s">
        <v>1323</v>
      </c>
      <c r="F177" s="305" t="s">
        <v>1324</v>
      </c>
      <c r="G177" s="306" t="s">
        <v>1118</v>
      </c>
      <c r="H177" s="307">
        <v>1</v>
      </c>
      <c r="I177" s="7"/>
      <c r="J177" s="308">
        <f t="shared" si="30"/>
        <v>0</v>
      </c>
      <c r="K177" s="305" t="s">
        <v>3</v>
      </c>
      <c r="L177" s="309"/>
      <c r="M177" s="310" t="s">
        <v>3</v>
      </c>
      <c r="N177" s="311" t="s">
        <v>48</v>
      </c>
      <c r="O177" s="164"/>
      <c r="P177" s="278">
        <f t="shared" si="31"/>
        <v>0</v>
      </c>
      <c r="Q177" s="278">
        <v>0</v>
      </c>
      <c r="R177" s="278">
        <f t="shared" si="32"/>
        <v>0</v>
      </c>
      <c r="S177" s="278">
        <v>0</v>
      </c>
      <c r="T177" s="279">
        <f t="shared" si="33"/>
        <v>0</v>
      </c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R177" s="280" t="s">
        <v>194</v>
      </c>
      <c r="AT177" s="280" t="s">
        <v>218</v>
      </c>
      <c r="AU177" s="280" t="s">
        <v>144</v>
      </c>
      <c r="AY177" s="104" t="s">
        <v>135</v>
      </c>
      <c r="BE177" s="281">
        <f t="shared" si="34"/>
        <v>0</v>
      </c>
      <c r="BF177" s="281">
        <f t="shared" si="35"/>
        <v>0</v>
      </c>
      <c r="BG177" s="281">
        <f t="shared" si="36"/>
        <v>0</v>
      </c>
      <c r="BH177" s="281">
        <f t="shared" si="37"/>
        <v>0</v>
      </c>
      <c r="BI177" s="281">
        <f t="shared" si="38"/>
        <v>0</v>
      </c>
      <c r="BJ177" s="104" t="s">
        <v>144</v>
      </c>
      <c r="BK177" s="281">
        <f t="shared" si="39"/>
        <v>0</v>
      </c>
      <c r="BL177" s="104" t="s">
        <v>143</v>
      </c>
      <c r="BM177" s="280" t="s">
        <v>1325</v>
      </c>
    </row>
    <row r="178" spans="1:65" s="127" customFormat="1" ht="16.5" customHeight="1" x14ac:dyDescent="0.2">
      <c r="A178" s="121"/>
      <c r="B178" s="122"/>
      <c r="C178" s="303" t="s">
        <v>508</v>
      </c>
      <c r="D178" s="303" t="s">
        <v>218</v>
      </c>
      <c r="E178" s="304" t="s">
        <v>1326</v>
      </c>
      <c r="F178" s="305" t="s">
        <v>1327</v>
      </c>
      <c r="G178" s="306" t="s">
        <v>1118</v>
      </c>
      <c r="H178" s="307">
        <v>1</v>
      </c>
      <c r="I178" s="7"/>
      <c r="J178" s="308">
        <f t="shared" si="30"/>
        <v>0</v>
      </c>
      <c r="K178" s="305" t="s">
        <v>3</v>
      </c>
      <c r="L178" s="309"/>
      <c r="M178" s="310" t="s">
        <v>3</v>
      </c>
      <c r="N178" s="311" t="s">
        <v>48</v>
      </c>
      <c r="O178" s="164"/>
      <c r="P178" s="278">
        <f t="shared" si="31"/>
        <v>0</v>
      </c>
      <c r="Q178" s="278">
        <v>0</v>
      </c>
      <c r="R178" s="278">
        <f t="shared" si="32"/>
        <v>0</v>
      </c>
      <c r="S178" s="278">
        <v>0</v>
      </c>
      <c r="T178" s="279">
        <f t="shared" si="33"/>
        <v>0</v>
      </c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R178" s="280" t="s">
        <v>194</v>
      </c>
      <c r="AT178" s="280" t="s">
        <v>218</v>
      </c>
      <c r="AU178" s="280" t="s">
        <v>144</v>
      </c>
      <c r="AY178" s="104" t="s">
        <v>135</v>
      </c>
      <c r="BE178" s="281">
        <f t="shared" si="34"/>
        <v>0</v>
      </c>
      <c r="BF178" s="281">
        <f t="shared" si="35"/>
        <v>0</v>
      </c>
      <c r="BG178" s="281">
        <f t="shared" si="36"/>
        <v>0</v>
      </c>
      <c r="BH178" s="281">
        <f t="shared" si="37"/>
        <v>0</v>
      </c>
      <c r="BI178" s="281">
        <f t="shared" si="38"/>
        <v>0</v>
      </c>
      <c r="BJ178" s="104" t="s">
        <v>144</v>
      </c>
      <c r="BK178" s="281">
        <f t="shared" si="39"/>
        <v>0</v>
      </c>
      <c r="BL178" s="104" t="s">
        <v>143</v>
      </c>
      <c r="BM178" s="280" t="s">
        <v>1328</v>
      </c>
    </row>
    <row r="179" spans="1:65" s="127" customFormat="1" ht="16.5" customHeight="1" x14ac:dyDescent="0.2">
      <c r="A179" s="121"/>
      <c r="B179" s="122"/>
      <c r="C179" s="303" t="s">
        <v>513</v>
      </c>
      <c r="D179" s="303" t="s">
        <v>218</v>
      </c>
      <c r="E179" s="304" t="s">
        <v>1329</v>
      </c>
      <c r="F179" s="305" t="s">
        <v>1330</v>
      </c>
      <c r="G179" s="306" t="s">
        <v>1118</v>
      </c>
      <c r="H179" s="307">
        <v>1</v>
      </c>
      <c r="I179" s="7"/>
      <c r="J179" s="308">
        <f t="shared" si="30"/>
        <v>0</v>
      </c>
      <c r="K179" s="305" t="s">
        <v>3</v>
      </c>
      <c r="L179" s="309"/>
      <c r="M179" s="310" t="s">
        <v>3</v>
      </c>
      <c r="N179" s="311" t="s">
        <v>48</v>
      </c>
      <c r="O179" s="164"/>
      <c r="P179" s="278">
        <f t="shared" si="31"/>
        <v>0</v>
      </c>
      <c r="Q179" s="278">
        <v>0</v>
      </c>
      <c r="R179" s="278">
        <f t="shared" si="32"/>
        <v>0</v>
      </c>
      <c r="S179" s="278">
        <v>0</v>
      </c>
      <c r="T179" s="279">
        <f t="shared" si="33"/>
        <v>0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0" t="s">
        <v>194</v>
      </c>
      <c r="AT179" s="280" t="s">
        <v>218</v>
      </c>
      <c r="AU179" s="280" t="s">
        <v>144</v>
      </c>
      <c r="AY179" s="104" t="s">
        <v>135</v>
      </c>
      <c r="BE179" s="281">
        <f t="shared" si="34"/>
        <v>0</v>
      </c>
      <c r="BF179" s="281">
        <f t="shared" si="35"/>
        <v>0</v>
      </c>
      <c r="BG179" s="281">
        <f t="shared" si="36"/>
        <v>0</v>
      </c>
      <c r="BH179" s="281">
        <f t="shared" si="37"/>
        <v>0</v>
      </c>
      <c r="BI179" s="281">
        <f t="shared" si="38"/>
        <v>0</v>
      </c>
      <c r="BJ179" s="104" t="s">
        <v>144</v>
      </c>
      <c r="BK179" s="281">
        <f t="shared" si="39"/>
        <v>0</v>
      </c>
      <c r="BL179" s="104" t="s">
        <v>143</v>
      </c>
      <c r="BM179" s="280" t="s">
        <v>1331</v>
      </c>
    </row>
    <row r="180" spans="1:65" s="257" customFormat="1" ht="20.85" customHeight="1" x14ac:dyDescent="0.2">
      <c r="B180" s="258"/>
      <c r="D180" s="259" t="s">
        <v>75</v>
      </c>
      <c r="E180" s="268" t="s">
        <v>1332</v>
      </c>
      <c r="F180" s="268" t="s">
        <v>1333</v>
      </c>
      <c r="J180" s="269">
        <f>BK180</f>
        <v>0</v>
      </c>
      <c r="L180" s="258"/>
      <c r="M180" s="262"/>
      <c r="N180" s="263"/>
      <c r="O180" s="263"/>
      <c r="P180" s="264">
        <f>P181</f>
        <v>0</v>
      </c>
      <c r="Q180" s="263"/>
      <c r="R180" s="264">
        <f>R181</f>
        <v>0</v>
      </c>
      <c r="S180" s="263"/>
      <c r="T180" s="265">
        <f>T181</f>
        <v>0</v>
      </c>
      <c r="AR180" s="259" t="s">
        <v>84</v>
      </c>
      <c r="AT180" s="266" t="s">
        <v>75</v>
      </c>
      <c r="AU180" s="266" t="s">
        <v>144</v>
      </c>
      <c r="AY180" s="259" t="s">
        <v>135</v>
      </c>
      <c r="BK180" s="267">
        <f>BK181</f>
        <v>0</v>
      </c>
    </row>
    <row r="181" spans="1:65" s="127" customFormat="1" ht="16.5" customHeight="1" x14ac:dyDescent="0.2">
      <c r="A181" s="121"/>
      <c r="B181" s="122"/>
      <c r="C181" s="303" t="s">
        <v>520</v>
      </c>
      <c r="D181" s="303" t="s">
        <v>218</v>
      </c>
      <c r="E181" s="304" t="s">
        <v>1334</v>
      </c>
      <c r="F181" s="305" t="s">
        <v>1335</v>
      </c>
      <c r="G181" s="306" t="s">
        <v>1118</v>
      </c>
      <c r="H181" s="307">
        <v>1</v>
      </c>
      <c r="I181" s="7"/>
      <c r="J181" s="308">
        <f>ROUND(I181*H181,2)</f>
        <v>0</v>
      </c>
      <c r="K181" s="305" t="s">
        <v>3</v>
      </c>
      <c r="L181" s="309"/>
      <c r="M181" s="310" t="s">
        <v>3</v>
      </c>
      <c r="N181" s="311" t="s">
        <v>48</v>
      </c>
      <c r="O181" s="164"/>
      <c r="P181" s="278">
        <f>O181*H181</f>
        <v>0</v>
      </c>
      <c r="Q181" s="278">
        <v>0</v>
      </c>
      <c r="R181" s="278">
        <f>Q181*H181</f>
        <v>0</v>
      </c>
      <c r="S181" s="278">
        <v>0</v>
      </c>
      <c r="T181" s="279">
        <f>S181*H181</f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80" t="s">
        <v>194</v>
      </c>
      <c r="AT181" s="280" t="s">
        <v>218</v>
      </c>
      <c r="AU181" s="280" t="s">
        <v>136</v>
      </c>
      <c r="AY181" s="104" t="s">
        <v>135</v>
      </c>
      <c r="BE181" s="281">
        <f>IF(N181="základní",J181,0)</f>
        <v>0</v>
      </c>
      <c r="BF181" s="281">
        <f>IF(N181="snížená",J181,0)</f>
        <v>0</v>
      </c>
      <c r="BG181" s="281">
        <f>IF(N181="zákl. přenesená",J181,0)</f>
        <v>0</v>
      </c>
      <c r="BH181" s="281">
        <f>IF(N181="sníž. přenesená",J181,0)</f>
        <v>0</v>
      </c>
      <c r="BI181" s="281">
        <f>IF(N181="nulová",J181,0)</f>
        <v>0</v>
      </c>
      <c r="BJ181" s="104" t="s">
        <v>144</v>
      </c>
      <c r="BK181" s="281">
        <f>ROUND(I181*H181,2)</f>
        <v>0</v>
      </c>
      <c r="BL181" s="104" t="s">
        <v>143</v>
      </c>
      <c r="BM181" s="280" t="s">
        <v>1336</v>
      </c>
    </row>
    <row r="182" spans="1:65" s="257" customFormat="1" ht="25.9" customHeight="1" x14ac:dyDescent="0.2">
      <c r="B182" s="258"/>
      <c r="D182" s="259" t="s">
        <v>75</v>
      </c>
      <c r="E182" s="260" t="s">
        <v>1337</v>
      </c>
      <c r="F182" s="260" t="s">
        <v>1338</v>
      </c>
      <c r="J182" s="261">
        <f>BK182</f>
        <v>0</v>
      </c>
      <c r="L182" s="258"/>
      <c r="M182" s="262"/>
      <c r="N182" s="263"/>
      <c r="O182" s="263"/>
      <c r="P182" s="264">
        <f>P183+P185</f>
        <v>0</v>
      </c>
      <c r="Q182" s="263"/>
      <c r="R182" s="264">
        <f>R183+R185</f>
        <v>0</v>
      </c>
      <c r="S182" s="263"/>
      <c r="T182" s="265">
        <f>T183+T185</f>
        <v>0</v>
      </c>
      <c r="AR182" s="259" t="s">
        <v>84</v>
      </c>
      <c r="AT182" s="266" t="s">
        <v>75</v>
      </c>
      <c r="AU182" s="266" t="s">
        <v>76</v>
      </c>
      <c r="AY182" s="259" t="s">
        <v>135</v>
      </c>
      <c r="BK182" s="267">
        <f>BK183+BK185</f>
        <v>0</v>
      </c>
    </row>
    <row r="183" spans="1:65" s="257" customFormat="1" ht="22.9" customHeight="1" x14ac:dyDescent="0.2">
      <c r="B183" s="258"/>
      <c r="D183" s="259" t="s">
        <v>75</v>
      </c>
      <c r="E183" s="268" t="s">
        <v>1339</v>
      </c>
      <c r="F183" s="268" t="s">
        <v>1204</v>
      </c>
      <c r="J183" s="269">
        <f>BK183</f>
        <v>0</v>
      </c>
      <c r="L183" s="258"/>
      <c r="M183" s="262"/>
      <c r="N183" s="263"/>
      <c r="O183" s="263"/>
      <c r="P183" s="264">
        <f>P184</f>
        <v>0</v>
      </c>
      <c r="Q183" s="263"/>
      <c r="R183" s="264">
        <f>R184</f>
        <v>0</v>
      </c>
      <c r="S183" s="263"/>
      <c r="T183" s="265">
        <f>T184</f>
        <v>0</v>
      </c>
      <c r="AR183" s="259" t="s">
        <v>84</v>
      </c>
      <c r="AT183" s="266" t="s">
        <v>75</v>
      </c>
      <c r="AU183" s="266" t="s">
        <v>84</v>
      </c>
      <c r="AY183" s="259" t="s">
        <v>135</v>
      </c>
      <c r="BK183" s="267">
        <f>BK184</f>
        <v>0</v>
      </c>
    </row>
    <row r="184" spans="1:65" s="127" customFormat="1" ht="16.5" customHeight="1" x14ac:dyDescent="0.2">
      <c r="A184" s="121"/>
      <c r="B184" s="122"/>
      <c r="C184" s="270" t="s">
        <v>527</v>
      </c>
      <c r="D184" s="270" t="s">
        <v>138</v>
      </c>
      <c r="E184" s="271" t="s">
        <v>1340</v>
      </c>
      <c r="F184" s="272" t="s">
        <v>1341</v>
      </c>
      <c r="G184" s="273" t="s">
        <v>733</v>
      </c>
      <c r="H184" s="274">
        <v>10</v>
      </c>
      <c r="I184" s="6"/>
      <c r="J184" s="275">
        <f>ROUND(I184*H184,2)</f>
        <v>0</v>
      </c>
      <c r="K184" s="272" t="s">
        <v>3</v>
      </c>
      <c r="L184" s="122"/>
      <c r="M184" s="276" t="s">
        <v>3</v>
      </c>
      <c r="N184" s="277" t="s">
        <v>48</v>
      </c>
      <c r="O184" s="164"/>
      <c r="P184" s="278">
        <f>O184*H184</f>
        <v>0</v>
      </c>
      <c r="Q184" s="278">
        <v>0</v>
      </c>
      <c r="R184" s="278">
        <f>Q184*H184</f>
        <v>0</v>
      </c>
      <c r="S184" s="278">
        <v>0</v>
      </c>
      <c r="T184" s="279">
        <f>S184*H184</f>
        <v>0</v>
      </c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R184" s="280" t="s">
        <v>143</v>
      </c>
      <c r="AT184" s="280" t="s">
        <v>138</v>
      </c>
      <c r="AU184" s="280" t="s">
        <v>144</v>
      </c>
      <c r="AY184" s="104" t="s">
        <v>135</v>
      </c>
      <c r="BE184" s="281">
        <f>IF(N184="základní",J184,0)</f>
        <v>0</v>
      </c>
      <c r="BF184" s="281">
        <f>IF(N184="snížená",J184,0)</f>
        <v>0</v>
      </c>
      <c r="BG184" s="281">
        <f>IF(N184="zákl. přenesená",J184,0)</f>
        <v>0</v>
      </c>
      <c r="BH184" s="281">
        <f>IF(N184="sníž. přenesená",J184,0)</f>
        <v>0</v>
      </c>
      <c r="BI184" s="281">
        <f>IF(N184="nulová",J184,0)</f>
        <v>0</v>
      </c>
      <c r="BJ184" s="104" t="s">
        <v>144</v>
      </c>
      <c r="BK184" s="281">
        <f>ROUND(I184*H184,2)</f>
        <v>0</v>
      </c>
      <c r="BL184" s="104" t="s">
        <v>143</v>
      </c>
      <c r="BM184" s="280" t="s">
        <v>1342</v>
      </c>
    </row>
    <row r="185" spans="1:65" s="257" customFormat="1" ht="22.9" customHeight="1" x14ac:dyDescent="0.2">
      <c r="B185" s="258"/>
      <c r="D185" s="259" t="s">
        <v>75</v>
      </c>
      <c r="E185" s="268" t="s">
        <v>1343</v>
      </c>
      <c r="F185" s="268" t="s">
        <v>1344</v>
      </c>
      <c r="J185" s="269">
        <f>BK185</f>
        <v>0</v>
      </c>
      <c r="L185" s="258"/>
      <c r="M185" s="262"/>
      <c r="N185" s="263"/>
      <c r="O185" s="263"/>
      <c r="P185" s="264">
        <f>SUM(P186:P190)</f>
        <v>0</v>
      </c>
      <c r="Q185" s="263"/>
      <c r="R185" s="264">
        <f>SUM(R186:R190)</f>
        <v>0</v>
      </c>
      <c r="S185" s="263"/>
      <c r="T185" s="265">
        <f>SUM(T186:T190)</f>
        <v>0</v>
      </c>
      <c r="AR185" s="259" t="s">
        <v>84</v>
      </c>
      <c r="AT185" s="266" t="s">
        <v>75</v>
      </c>
      <c r="AU185" s="266" t="s">
        <v>84</v>
      </c>
      <c r="AY185" s="259" t="s">
        <v>135</v>
      </c>
      <c r="BK185" s="267">
        <f>SUM(BK186:BK190)</f>
        <v>0</v>
      </c>
    </row>
    <row r="186" spans="1:65" s="127" customFormat="1" ht="16.5" customHeight="1" x14ac:dyDescent="0.2">
      <c r="A186" s="121"/>
      <c r="B186" s="122"/>
      <c r="C186" s="270" t="s">
        <v>536</v>
      </c>
      <c r="D186" s="270" t="s">
        <v>138</v>
      </c>
      <c r="E186" s="271" t="s">
        <v>1345</v>
      </c>
      <c r="F186" s="272" t="s">
        <v>1346</v>
      </c>
      <c r="G186" s="273" t="s">
        <v>1118</v>
      </c>
      <c r="H186" s="274">
        <v>18</v>
      </c>
      <c r="I186" s="6"/>
      <c r="J186" s="275">
        <f>ROUND(I186*H186,2)</f>
        <v>0</v>
      </c>
      <c r="K186" s="272" t="s">
        <v>3</v>
      </c>
      <c r="L186" s="122"/>
      <c r="M186" s="276" t="s">
        <v>3</v>
      </c>
      <c r="N186" s="277" t="s">
        <v>48</v>
      </c>
      <c r="O186" s="164"/>
      <c r="P186" s="278">
        <f>O186*H186</f>
        <v>0</v>
      </c>
      <c r="Q186" s="278">
        <v>0</v>
      </c>
      <c r="R186" s="278">
        <f>Q186*H186</f>
        <v>0</v>
      </c>
      <c r="S186" s="278">
        <v>0</v>
      </c>
      <c r="T186" s="279">
        <f>S186*H186</f>
        <v>0</v>
      </c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R186" s="280" t="s">
        <v>143</v>
      </c>
      <c r="AT186" s="280" t="s">
        <v>138</v>
      </c>
      <c r="AU186" s="280" t="s">
        <v>144</v>
      </c>
      <c r="AY186" s="104" t="s">
        <v>135</v>
      </c>
      <c r="BE186" s="281">
        <f>IF(N186="základní",J186,0)</f>
        <v>0</v>
      </c>
      <c r="BF186" s="281">
        <f>IF(N186="snížená",J186,0)</f>
        <v>0</v>
      </c>
      <c r="BG186" s="281">
        <f>IF(N186="zákl. přenesená",J186,0)</f>
        <v>0</v>
      </c>
      <c r="BH186" s="281">
        <f>IF(N186="sníž. přenesená",J186,0)</f>
        <v>0</v>
      </c>
      <c r="BI186" s="281">
        <f>IF(N186="nulová",J186,0)</f>
        <v>0</v>
      </c>
      <c r="BJ186" s="104" t="s">
        <v>144</v>
      </c>
      <c r="BK186" s="281">
        <f>ROUND(I186*H186,2)</f>
        <v>0</v>
      </c>
      <c r="BL186" s="104" t="s">
        <v>143</v>
      </c>
      <c r="BM186" s="280" t="s">
        <v>1347</v>
      </c>
    </row>
    <row r="187" spans="1:65" s="127" customFormat="1" ht="16.5" customHeight="1" x14ac:dyDescent="0.2">
      <c r="A187" s="121"/>
      <c r="B187" s="122"/>
      <c r="C187" s="270" t="s">
        <v>541</v>
      </c>
      <c r="D187" s="270" t="s">
        <v>138</v>
      </c>
      <c r="E187" s="271" t="s">
        <v>1348</v>
      </c>
      <c r="F187" s="272" t="s">
        <v>1349</v>
      </c>
      <c r="G187" s="273" t="s">
        <v>1118</v>
      </c>
      <c r="H187" s="274">
        <v>2</v>
      </c>
      <c r="I187" s="6"/>
      <c r="J187" s="275">
        <f>ROUND(I187*H187,2)</f>
        <v>0</v>
      </c>
      <c r="K187" s="272" t="s">
        <v>3</v>
      </c>
      <c r="L187" s="122"/>
      <c r="M187" s="276" t="s">
        <v>3</v>
      </c>
      <c r="N187" s="277" t="s">
        <v>48</v>
      </c>
      <c r="O187" s="164"/>
      <c r="P187" s="278">
        <f>O187*H187</f>
        <v>0</v>
      </c>
      <c r="Q187" s="278">
        <v>0</v>
      </c>
      <c r="R187" s="278">
        <f>Q187*H187</f>
        <v>0</v>
      </c>
      <c r="S187" s="278">
        <v>0</v>
      </c>
      <c r="T187" s="279">
        <f>S187*H187</f>
        <v>0</v>
      </c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R187" s="280" t="s">
        <v>143</v>
      </c>
      <c r="AT187" s="280" t="s">
        <v>138</v>
      </c>
      <c r="AU187" s="280" t="s">
        <v>144</v>
      </c>
      <c r="AY187" s="104" t="s">
        <v>135</v>
      </c>
      <c r="BE187" s="281">
        <f>IF(N187="základní",J187,0)</f>
        <v>0</v>
      </c>
      <c r="BF187" s="281">
        <f>IF(N187="snížená",J187,0)</f>
        <v>0</v>
      </c>
      <c r="BG187" s="281">
        <f>IF(N187="zákl. přenesená",J187,0)</f>
        <v>0</v>
      </c>
      <c r="BH187" s="281">
        <f>IF(N187="sníž. přenesená",J187,0)</f>
        <v>0</v>
      </c>
      <c r="BI187" s="281">
        <f>IF(N187="nulová",J187,0)</f>
        <v>0</v>
      </c>
      <c r="BJ187" s="104" t="s">
        <v>144</v>
      </c>
      <c r="BK187" s="281">
        <f>ROUND(I187*H187,2)</f>
        <v>0</v>
      </c>
      <c r="BL187" s="104" t="s">
        <v>143</v>
      </c>
      <c r="BM187" s="280" t="s">
        <v>1350</v>
      </c>
    </row>
    <row r="188" spans="1:65" s="127" customFormat="1" ht="16.5" customHeight="1" x14ac:dyDescent="0.2">
      <c r="A188" s="121"/>
      <c r="B188" s="122"/>
      <c r="C188" s="270" t="s">
        <v>546</v>
      </c>
      <c r="D188" s="270" t="s">
        <v>138</v>
      </c>
      <c r="E188" s="271" t="s">
        <v>1351</v>
      </c>
      <c r="F188" s="272" t="s">
        <v>1352</v>
      </c>
      <c r="G188" s="273" t="s">
        <v>1118</v>
      </c>
      <c r="H188" s="274">
        <v>1</v>
      </c>
      <c r="I188" s="6"/>
      <c r="J188" s="275">
        <f>ROUND(I188*H188,2)</f>
        <v>0</v>
      </c>
      <c r="K188" s="272" t="s">
        <v>3</v>
      </c>
      <c r="L188" s="122"/>
      <c r="M188" s="276" t="s">
        <v>3</v>
      </c>
      <c r="N188" s="277" t="s">
        <v>48</v>
      </c>
      <c r="O188" s="164"/>
      <c r="P188" s="278">
        <f>O188*H188</f>
        <v>0</v>
      </c>
      <c r="Q188" s="278">
        <v>0</v>
      </c>
      <c r="R188" s="278">
        <f>Q188*H188</f>
        <v>0</v>
      </c>
      <c r="S188" s="278">
        <v>0</v>
      </c>
      <c r="T188" s="279">
        <f>S188*H188</f>
        <v>0</v>
      </c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R188" s="280" t="s">
        <v>143</v>
      </c>
      <c r="AT188" s="280" t="s">
        <v>138</v>
      </c>
      <c r="AU188" s="280" t="s">
        <v>144</v>
      </c>
      <c r="AY188" s="104" t="s">
        <v>135</v>
      </c>
      <c r="BE188" s="281">
        <f>IF(N188="základní",J188,0)</f>
        <v>0</v>
      </c>
      <c r="BF188" s="281">
        <f>IF(N188="snížená",J188,0)</f>
        <v>0</v>
      </c>
      <c r="BG188" s="281">
        <f>IF(N188="zákl. přenesená",J188,0)</f>
        <v>0</v>
      </c>
      <c r="BH188" s="281">
        <f>IF(N188="sníž. přenesená",J188,0)</f>
        <v>0</v>
      </c>
      <c r="BI188" s="281">
        <f>IF(N188="nulová",J188,0)</f>
        <v>0</v>
      </c>
      <c r="BJ188" s="104" t="s">
        <v>144</v>
      </c>
      <c r="BK188" s="281">
        <f>ROUND(I188*H188,2)</f>
        <v>0</v>
      </c>
      <c r="BL188" s="104" t="s">
        <v>143</v>
      </c>
      <c r="BM188" s="280" t="s">
        <v>1353</v>
      </c>
    </row>
    <row r="189" spans="1:65" s="127" customFormat="1" ht="16.5" customHeight="1" x14ac:dyDescent="0.2">
      <c r="A189" s="121"/>
      <c r="B189" s="122"/>
      <c r="C189" s="270" t="s">
        <v>553</v>
      </c>
      <c r="D189" s="270" t="s">
        <v>138</v>
      </c>
      <c r="E189" s="271" t="s">
        <v>1354</v>
      </c>
      <c r="F189" s="272" t="s">
        <v>1355</v>
      </c>
      <c r="G189" s="273" t="s">
        <v>1118</v>
      </c>
      <c r="H189" s="274">
        <v>2</v>
      </c>
      <c r="I189" s="6"/>
      <c r="J189" s="275">
        <f>ROUND(I189*H189,2)</f>
        <v>0</v>
      </c>
      <c r="K189" s="272" t="s">
        <v>3</v>
      </c>
      <c r="L189" s="122"/>
      <c r="M189" s="276" t="s">
        <v>3</v>
      </c>
      <c r="N189" s="277" t="s">
        <v>48</v>
      </c>
      <c r="O189" s="164"/>
      <c r="P189" s="278">
        <f>O189*H189</f>
        <v>0</v>
      </c>
      <c r="Q189" s="278">
        <v>0</v>
      </c>
      <c r="R189" s="278">
        <f>Q189*H189</f>
        <v>0</v>
      </c>
      <c r="S189" s="278">
        <v>0</v>
      </c>
      <c r="T189" s="279">
        <f>S189*H189</f>
        <v>0</v>
      </c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R189" s="280" t="s">
        <v>143</v>
      </c>
      <c r="AT189" s="280" t="s">
        <v>138</v>
      </c>
      <c r="AU189" s="280" t="s">
        <v>144</v>
      </c>
      <c r="AY189" s="104" t="s">
        <v>135</v>
      </c>
      <c r="BE189" s="281">
        <f>IF(N189="základní",J189,0)</f>
        <v>0</v>
      </c>
      <c r="BF189" s="281">
        <f>IF(N189="snížená",J189,0)</f>
        <v>0</v>
      </c>
      <c r="BG189" s="281">
        <f>IF(N189="zákl. přenesená",J189,0)</f>
        <v>0</v>
      </c>
      <c r="BH189" s="281">
        <f>IF(N189="sníž. přenesená",J189,0)</f>
        <v>0</v>
      </c>
      <c r="BI189" s="281">
        <f>IF(N189="nulová",J189,0)</f>
        <v>0</v>
      </c>
      <c r="BJ189" s="104" t="s">
        <v>144</v>
      </c>
      <c r="BK189" s="281">
        <f>ROUND(I189*H189,2)</f>
        <v>0</v>
      </c>
      <c r="BL189" s="104" t="s">
        <v>143</v>
      </c>
      <c r="BM189" s="280" t="s">
        <v>1356</v>
      </c>
    </row>
    <row r="190" spans="1:65" s="127" customFormat="1" ht="16.5" customHeight="1" x14ac:dyDescent="0.2">
      <c r="A190" s="121"/>
      <c r="B190" s="122"/>
      <c r="C190" s="270" t="s">
        <v>559</v>
      </c>
      <c r="D190" s="270" t="s">
        <v>138</v>
      </c>
      <c r="E190" s="271" t="s">
        <v>1357</v>
      </c>
      <c r="F190" s="272" t="s">
        <v>1358</v>
      </c>
      <c r="G190" s="273" t="s">
        <v>1118</v>
      </c>
      <c r="H190" s="274">
        <v>1</v>
      </c>
      <c r="I190" s="6"/>
      <c r="J190" s="275">
        <f>ROUND(I190*H190,2)</f>
        <v>0</v>
      </c>
      <c r="K190" s="272" t="s">
        <v>3</v>
      </c>
      <c r="L190" s="122"/>
      <c r="M190" s="325" t="s">
        <v>3</v>
      </c>
      <c r="N190" s="326" t="s">
        <v>48</v>
      </c>
      <c r="O190" s="322"/>
      <c r="P190" s="327">
        <f>O190*H190</f>
        <v>0</v>
      </c>
      <c r="Q190" s="327">
        <v>0</v>
      </c>
      <c r="R190" s="327">
        <f>Q190*H190</f>
        <v>0</v>
      </c>
      <c r="S190" s="327">
        <v>0</v>
      </c>
      <c r="T190" s="328">
        <f>S190*H190</f>
        <v>0</v>
      </c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R190" s="280" t="s">
        <v>143</v>
      </c>
      <c r="AT190" s="280" t="s">
        <v>138</v>
      </c>
      <c r="AU190" s="280" t="s">
        <v>144</v>
      </c>
      <c r="AY190" s="104" t="s">
        <v>135</v>
      </c>
      <c r="BE190" s="281">
        <f>IF(N190="základní",J190,0)</f>
        <v>0</v>
      </c>
      <c r="BF190" s="281">
        <f>IF(N190="snížená",J190,0)</f>
        <v>0</v>
      </c>
      <c r="BG190" s="281">
        <f>IF(N190="zákl. přenesená",J190,0)</f>
        <v>0</v>
      </c>
      <c r="BH190" s="281">
        <f>IF(N190="sníž. přenesená",J190,0)</f>
        <v>0</v>
      </c>
      <c r="BI190" s="281">
        <f>IF(N190="nulová",J190,0)</f>
        <v>0</v>
      </c>
      <c r="BJ190" s="104" t="s">
        <v>144</v>
      </c>
      <c r="BK190" s="281">
        <f>ROUND(I190*H190,2)</f>
        <v>0</v>
      </c>
      <c r="BL190" s="104" t="s">
        <v>143</v>
      </c>
      <c r="BM190" s="280" t="s">
        <v>1359</v>
      </c>
    </row>
    <row r="191" spans="1:65" s="127" customFormat="1" ht="6.95" customHeight="1" x14ac:dyDescent="0.2">
      <c r="A191" s="121"/>
      <c r="B191" s="143"/>
      <c r="C191" s="144"/>
      <c r="D191" s="144"/>
      <c r="E191" s="144"/>
      <c r="F191" s="144"/>
      <c r="G191" s="144"/>
      <c r="H191" s="144"/>
      <c r="I191" s="144"/>
      <c r="J191" s="144"/>
      <c r="K191" s="144"/>
      <c r="L191" s="122"/>
      <c r="M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</row>
  </sheetData>
  <sheetProtection password="8879" sheet="1" objects="1" scenarios="1"/>
  <autoFilter ref="C99:K190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1" sqref="D11:J11"/>
    </sheetView>
  </sheetViews>
  <sheetFormatPr defaultRowHeight="15" x14ac:dyDescent="0.2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2" customFormat="1" ht="45" customHeight="1" x14ac:dyDescent="0.2">
      <c r="B3" s="13"/>
      <c r="C3" s="93" t="s">
        <v>1360</v>
      </c>
      <c r="D3" s="93"/>
      <c r="E3" s="93"/>
      <c r="F3" s="93"/>
      <c r="G3" s="93"/>
      <c r="H3" s="93"/>
      <c r="I3" s="93"/>
      <c r="J3" s="93"/>
      <c r="K3" s="14"/>
    </row>
    <row r="4" spans="2:11" s="1" customFormat="1" ht="25.5" customHeight="1" x14ac:dyDescent="0.3">
      <c r="B4" s="15"/>
      <c r="C4" s="98" t="s">
        <v>1361</v>
      </c>
      <c r="D4" s="98"/>
      <c r="E4" s="98"/>
      <c r="F4" s="98"/>
      <c r="G4" s="98"/>
      <c r="H4" s="98"/>
      <c r="I4" s="98"/>
      <c r="J4" s="98"/>
      <c r="K4" s="16"/>
    </row>
    <row r="5" spans="2:11" s="1" customFormat="1" ht="5.25" customHeight="1" x14ac:dyDescent="0.2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s="1" customFormat="1" ht="15" customHeight="1" x14ac:dyDescent="0.2">
      <c r="B6" s="15"/>
      <c r="C6" s="97" t="s">
        <v>1362</v>
      </c>
      <c r="D6" s="97"/>
      <c r="E6" s="97"/>
      <c r="F6" s="97"/>
      <c r="G6" s="97"/>
      <c r="H6" s="97"/>
      <c r="I6" s="97"/>
      <c r="J6" s="97"/>
      <c r="K6" s="16"/>
    </row>
    <row r="7" spans="2:11" s="1" customFormat="1" ht="15" customHeight="1" x14ac:dyDescent="0.2">
      <c r="B7" s="19"/>
      <c r="C7" s="97" t="s">
        <v>1363</v>
      </c>
      <c r="D7" s="97"/>
      <c r="E7" s="97"/>
      <c r="F7" s="97"/>
      <c r="G7" s="97"/>
      <c r="H7" s="97"/>
      <c r="I7" s="97"/>
      <c r="J7" s="97"/>
      <c r="K7" s="16"/>
    </row>
    <row r="8" spans="2:11" s="1" customFormat="1" ht="12.75" customHeight="1" x14ac:dyDescent="0.2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s="1" customFormat="1" ht="15" customHeight="1" x14ac:dyDescent="0.2">
      <c r="B9" s="19"/>
      <c r="C9" s="97" t="s">
        <v>1364</v>
      </c>
      <c r="D9" s="97"/>
      <c r="E9" s="97"/>
      <c r="F9" s="97"/>
      <c r="G9" s="97"/>
      <c r="H9" s="97"/>
      <c r="I9" s="97"/>
      <c r="J9" s="97"/>
      <c r="K9" s="16"/>
    </row>
    <row r="10" spans="2:11" s="1" customFormat="1" ht="15" customHeight="1" x14ac:dyDescent="0.2">
      <c r="B10" s="19"/>
      <c r="C10" s="18"/>
      <c r="D10" s="97" t="s">
        <v>1365</v>
      </c>
      <c r="E10" s="97"/>
      <c r="F10" s="97"/>
      <c r="G10" s="97"/>
      <c r="H10" s="97"/>
      <c r="I10" s="97"/>
      <c r="J10" s="97"/>
      <c r="K10" s="16"/>
    </row>
    <row r="11" spans="2:11" s="1" customFormat="1" ht="15" customHeight="1" x14ac:dyDescent="0.2">
      <c r="B11" s="19"/>
      <c r="C11" s="20"/>
      <c r="D11" s="97" t="s">
        <v>1366</v>
      </c>
      <c r="E11" s="97"/>
      <c r="F11" s="97"/>
      <c r="G11" s="97"/>
      <c r="H11" s="97"/>
      <c r="I11" s="97"/>
      <c r="J11" s="97"/>
      <c r="K11" s="16"/>
    </row>
    <row r="12" spans="2:11" s="1" customFormat="1" ht="15" customHeight="1" x14ac:dyDescent="0.2">
      <c r="B12" s="19"/>
      <c r="C12" s="20"/>
      <c r="D12" s="18"/>
      <c r="E12" s="18"/>
      <c r="F12" s="18"/>
      <c r="G12" s="18"/>
      <c r="H12" s="18"/>
      <c r="I12" s="18"/>
      <c r="J12" s="18"/>
      <c r="K12" s="16"/>
    </row>
    <row r="13" spans="2:11" s="1" customFormat="1" ht="15" customHeight="1" x14ac:dyDescent="0.2">
      <c r="B13" s="19"/>
      <c r="C13" s="20"/>
      <c r="D13" s="21" t="s">
        <v>1367</v>
      </c>
      <c r="E13" s="18"/>
      <c r="F13" s="18"/>
      <c r="G13" s="18"/>
      <c r="H13" s="18"/>
      <c r="I13" s="18"/>
      <c r="J13" s="18"/>
      <c r="K13" s="16"/>
    </row>
    <row r="14" spans="2:11" s="1" customFormat="1" ht="12.75" customHeight="1" x14ac:dyDescent="0.2">
      <c r="B14" s="19"/>
      <c r="C14" s="20"/>
      <c r="D14" s="20"/>
      <c r="E14" s="20"/>
      <c r="F14" s="20"/>
      <c r="G14" s="20"/>
      <c r="H14" s="20"/>
      <c r="I14" s="20"/>
      <c r="J14" s="20"/>
      <c r="K14" s="16"/>
    </row>
    <row r="15" spans="2:11" s="1" customFormat="1" ht="15" customHeight="1" x14ac:dyDescent="0.2">
      <c r="B15" s="19"/>
      <c r="C15" s="20"/>
      <c r="D15" s="97" t="s">
        <v>1368</v>
      </c>
      <c r="E15" s="97"/>
      <c r="F15" s="97"/>
      <c r="G15" s="97"/>
      <c r="H15" s="97"/>
      <c r="I15" s="97"/>
      <c r="J15" s="97"/>
      <c r="K15" s="16"/>
    </row>
    <row r="16" spans="2:11" s="1" customFormat="1" ht="15" customHeight="1" x14ac:dyDescent="0.2">
      <c r="B16" s="19"/>
      <c r="C16" s="20"/>
      <c r="D16" s="97" t="s">
        <v>1369</v>
      </c>
      <c r="E16" s="97"/>
      <c r="F16" s="97"/>
      <c r="G16" s="97"/>
      <c r="H16" s="97"/>
      <c r="I16" s="97"/>
      <c r="J16" s="97"/>
      <c r="K16" s="16"/>
    </row>
    <row r="17" spans="2:11" s="1" customFormat="1" ht="15" customHeight="1" x14ac:dyDescent="0.2">
      <c r="B17" s="19"/>
      <c r="C17" s="20"/>
      <c r="D17" s="97" t="s">
        <v>1370</v>
      </c>
      <c r="E17" s="97"/>
      <c r="F17" s="97"/>
      <c r="G17" s="97"/>
      <c r="H17" s="97"/>
      <c r="I17" s="97"/>
      <c r="J17" s="97"/>
      <c r="K17" s="16"/>
    </row>
    <row r="18" spans="2:11" s="1" customFormat="1" ht="15" customHeight="1" x14ac:dyDescent="0.2">
      <c r="B18" s="19"/>
      <c r="C18" s="20"/>
      <c r="D18" s="20"/>
      <c r="E18" s="22" t="s">
        <v>83</v>
      </c>
      <c r="F18" s="97" t="s">
        <v>1371</v>
      </c>
      <c r="G18" s="97"/>
      <c r="H18" s="97"/>
      <c r="I18" s="97"/>
      <c r="J18" s="97"/>
      <c r="K18" s="16"/>
    </row>
    <row r="19" spans="2:11" s="1" customFormat="1" ht="15" customHeight="1" x14ac:dyDescent="0.2">
      <c r="B19" s="19"/>
      <c r="C19" s="20"/>
      <c r="D19" s="20"/>
      <c r="E19" s="22" t="s">
        <v>1372</v>
      </c>
      <c r="F19" s="97" t="s">
        <v>1373</v>
      </c>
      <c r="G19" s="97"/>
      <c r="H19" s="97"/>
      <c r="I19" s="97"/>
      <c r="J19" s="97"/>
      <c r="K19" s="16"/>
    </row>
    <row r="20" spans="2:11" s="1" customFormat="1" ht="15" customHeight="1" x14ac:dyDescent="0.2">
      <c r="B20" s="19"/>
      <c r="C20" s="20"/>
      <c r="D20" s="20"/>
      <c r="E20" s="22" t="s">
        <v>1374</v>
      </c>
      <c r="F20" s="97" t="s">
        <v>1375</v>
      </c>
      <c r="G20" s="97"/>
      <c r="H20" s="97"/>
      <c r="I20" s="97"/>
      <c r="J20" s="97"/>
      <c r="K20" s="16"/>
    </row>
    <row r="21" spans="2:11" s="1" customFormat="1" ht="15" customHeight="1" x14ac:dyDescent="0.2">
      <c r="B21" s="19"/>
      <c r="C21" s="20"/>
      <c r="D21" s="20"/>
      <c r="E21" s="22" t="s">
        <v>1376</v>
      </c>
      <c r="F21" s="97" t="s">
        <v>1377</v>
      </c>
      <c r="G21" s="97"/>
      <c r="H21" s="97"/>
      <c r="I21" s="97"/>
      <c r="J21" s="97"/>
      <c r="K21" s="16"/>
    </row>
    <row r="22" spans="2:11" s="1" customFormat="1" ht="15" customHeight="1" x14ac:dyDescent="0.2">
      <c r="B22" s="19"/>
      <c r="C22" s="20"/>
      <c r="D22" s="20"/>
      <c r="E22" s="22" t="s">
        <v>1378</v>
      </c>
      <c r="F22" s="97" t="s">
        <v>1379</v>
      </c>
      <c r="G22" s="97"/>
      <c r="H22" s="97"/>
      <c r="I22" s="97"/>
      <c r="J22" s="97"/>
      <c r="K22" s="16"/>
    </row>
    <row r="23" spans="2:11" s="1" customFormat="1" ht="15" customHeight="1" x14ac:dyDescent="0.2">
      <c r="B23" s="19"/>
      <c r="C23" s="20"/>
      <c r="D23" s="20"/>
      <c r="E23" s="22" t="s">
        <v>1380</v>
      </c>
      <c r="F23" s="97" t="s">
        <v>1381</v>
      </c>
      <c r="G23" s="97"/>
      <c r="H23" s="97"/>
      <c r="I23" s="97"/>
      <c r="J23" s="97"/>
      <c r="K23" s="16"/>
    </row>
    <row r="24" spans="2:11" s="1" customFormat="1" ht="12.7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16"/>
    </row>
    <row r="25" spans="2:11" s="1" customFormat="1" ht="15" customHeight="1" x14ac:dyDescent="0.2">
      <c r="B25" s="19"/>
      <c r="C25" s="97" t="s">
        <v>1382</v>
      </c>
      <c r="D25" s="97"/>
      <c r="E25" s="97"/>
      <c r="F25" s="97"/>
      <c r="G25" s="97"/>
      <c r="H25" s="97"/>
      <c r="I25" s="97"/>
      <c r="J25" s="97"/>
      <c r="K25" s="16"/>
    </row>
    <row r="26" spans="2:11" s="1" customFormat="1" ht="15" customHeight="1" x14ac:dyDescent="0.2">
      <c r="B26" s="19"/>
      <c r="C26" s="97" t="s">
        <v>1383</v>
      </c>
      <c r="D26" s="97"/>
      <c r="E26" s="97"/>
      <c r="F26" s="97"/>
      <c r="G26" s="97"/>
      <c r="H26" s="97"/>
      <c r="I26" s="97"/>
      <c r="J26" s="97"/>
      <c r="K26" s="16"/>
    </row>
    <row r="27" spans="2:11" s="1" customFormat="1" ht="15" customHeight="1" x14ac:dyDescent="0.2">
      <c r="B27" s="19"/>
      <c r="C27" s="18"/>
      <c r="D27" s="97" t="s">
        <v>1384</v>
      </c>
      <c r="E27" s="97"/>
      <c r="F27" s="97"/>
      <c r="G27" s="97"/>
      <c r="H27" s="97"/>
      <c r="I27" s="97"/>
      <c r="J27" s="97"/>
      <c r="K27" s="16"/>
    </row>
    <row r="28" spans="2:11" s="1" customFormat="1" ht="15" customHeight="1" x14ac:dyDescent="0.2">
      <c r="B28" s="19"/>
      <c r="C28" s="20"/>
      <c r="D28" s="97" t="s">
        <v>1385</v>
      </c>
      <c r="E28" s="97"/>
      <c r="F28" s="97"/>
      <c r="G28" s="97"/>
      <c r="H28" s="97"/>
      <c r="I28" s="97"/>
      <c r="J28" s="97"/>
      <c r="K28" s="16"/>
    </row>
    <row r="29" spans="2:11" s="1" customFormat="1" ht="12.75" customHeight="1" x14ac:dyDescent="0.2">
      <c r="B29" s="19"/>
      <c r="C29" s="20"/>
      <c r="D29" s="20"/>
      <c r="E29" s="20"/>
      <c r="F29" s="20"/>
      <c r="G29" s="20"/>
      <c r="H29" s="20"/>
      <c r="I29" s="20"/>
      <c r="J29" s="20"/>
      <c r="K29" s="16"/>
    </row>
    <row r="30" spans="2:11" s="1" customFormat="1" ht="15" customHeight="1" x14ac:dyDescent="0.2">
      <c r="B30" s="19"/>
      <c r="C30" s="20"/>
      <c r="D30" s="97" t="s">
        <v>1386</v>
      </c>
      <c r="E30" s="97"/>
      <c r="F30" s="97"/>
      <c r="G30" s="97"/>
      <c r="H30" s="97"/>
      <c r="I30" s="97"/>
      <c r="J30" s="97"/>
      <c r="K30" s="16"/>
    </row>
    <row r="31" spans="2:11" s="1" customFormat="1" ht="15" customHeight="1" x14ac:dyDescent="0.2">
      <c r="B31" s="19"/>
      <c r="C31" s="20"/>
      <c r="D31" s="97" t="s">
        <v>1387</v>
      </c>
      <c r="E31" s="97"/>
      <c r="F31" s="97"/>
      <c r="G31" s="97"/>
      <c r="H31" s="97"/>
      <c r="I31" s="97"/>
      <c r="J31" s="97"/>
      <c r="K31" s="16"/>
    </row>
    <row r="32" spans="2:11" s="1" customFormat="1" ht="12.75" customHeight="1" x14ac:dyDescent="0.2">
      <c r="B32" s="19"/>
      <c r="C32" s="20"/>
      <c r="D32" s="20"/>
      <c r="E32" s="20"/>
      <c r="F32" s="20"/>
      <c r="G32" s="20"/>
      <c r="H32" s="20"/>
      <c r="I32" s="20"/>
      <c r="J32" s="20"/>
      <c r="K32" s="16"/>
    </row>
    <row r="33" spans="2:11" s="1" customFormat="1" ht="15" customHeight="1" x14ac:dyDescent="0.2">
      <c r="B33" s="19"/>
      <c r="C33" s="20"/>
      <c r="D33" s="97" t="s">
        <v>1388</v>
      </c>
      <c r="E33" s="97"/>
      <c r="F33" s="97"/>
      <c r="G33" s="97"/>
      <c r="H33" s="97"/>
      <c r="I33" s="97"/>
      <c r="J33" s="97"/>
      <c r="K33" s="16"/>
    </row>
    <row r="34" spans="2:11" s="1" customFormat="1" ht="15" customHeight="1" x14ac:dyDescent="0.2">
      <c r="B34" s="19"/>
      <c r="C34" s="20"/>
      <c r="D34" s="97" t="s">
        <v>1389</v>
      </c>
      <c r="E34" s="97"/>
      <c r="F34" s="97"/>
      <c r="G34" s="97"/>
      <c r="H34" s="97"/>
      <c r="I34" s="97"/>
      <c r="J34" s="97"/>
      <c r="K34" s="16"/>
    </row>
    <row r="35" spans="2:11" s="1" customFormat="1" ht="15" customHeight="1" x14ac:dyDescent="0.2">
      <c r="B35" s="19"/>
      <c r="C35" s="20"/>
      <c r="D35" s="97" t="s">
        <v>1390</v>
      </c>
      <c r="E35" s="97"/>
      <c r="F35" s="97"/>
      <c r="G35" s="97"/>
      <c r="H35" s="97"/>
      <c r="I35" s="97"/>
      <c r="J35" s="97"/>
      <c r="K35" s="16"/>
    </row>
    <row r="36" spans="2:11" s="1" customFormat="1" ht="15" customHeight="1" x14ac:dyDescent="0.2">
      <c r="B36" s="19"/>
      <c r="C36" s="20"/>
      <c r="D36" s="18"/>
      <c r="E36" s="21" t="s">
        <v>121</v>
      </c>
      <c r="F36" s="18"/>
      <c r="G36" s="97" t="s">
        <v>1391</v>
      </c>
      <c r="H36" s="97"/>
      <c r="I36" s="97"/>
      <c r="J36" s="97"/>
      <c r="K36" s="16"/>
    </row>
    <row r="37" spans="2:11" s="1" customFormat="1" ht="30.75" customHeight="1" x14ac:dyDescent="0.2">
      <c r="B37" s="19"/>
      <c r="C37" s="20"/>
      <c r="D37" s="18"/>
      <c r="E37" s="21" t="s">
        <v>1392</v>
      </c>
      <c r="F37" s="18"/>
      <c r="G37" s="97" t="s">
        <v>1393</v>
      </c>
      <c r="H37" s="97"/>
      <c r="I37" s="97"/>
      <c r="J37" s="97"/>
      <c r="K37" s="16"/>
    </row>
    <row r="38" spans="2:11" s="1" customFormat="1" ht="15" customHeight="1" x14ac:dyDescent="0.2">
      <c r="B38" s="19"/>
      <c r="C38" s="20"/>
      <c r="D38" s="18"/>
      <c r="E38" s="21" t="s">
        <v>57</v>
      </c>
      <c r="F38" s="18"/>
      <c r="G38" s="97" t="s">
        <v>1394</v>
      </c>
      <c r="H38" s="97"/>
      <c r="I38" s="97"/>
      <c r="J38" s="97"/>
      <c r="K38" s="16"/>
    </row>
    <row r="39" spans="2:11" s="1" customFormat="1" ht="15" customHeight="1" x14ac:dyDescent="0.2">
      <c r="B39" s="19"/>
      <c r="C39" s="20"/>
      <c r="D39" s="18"/>
      <c r="E39" s="21" t="s">
        <v>58</v>
      </c>
      <c r="F39" s="18"/>
      <c r="G39" s="97" t="s">
        <v>1395</v>
      </c>
      <c r="H39" s="97"/>
      <c r="I39" s="97"/>
      <c r="J39" s="97"/>
      <c r="K39" s="16"/>
    </row>
    <row r="40" spans="2:11" s="1" customFormat="1" ht="15" customHeight="1" x14ac:dyDescent="0.2">
      <c r="B40" s="19"/>
      <c r="C40" s="20"/>
      <c r="D40" s="18"/>
      <c r="E40" s="21" t="s">
        <v>122</v>
      </c>
      <c r="F40" s="18"/>
      <c r="G40" s="97" t="s">
        <v>1396</v>
      </c>
      <c r="H40" s="97"/>
      <c r="I40" s="97"/>
      <c r="J40" s="97"/>
      <c r="K40" s="16"/>
    </row>
    <row r="41" spans="2:11" s="1" customFormat="1" ht="15" customHeight="1" x14ac:dyDescent="0.2">
      <c r="B41" s="19"/>
      <c r="C41" s="20"/>
      <c r="D41" s="18"/>
      <c r="E41" s="21" t="s">
        <v>123</v>
      </c>
      <c r="F41" s="18"/>
      <c r="G41" s="97" t="s">
        <v>1397</v>
      </c>
      <c r="H41" s="97"/>
      <c r="I41" s="97"/>
      <c r="J41" s="97"/>
      <c r="K41" s="16"/>
    </row>
    <row r="42" spans="2:11" s="1" customFormat="1" ht="15" customHeight="1" x14ac:dyDescent="0.2">
      <c r="B42" s="19"/>
      <c r="C42" s="20"/>
      <c r="D42" s="18"/>
      <c r="E42" s="21" t="s">
        <v>1398</v>
      </c>
      <c r="F42" s="18"/>
      <c r="G42" s="97" t="s">
        <v>1399</v>
      </c>
      <c r="H42" s="97"/>
      <c r="I42" s="97"/>
      <c r="J42" s="97"/>
      <c r="K42" s="16"/>
    </row>
    <row r="43" spans="2:11" s="1" customFormat="1" ht="15" customHeight="1" x14ac:dyDescent="0.2">
      <c r="B43" s="19"/>
      <c r="C43" s="20"/>
      <c r="D43" s="18"/>
      <c r="E43" s="21"/>
      <c r="F43" s="18"/>
      <c r="G43" s="97" t="s">
        <v>1400</v>
      </c>
      <c r="H43" s="97"/>
      <c r="I43" s="97"/>
      <c r="J43" s="97"/>
      <c r="K43" s="16"/>
    </row>
    <row r="44" spans="2:11" s="1" customFormat="1" ht="15" customHeight="1" x14ac:dyDescent="0.2">
      <c r="B44" s="19"/>
      <c r="C44" s="20"/>
      <c r="D44" s="18"/>
      <c r="E44" s="21" t="s">
        <v>1401</v>
      </c>
      <c r="F44" s="18"/>
      <c r="G44" s="97" t="s">
        <v>1402</v>
      </c>
      <c r="H44" s="97"/>
      <c r="I44" s="97"/>
      <c r="J44" s="97"/>
      <c r="K44" s="16"/>
    </row>
    <row r="45" spans="2:11" s="1" customFormat="1" ht="15" customHeight="1" x14ac:dyDescent="0.2">
      <c r="B45" s="19"/>
      <c r="C45" s="20"/>
      <c r="D45" s="18"/>
      <c r="E45" s="21" t="s">
        <v>125</v>
      </c>
      <c r="F45" s="18"/>
      <c r="G45" s="97" t="s">
        <v>1403</v>
      </c>
      <c r="H45" s="97"/>
      <c r="I45" s="97"/>
      <c r="J45" s="97"/>
      <c r="K45" s="16"/>
    </row>
    <row r="46" spans="2:11" s="1" customFormat="1" ht="12.75" customHeight="1" x14ac:dyDescent="0.2">
      <c r="B46" s="19"/>
      <c r="C46" s="20"/>
      <c r="D46" s="18"/>
      <c r="E46" s="18"/>
      <c r="F46" s="18"/>
      <c r="G46" s="18"/>
      <c r="H46" s="18"/>
      <c r="I46" s="18"/>
      <c r="J46" s="18"/>
      <c r="K46" s="16"/>
    </row>
    <row r="47" spans="2:11" s="1" customFormat="1" ht="15" customHeight="1" x14ac:dyDescent="0.2">
      <c r="B47" s="19"/>
      <c r="C47" s="20"/>
      <c r="D47" s="97" t="s">
        <v>1404</v>
      </c>
      <c r="E47" s="97"/>
      <c r="F47" s="97"/>
      <c r="G47" s="97"/>
      <c r="H47" s="97"/>
      <c r="I47" s="97"/>
      <c r="J47" s="97"/>
      <c r="K47" s="16"/>
    </row>
    <row r="48" spans="2:11" s="1" customFormat="1" ht="15" customHeight="1" x14ac:dyDescent="0.2">
      <c r="B48" s="19"/>
      <c r="C48" s="20"/>
      <c r="D48" s="20"/>
      <c r="E48" s="97" t="s">
        <v>1405</v>
      </c>
      <c r="F48" s="97"/>
      <c r="G48" s="97"/>
      <c r="H48" s="97"/>
      <c r="I48" s="97"/>
      <c r="J48" s="97"/>
      <c r="K48" s="16"/>
    </row>
    <row r="49" spans="2:11" s="1" customFormat="1" ht="15" customHeight="1" x14ac:dyDescent="0.2">
      <c r="B49" s="19"/>
      <c r="C49" s="20"/>
      <c r="D49" s="20"/>
      <c r="E49" s="97" t="s">
        <v>1406</v>
      </c>
      <c r="F49" s="97"/>
      <c r="G49" s="97"/>
      <c r="H49" s="97"/>
      <c r="I49" s="97"/>
      <c r="J49" s="97"/>
      <c r="K49" s="16"/>
    </row>
    <row r="50" spans="2:11" s="1" customFormat="1" ht="15" customHeight="1" x14ac:dyDescent="0.2">
      <c r="B50" s="19"/>
      <c r="C50" s="20"/>
      <c r="D50" s="20"/>
      <c r="E50" s="97" t="s">
        <v>1407</v>
      </c>
      <c r="F50" s="97"/>
      <c r="G50" s="97"/>
      <c r="H50" s="97"/>
      <c r="I50" s="97"/>
      <c r="J50" s="97"/>
      <c r="K50" s="16"/>
    </row>
    <row r="51" spans="2:11" s="1" customFormat="1" ht="15" customHeight="1" x14ac:dyDescent="0.2">
      <c r="B51" s="19"/>
      <c r="C51" s="20"/>
      <c r="D51" s="97" t="s">
        <v>1408</v>
      </c>
      <c r="E51" s="97"/>
      <c r="F51" s="97"/>
      <c r="G51" s="97"/>
      <c r="H51" s="97"/>
      <c r="I51" s="97"/>
      <c r="J51" s="97"/>
      <c r="K51" s="16"/>
    </row>
    <row r="52" spans="2:11" s="1" customFormat="1" ht="25.5" customHeight="1" x14ac:dyDescent="0.3">
      <c r="B52" s="15"/>
      <c r="C52" s="98" t="s">
        <v>1409</v>
      </c>
      <c r="D52" s="98"/>
      <c r="E52" s="98"/>
      <c r="F52" s="98"/>
      <c r="G52" s="98"/>
      <c r="H52" s="98"/>
      <c r="I52" s="98"/>
      <c r="J52" s="98"/>
      <c r="K52" s="16"/>
    </row>
    <row r="53" spans="2:11" s="1" customFormat="1" ht="5.25" customHeight="1" x14ac:dyDescent="0.2">
      <c r="B53" s="15"/>
      <c r="C53" s="17"/>
      <c r="D53" s="17"/>
      <c r="E53" s="17"/>
      <c r="F53" s="17"/>
      <c r="G53" s="17"/>
      <c r="H53" s="17"/>
      <c r="I53" s="17"/>
      <c r="J53" s="17"/>
      <c r="K53" s="16"/>
    </row>
    <row r="54" spans="2:11" s="1" customFormat="1" ht="15" customHeight="1" x14ac:dyDescent="0.2">
      <c r="B54" s="15"/>
      <c r="C54" s="97" t="s">
        <v>1410</v>
      </c>
      <c r="D54" s="97"/>
      <c r="E54" s="97"/>
      <c r="F54" s="97"/>
      <c r="G54" s="97"/>
      <c r="H54" s="97"/>
      <c r="I54" s="97"/>
      <c r="J54" s="97"/>
      <c r="K54" s="16"/>
    </row>
    <row r="55" spans="2:11" s="1" customFormat="1" ht="15" customHeight="1" x14ac:dyDescent="0.2">
      <c r="B55" s="15"/>
      <c r="C55" s="97" t="s">
        <v>1411</v>
      </c>
      <c r="D55" s="97"/>
      <c r="E55" s="97"/>
      <c r="F55" s="97"/>
      <c r="G55" s="97"/>
      <c r="H55" s="97"/>
      <c r="I55" s="97"/>
      <c r="J55" s="97"/>
      <c r="K55" s="16"/>
    </row>
    <row r="56" spans="2:11" s="1" customFormat="1" ht="12.75" customHeight="1" x14ac:dyDescent="0.2">
      <c r="B56" s="15"/>
      <c r="C56" s="18"/>
      <c r="D56" s="18"/>
      <c r="E56" s="18"/>
      <c r="F56" s="18"/>
      <c r="G56" s="18"/>
      <c r="H56" s="18"/>
      <c r="I56" s="18"/>
      <c r="J56" s="18"/>
      <c r="K56" s="16"/>
    </row>
    <row r="57" spans="2:11" s="1" customFormat="1" ht="15" customHeight="1" x14ac:dyDescent="0.2">
      <c r="B57" s="15"/>
      <c r="C57" s="97" t="s">
        <v>1412</v>
      </c>
      <c r="D57" s="97"/>
      <c r="E57" s="97"/>
      <c r="F57" s="97"/>
      <c r="G57" s="97"/>
      <c r="H57" s="97"/>
      <c r="I57" s="97"/>
      <c r="J57" s="97"/>
      <c r="K57" s="16"/>
    </row>
    <row r="58" spans="2:11" s="1" customFormat="1" ht="15" customHeight="1" x14ac:dyDescent="0.2">
      <c r="B58" s="15"/>
      <c r="C58" s="20"/>
      <c r="D58" s="97" t="s">
        <v>1413</v>
      </c>
      <c r="E58" s="97"/>
      <c r="F58" s="97"/>
      <c r="G58" s="97"/>
      <c r="H58" s="97"/>
      <c r="I58" s="97"/>
      <c r="J58" s="97"/>
      <c r="K58" s="16"/>
    </row>
    <row r="59" spans="2:11" s="1" customFormat="1" ht="15" customHeight="1" x14ac:dyDescent="0.2">
      <c r="B59" s="15"/>
      <c r="C59" s="20"/>
      <c r="D59" s="97" t="s">
        <v>1414</v>
      </c>
      <c r="E59" s="97"/>
      <c r="F59" s="97"/>
      <c r="G59" s="97"/>
      <c r="H59" s="97"/>
      <c r="I59" s="97"/>
      <c r="J59" s="97"/>
      <c r="K59" s="16"/>
    </row>
    <row r="60" spans="2:11" s="1" customFormat="1" ht="15" customHeight="1" x14ac:dyDescent="0.2">
      <c r="B60" s="15"/>
      <c r="C60" s="20"/>
      <c r="D60" s="97" t="s">
        <v>1415</v>
      </c>
      <c r="E60" s="97"/>
      <c r="F60" s="97"/>
      <c r="G60" s="97"/>
      <c r="H60" s="97"/>
      <c r="I60" s="97"/>
      <c r="J60" s="97"/>
      <c r="K60" s="16"/>
    </row>
    <row r="61" spans="2:11" s="1" customFormat="1" ht="15" customHeight="1" x14ac:dyDescent="0.2">
      <c r="B61" s="15"/>
      <c r="C61" s="20"/>
      <c r="D61" s="97" t="s">
        <v>1416</v>
      </c>
      <c r="E61" s="97"/>
      <c r="F61" s="97"/>
      <c r="G61" s="97"/>
      <c r="H61" s="97"/>
      <c r="I61" s="97"/>
      <c r="J61" s="97"/>
      <c r="K61" s="16"/>
    </row>
    <row r="62" spans="2:11" s="1" customFormat="1" ht="15" customHeight="1" x14ac:dyDescent="0.2">
      <c r="B62" s="15"/>
      <c r="C62" s="20"/>
      <c r="D62" s="99" t="s">
        <v>1417</v>
      </c>
      <c r="E62" s="99"/>
      <c r="F62" s="99"/>
      <c r="G62" s="99"/>
      <c r="H62" s="99"/>
      <c r="I62" s="99"/>
      <c r="J62" s="99"/>
      <c r="K62" s="16"/>
    </row>
    <row r="63" spans="2:11" s="1" customFormat="1" ht="15" customHeight="1" x14ac:dyDescent="0.2">
      <c r="B63" s="15"/>
      <c r="C63" s="20"/>
      <c r="D63" s="97" t="s">
        <v>1418</v>
      </c>
      <c r="E63" s="97"/>
      <c r="F63" s="97"/>
      <c r="G63" s="97"/>
      <c r="H63" s="97"/>
      <c r="I63" s="97"/>
      <c r="J63" s="97"/>
      <c r="K63" s="16"/>
    </row>
    <row r="64" spans="2:11" s="1" customFormat="1" ht="12.75" customHeight="1" x14ac:dyDescent="0.2">
      <c r="B64" s="15"/>
      <c r="C64" s="20"/>
      <c r="D64" s="20"/>
      <c r="E64" s="23"/>
      <c r="F64" s="20"/>
      <c r="G64" s="20"/>
      <c r="H64" s="20"/>
      <c r="I64" s="20"/>
      <c r="J64" s="20"/>
      <c r="K64" s="16"/>
    </row>
    <row r="65" spans="2:11" s="1" customFormat="1" ht="15" customHeight="1" x14ac:dyDescent="0.2">
      <c r="B65" s="15"/>
      <c r="C65" s="20"/>
      <c r="D65" s="97" t="s">
        <v>1419</v>
      </c>
      <c r="E65" s="97"/>
      <c r="F65" s="97"/>
      <c r="G65" s="97"/>
      <c r="H65" s="97"/>
      <c r="I65" s="97"/>
      <c r="J65" s="97"/>
      <c r="K65" s="16"/>
    </row>
    <row r="66" spans="2:11" s="1" customFormat="1" ht="15" customHeight="1" x14ac:dyDescent="0.2">
      <c r="B66" s="15"/>
      <c r="C66" s="20"/>
      <c r="D66" s="99" t="s">
        <v>1420</v>
      </c>
      <c r="E66" s="99"/>
      <c r="F66" s="99"/>
      <c r="G66" s="99"/>
      <c r="H66" s="99"/>
      <c r="I66" s="99"/>
      <c r="J66" s="99"/>
      <c r="K66" s="16"/>
    </row>
    <row r="67" spans="2:11" s="1" customFormat="1" ht="15" customHeight="1" x14ac:dyDescent="0.2">
      <c r="B67" s="15"/>
      <c r="C67" s="20"/>
      <c r="D67" s="97" t="s">
        <v>1421</v>
      </c>
      <c r="E67" s="97"/>
      <c r="F67" s="97"/>
      <c r="G67" s="97"/>
      <c r="H67" s="97"/>
      <c r="I67" s="97"/>
      <c r="J67" s="97"/>
      <c r="K67" s="16"/>
    </row>
    <row r="68" spans="2:11" s="1" customFormat="1" ht="15" customHeight="1" x14ac:dyDescent="0.2">
      <c r="B68" s="15"/>
      <c r="C68" s="20"/>
      <c r="D68" s="97" t="s">
        <v>1422</v>
      </c>
      <c r="E68" s="97"/>
      <c r="F68" s="97"/>
      <c r="G68" s="97"/>
      <c r="H68" s="97"/>
      <c r="I68" s="97"/>
      <c r="J68" s="97"/>
      <c r="K68" s="16"/>
    </row>
    <row r="69" spans="2:11" s="1" customFormat="1" ht="15" customHeight="1" x14ac:dyDescent="0.2">
      <c r="B69" s="15"/>
      <c r="C69" s="20"/>
      <c r="D69" s="97" t="s">
        <v>1423</v>
      </c>
      <c r="E69" s="97"/>
      <c r="F69" s="97"/>
      <c r="G69" s="97"/>
      <c r="H69" s="97"/>
      <c r="I69" s="97"/>
      <c r="J69" s="97"/>
      <c r="K69" s="16"/>
    </row>
    <row r="70" spans="2:11" s="1" customFormat="1" ht="15" customHeight="1" x14ac:dyDescent="0.2">
      <c r="B70" s="15"/>
      <c r="C70" s="20"/>
      <c r="D70" s="97" t="s">
        <v>1424</v>
      </c>
      <c r="E70" s="97"/>
      <c r="F70" s="97"/>
      <c r="G70" s="97"/>
      <c r="H70" s="97"/>
      <c r="I70" s="97"/>
      <c r="J70" s="97"/>
      <c r="K70" s="16"/>
    </row>
    <row r="71" spans="2:11" s="1" customFormat="1" ht="12.75" customHeight="1" x14ac:dyDescent="0.2">
      <c r="B71" s="24"/>
      <c r="C71" s="25"/>
      <c r="D71" s="25"/>
      <c r="E71" s="25"/>
      <c r="F71" s="25"/>
      <c r="G71" s="25"/>
      <c r="H71" s="25"/>
      <c r="I71" s="25"/>
      <c r="J71" s="25"/>
      <c r="K71" s="26"/>
    </row>
    <row r="72" spans="2:11" s="1" customFormat="1" ht="18.75" customHeight="1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8"/>
    </row>
    <row r="73" spans="2:11" s="1" customFormat="1" ht="18.75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2:11" s="1" customFormat="1" ht="7.5" customHeight="1" x14ac:dyDescent="0.2">
      <c r="B74" s="29"/>
      <c r="C74" s="30"/>
      <c r="D74" s="30"/>
      <c r="E74" s="30"/>
      <c r="F74" s="30"/>
      <c r="G74" s="30"/>
      <c r="H74" s="30"/>
      <c r="I74" s="30"/>
      <c r="J74" s="30"/>
      <c r="K74" s="31"/>
    </row>
    <row r="75" spans="2:11" s="1" customFormat="1" ht="45" customHeight="1" x14ac:dyDescent="0.2">
      <c r="B75" s="32"/>
      <c r="C75" s="92" t="s">
        <v>1425</v>
      </c>
      <c r="D75" s="92"/>
      <c r="E75" s="92"/>
      <c r="F75" s="92"/>
      <c r="G75" s="92"/>
      <c r="H75" s="92"/>
      <c r="I75" s="92"/>
      <c r="J75" s="92"/>
      <c r="K75" s="33"/>
    </row>
    <row r="76" spans="2:11" s="1" customFormat="1" ht="17.25" customHeight="1" x14ac:dyDescent="0.2">
      <c r="B76" s="32"/>
      <c r="C76" s="34" t="s">
        <v>1426</v>
      </c>
      <c r="D76" s="34"/>
      <c r="E76" s="34"/>
      <c r="F76" s="34" t="s">
        <v>1427</v>
      </c>
      <c r="G76" s="35"/>
      <c r="H76" s="34" t="s">
        <v>58</v>
      </c>
      <c r="I76" s="34" t="s">
        <v>61</v>
      </c>
      <c r="J76" s="34" t="s">
        <v>1428</v>
      </c>
      <c r="K76" s="33"/>
    </row>
    <row r="77" spans="2:11" s="1" customFormat="1" ht="17.25" customHeight="1" x14ac:dyDescent="0.2">
      <c r="B77" s="32"/>
      <c r="C77" s="36" t="s">
        <v>1429</v>
      </c>
      <c r="D77" s="36"/>
      <c r="E77" s="36"/>
      <c r="F77" s="37" t="s">
        <v>1430</v>
      </c>
      <c r="G77" s="38"/>
      <c r="H77" s="36"/>
      <c r="I77" s="36"/>
      <c r="J77" s="36" t="s">
        <v>1431</v>
      </c>
      <c r="K77" s="33"/>
    </row>
    <row r="78" spans="2:11" s="1" customFormat="1" ht="5.25" customHeight="1" x14ac:dyDescent="0.2">
      <c r="B78" s="32"/>
      <c r="C78" s="39"/>
      <c r="D78" s="39"/>
      <c r="E78" s="39"/>
      <c r="F78" s="39"/>
      <c r="G78" s="40"/>
      <c r="H78" s="39"/>
      <c r="I78" s="39"/>
      <c r="J78" s="39"/>
      <c r="K78" s="33"/>
    </row>
    <row r="79" spans="2:11" s="1" customFormat="1" ht="15" customHeight="1" x14ac:dyDescent="0.2">
      <c r="B79" s="32"/>
      <c r="C79" s="21" t="s">
        <v>57</v>
      </c>
      <c r="D79" s="41"/>
      <c r="E79" s="41"/>
      <c r="F79" s="42" t="s">
        <v>1432</v>
      </c>
      <c r="G79" s="43"/>
      <c r="H79" s="21" t="s">
        <v>1433</v>
      </c>
      <c r="I79" s="21" t="s">
        <v>1434</v>
      </c>
      <c r="J79" s="21">
        <v>20</v>
      </c>
      <c r="K79" s="33"/>
    </row>
    <row r="80" spans="2:11" s="1" customFormat="1" ht="15" customHeight="1" x14ac:dyDescent="0.2">
      <c r="B80" s="32"/>
      <c r="C80" s="21" t="s">
        <v>1435</v>
      </c>
      <c r="D80" s="21"/>
      <c r="E80" s="21"/>
      <c r="F80" s="42" t="s">
        <v>1432</v>
      </c>
      <c r="G80" s="43"/>
      <c r="H80" s="21" t="s">
        <v>1436</v>
      </c>
      <c r="I80" s="21" t="s">
        <v>1434</v>
      </c>
      <c r="J80" s="21">
        <v>120</v>
      </c>
      <c r="K80" s="33"/>
    </row>
    <row r="81" spans="2:11" s="1" customFormat="1" ht="15" customHeight="1" x14ac:dyDescent="0.2">
      <c r="B81" s="44"/>
      <c r="C81" s="21" t="s">
        <v>1437</v>
      </c>
      <c r="D81" s="21"/>
      <c r="E81" s="21"/>
      <c r="F81" s="42" t="s">
        <v>1438</v>
      </c>
      <c r="G81" s="43"/>
      <c r="H81" s="21" t="s">
        <v>1439</v>
      </c>
      <c r="I81" s="21" t="s">
        <v>1434</v>
      </c>
      <c r="J81" s="21">
        <v>50</v>
      </c>
      <c r="K81" s="33"/>
    </row>
    <row r="82" spans="2:11" s="1" customFormat="1" ht="15" customHeight="1" x14ac:dyDescent="0.2">
      <c r="B82" s="44"/>
      <c r="C82" s="21" t="s">
        <v>1440</v>
      </c>
      <c r="D82" s="21"/>
      <c r="E82" s="21"/>
      <c r="F82" s="42" t="s">
        <v>1432</v>
      </c>
      <c r="G82" s="43"/>
      <c r="H82" s="21" t="s">
        <v>1441</v>
      </c>
      <c r="I82" s="21" t="s">
        <v>1442</v>
      </c>
      <c r="J82" s="21"/>
      <c r="K82" s="33"/>
    </row>
    <row r="83" spans="2:11" s="1" customFormat="1" ht="15" customHeight="1" x14ac:dyDescent="0.2">
      <c r="B83" s="44"/>
      <c r="C83" s="45" t="s">
        <v>1443</v>
      </c>
      <c r="D83" s="45"/>
      <c r="E83" s="45"/>
      <c r="F83" s="46" t="s">
        <v>1438</v>
      </c>
      <c r="G83" s="45"/>
      <c r="H83" s="45" t="s">
        <v>1444</v>
      </c>
      <c r="I83" s="45" t="s">
        <v>1434</v>
      </c>
      <c r="J83" s="45">
        <v>15</v>
      </c>
      <c r="K83" s="33"/>
    </row>
    <row r="84" spans="2:11" s="1" customFormat="1" ht="15" customHeight="1" x14ac:dyDescent="0.2">
      <c r="B84" s="44"/>
      <c r="C84" s="45" t="s">
        <v>1445</v>
      </c>
      <c r="D84" s="45"/>
      <c r="E84" s="45"/>
      <c r="F84" s="46" t="s">
        <v>1438</v>
      </c>
      <c r="G84" s="45"/>
      <c r="H84" s="45" t="s">
        <v>1446</v>
      </c>
      <c r="I84" s="45" t="s">
        <v>1434</v>
      </c>
      <c r="J84" s="45">
        <v>15</v>
      </c>
      <c r="K84" s="33"/>
    </row>
    <row r="85" spans="2:11" s="1" customFormat="1" ht="15" customHeight="1" x14ac:dyDescent="0.2">
      <c r="B85" s="44"/>
      <c r="C85" s="45" t="s">
        <v>1447</v>
      </c>
      <c r="D85" s="45"/>
      <c r="E85" s="45"/>
      <c r="F85" s="46" t="s">
        <v>1438</v>
      </c>
      <c r="G85" s="45"/>
      <c r="H85" s="45" t="s">
        <v>1448</v>
      </c>
      <c r="I85" s="45" t="s">
        <v>1434</v>
      </c>
      <c r="J85" s="45">
        <v>20</v>
      </c>
      <c r="K85" s="33"/>
    </row>
    <row r="86" spans="2:11" s="1" customFormat="1" ht="15" customHeight="1" x14ac:dyDescent="0.2">
      <c r="B86" s="44"/>
      <c r="C86" s="45" t="s">
        <v>1449</v>
      </c>
      <c r="D86" s="45"/>
      <c r="E86" s="45"/>
      <c r="F86" s="46" t="s">
        <v>1438</v>
      </c>
      <c r="G86" s="45"/>
      <c r="H86" s="45" t="s">
        <v>1450</v>
      </c>
      <c r="I86" s="45" t="s">
        <v>1434</v>
      </c>
      <c r="J86" s="45">
        <v>20</v>
      </c>
      <c r="K86" s="33"/>
    </row>
    <row r="87" spans="2:11" s="1" customFormat="1" ht="15" customHeight="1" x14ac:dyDescent="0.2">
      <c r="B87" s="44"/>
      <c r="C87" s="21" t="s">
        <v>1451</v>
      </c>
      <c r="D87" s="21"/>
      <c r="E87" s="21"/>
      <c r="F87" s="42" t="s">
        <v>1438</v>
      </c>
      <c r="G87" s="43"/>
      <c r="H87" s="21" t="s">
        <v>1452</v>
      </c>
      <c r="I87" s="21" t="s">
        <v>1434</v>
      </c>
      <c r="J87" s="21">
        <v>50</v>
      </c>
      <c r="K87" s="33"/>
    </row>
    <row r="88" spans="2:11" s="1" customFormat="1" ht="15" customHeight="1" x14ac:dyDescent="0.2">
      <c r="B88" s="44"/>
      <c r="C88" s="21" t="s">
        <v>1453</v>
      </c>
      <c r="D88" s="21"/>
      <c r="E88" s="21"/>
      <c r="F88" s="42" t="s">
        <v>1438</v>
      </c>
      <c r="G88" s="43"/>
      <c r="H88" s="21" t="s">
        <v>1454</v>
      </c>
      <c r="I88" s="21" t="s">
        <v>1434</v>
      </c>
      <c r="J88" s="21">
        <v>20</v>
      </c>
      <c r="K88" s="33"/>
    </row>
    <row r="89" spans="2:11" s="1" customFormat="1" ht="15" customHeight="1" x14ac:dyDescent="0.2">
      <c r="B89" s="44"/>
      <c r="C89" s="21" t="s">
        <v>1455</v>
      </c>
      <c r="D89" s="21"/>
      <c r="E89" s="21"/>
      <c r="F89" s="42" t="s">
        <v>1438</v>
      </c>
      <c r="G89" s="43"/>
      <c r="H89" s="21" t="s">
        <v>1456</v>
      </c>
      <c r="I89" s="21" t="s">
        <v>1434</v>
      </c>
      <c r="J89" s="21">
        <v>20</v>
      </c>
      <c r="K89" s="33"/>
    </row>
    <row r="90" spans="2:11" s="1" customFormat="1" ht="15" customHeight="1" x14ac:dyDescent="0.2">
      <c r="B90" s="44"/>
      <c r="C90" s="21" t="s">
        <v>1457</v>
      </c>
      <c r="D90" s="21"/>
      <c r="E90" s="21"/>
      <c r="F90" s="42" t="s">
        <v>1438</v>
      </c>
      <c r="G90" s="43"/>
      <c r="H90" s="21" t="s">
        <v>1458</v>
      </c>
      <c r="I90" s="21" t="s">
        <v>1434</v>
      </c>
      <c r="J90" s="21">
        <v>50</v>
      </c>
      <c r="K90" s="33"/>
    </row>
    <row r="91" spans="2:11" s="1" customFormat="1" ht="15" customHeight="1" x14ac:dyDescent="0.2">
      <c r="B91" s="44"/>
      <c r="C91" s="21" t="s">
        <v>1459</v>
      </c>
      <c r="D91" s="21"/>
      <c r="E91" s="21"/>
      <c r="F91" s="42" t="s">
        <v>1438</v>
      </c>
      <c r="G91" s="43"/>
      <c r="H91" s="21" t="s">
        <v>1459</v>
      </c>
      <c r="I91" s="21" t="s">
        <v>1434</v>
      </c>
      <c r="J91" s="21">
        <v>50</v>
      </c>
      <c r="K91" s="33"/>
    </row>
    <row r="92" spans="2:11" s="1" customFormat="1" ht="15" customHeight="1" x14ac:dyDescent="0.2">
      <c r="B92" s="44"/>
      <c r="C92" s="21" t="s">
        <v>1460</v>
      </c>
      <c r="D92" s="21"/>
      <c r="E92" s="21"/>
      <c r="F92" s="42" t="s">
        <v>1438</v>
      </c>
      <c r="G92" s="43"/>
      <c r="H92" s="21" t="s">
        <v>1461</v>
      </c>
      <c r="I92" s="21" t="s">
        <v>1434</v>
      </c>
      <c r="J92" s="21">
        <v>255</v>
      </c>
      <c r="K92" s="33"/>
    </row>
    <row r="93" spans="2:11" s="1" customFormat="1" ht="15" customHeight="1" x14ac:dyDescent="0.2">
      <c r="B93" s="44"/>
      <c r="C93" s="21" t="s">
        <v>1462</v>
      </c>
      <c r="D93" s="21"/>
      <c r="E93" s="21"/>
      <c r="F93" s="42" t="s">
        <v>1432</v>
      </c>
      <c r="G93" s="43"/>
      <c r="H93" s="21" t="s">
        <v>1463</v>
      </c>
      <c r="I93" s="21" t="s">
        <v>1464</v>
      </c>
      <c r="J93" s="21"/>
      <c r="K93" s="33"/>
    </row>
    <row r="94" spans="2:11" s="1" customFormat="1" ht="15" customHeight="1" x14ac:dyDescent="0.2">
      <c r="B94" s="44"/>
      <c r="C94" s="21" t="s">
        <v>1465</v>
      </c>
      <c r="D94" s="21"/>
      <c r="E94" s="21"/>
      <c r="F94" s="42" t="s">
        <v>1432</v>
      </c>
      <c r="G94" s="43"/>
      <c r="H94" s="21" t="s">
        <v>1466</v>
      </c>
      <c r="I94" s="21" t="s">
        <v>1467</v>
      </c>
      <c r="J94" s="21"/>
      <c r="K94" s="33"/>
    </row>
    <row r="95" spans="2:11" s="1" customFormat="1" ht="15" customHeight="1" x14ac:dyDescent="0.2">
      <c r="B95" s="44"/>
      <c r="C95" s="21" t="s">
        <v>1468</v>
      </c>
      <c r="D95" s="21"/>
      <c r="E95" s="21"/>
      <c r="F95" s="42" t="s">
        <v>1432</v>
      </c>
      <c r="G95" s="43"/>
      <c r="H95" s="21" t="s">
        <v>1468</v>
      </c>
      <c r="I95" s="21" t="s">
        <v>1467</v>
      </c>
      <c r="J95" s="21"/>
      <c r="K95" s="33"/>
    </row>
    <row r="96" spans="2:11" s="1" customFormat="1" ht="15" customHeight="1" x14ac:dyDescent="0.2">
      <c r="B96" s="44"/>
      <c r="C96" s="21" t="s">
        <v>42</v>
      </c>
      <c r="D96" s="21"/>
      <c r="E96" s="21"/>
      <c r="F96" s="42" t="s">
        <v>1432</v>
      </c>
      <c r="G96" s="43"/>
      <c r="H96" s="21" t="s">
        <v>1469</v>
      </c>
      <c r="I96" s="21" t="s">
        <v>1467</v>
      </c>
      <c r="J96" s="21"/>
      <c r="K96" s="33"/>
    </row>
    <row r="97" spans="2:11" s="1" customFormat="1" ht="15" customHeight="1" x14ac:dyDescent="0.2">
      <c r="B97" s="44"/>
      <c r="C97" s="21" t="s">
        <v>52</v>
      </c>
      <c r="D97" s="21"/>
      <c r="E97" s="21"/>
      <c r="F97" s="42" t="s">
        <v>1432</v>
      </c>
      <c r="G97" s="43"/>
      <c r="H97" s="21" t="s">
        <v>1470</v>
      </c>
      <c r="I97" s="21" t="s">
        <v>1467</v>
      </c>
      <c r="J97" s="21"/>
      <c r="K97" s="33"/>
    </row>
    <row r="98" spans="2:11" s="1" customFormat="1" ht="15" customHeight="1" x14ac:dyDescent="0.2">
      <c r="B98" s="47"/>
      <c r="C98" s="48"/>
      <c r="D98" s="48"/>
      <c r="E98" s="48"/>
      <c r="F98" s="48"/>
      <c r="G98" s="48"/>
      <c r="H98" s="48"/>
      <c r="I98" s="48"/>
      <c r="J98" s="48"/>
      <c r="K98" s="49"/>
    </row>
    <row r="99" spans="2:11" s="1" customFormat="1" ht="18.75" customHeight="1" x14ac:dyDescent="0.2">
      <c r="B99" s="50"/>
      <c r="C99" s="51"/>
      <c r="D99" s="51"/>
      <c r="E99" s="51"/>
      <c r="F99" s="51"/>
      <c r="G99" s="51"/>
      <c r="H99" s="51"/>
      <c r="I99" s="51"/>
      <c r="J99" s="51"/>
      <c r="K99" s="50"/>
    </row>
    <row r="100" spans="2:11" s="1" customFormat="1" ht="18.7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2:11" s="1" customFormat="1" ht="7.5" customHeight="1" x14ac:dyDescent="0.2">
      <c r="B101" s="29"/>
      <c r="C101" s="30"/>
      <c r="D101" s="30"/>
      <c r="E101" s="30"/>
      <c r="F101" s="30"/>
      <c r="G101" s="30"/>
      <c r="H101" s="30"/>
      <c r="I101" s="30"/>
      <c r="J101" s="30"/>
      <c r="K101" s="31"/>
    </row>
    <row r="102" spans="2:11" s="1" customFormat="1" ht="45" customHeight="1" x14ac:dyDescent="0.2">
      <c r="B102" s="32"/>
      <c r="C102" s="92" t="s">
        <v>1471</v>
      </c>
      <c r="D102" s="92"/>
      <c r="E102" s="92"/>
      <c r="F102" s="92"/>
      <c r="G102" s="92"/>
      <c r="H102" s="92"/>
      <c r="I102" s="92"/>
      <c r="J102" s="92"/>
      <c r="K102" s="33"/>
    </row>
    <row r="103" spans="2:11" s="1" customFormat="1" ht="17.25" customHeight="1" x14ac:dyDescent="0.2">
      <c r="B103" s="32"/>
      <c r="C103" s="34" t="s">
        <v>1426</v>
      </c>
      <c r="D103" s="34"/>
      <c r="E103" s="34"/>
      <c r="F103" s="34" t="s">
        <v>1427</v>
      </c>
      <c r="G103" s="35"/>
      <c r="H103" s="34" t="s">
        <v>58</v>
      </c>
      <c r="I103" s="34" t="s">
        <v>61</v>
      </c>
      <c r="J103" s="34" t="s">
        <v>1428</v>
      </c>
      <c r="K103" s="33"/>
    </row>
    <row r="104" spans="2:11" s="1" customFormat="1" ht="17.25" customHeight="1" x14ac:dyDescent="0.2">
      <c r="B104" s="32"/>
      <c r="C104" s="36" t="s">
        <v>1429</v>
      </c>
      <c r="D104" s="36"/>
      <c r="E104" s="36"/>
      <c r="F104" s="37" t="s">
        <v>1430</v>
      </c>
      <c r="G104" s="38"/>
      <c r="H104" s="36"/>
      <c r="I104" s="36"/>
      <c r="J104" s="36" t="s">
        <v>1431</v>
      </c>
      <c r="K104" s="33"/>
    </row>
    <row r="105" spans="2:11" s="1" customFormat="1" ht="5.25" customHeight="1" x14ac:dyDescent="0.2">
      <c r="B105" s="32"/>
      <c r="C105" s="34"/>
      <c r="D105" s="34"/>
      <c r="E105" s="34"/>
      <c r="F105" s="34"/>
      <c r="G105" s="52"/>
      <c r="H105" s="34"/>
      <c r="I105" s="34"/>
      <c r="J105" s="34"/>
      <c r="K105" s="33"/>
    </row>
    <row r="106" spans="2:11" s="1" customFormat="1" ht="15" customHeight="1" x14ac:dyDescent="0.2">
      <c r="B106" s="32"/>
      <c r="C106" s="21" t="s">
        <v>57</v>
      </c>
      <c r="D106" s="41"/>
      <c r="E106" s="41"/>
      <c r="F106" s="42" t="s">
        <v>1432</v>
      </c>
      <c r="G106" s="21"/>
      <c r="H106" s="21" t="s">
        <v>1472</v>
      </c>
      <c r="I106" s="21" t="s">
        <v>1434</v>
      </c>
      <c r="J106" s="21">
        <v>20</v>
      </c>
      <c r="K106" s="33"/>
    </row>
    <row r="107" spans="2:11" s="1" customFormat="1" ht="15" customHeight="1" x14ac:dyDescent="0.2">
      <c r="B107" s="32"/>
      <c r="C107" s="21" t="s">
        <v>1435</v>
      </c>
      <c r="D107" s="21"/>
      <c r="E107" s="21"/>
      <c r="F107" s="42" t="s">
        <v>1432</v>
      </c>
      <c r="G107" s="21"/>
      <c r="H107" s="21" t="s">
        <v>1472</v>
      </c>
      <c r="I107" s="21" t="s">
        <v>1434</v>
      </c>
      <c r="J107" s="21">
        <v>120</v>
      </c>
      <c r="K107" s="33"/>
    </row>
    <row r="108" spans="2:11" s="1" customFormat="1" ht="15" customHeight="1" x14ac:dyDescent="0.2">
      <c r="B108" s="44"/>
      <c r="C108" s="21" t="s">
        <v>1437</v>
      </c>
      <c r="D108" s="21"/>
      <c r="E108" s="21"/>
      <c r="F108" s="42" t="s">
        <v>1438</v>
      </c>
      <c r="G108" s="21"/>
      <c r="H108" s="21" t="s">
        <v>1472</v>
      </c>
      <c r="I108" s="21" t="s">
        <v>1434</v>
      </c>
      <c r="J108" s="21">
        <v>50</v>
      </c>
      <c r="K108" s="33"/>
    </row>
    <row r="109" spans="2:11" s="1" customFormat="1" ht="15" customHeight="1" x14ac:dyDescent="0.2">
      <c r="B109" s="44"/>
      <c r="C109" s="21" t="s">
        <v>1440</v>
      </c>
      <c r="D109" s="21"/>
      <c r="E109" s="21"/>
      <c r="F109" s="42" t="s">
        <v>1432</v>
      </c>
      <c r="G109" s="21"/>
      <c r="H109" s="21" t="s">
        <v>1472</v>
      </c>
      <c r="I109" s="21" t="s">
        <v>1442</v>
      </c>
      <c r="J109" s="21"/>
      <c r="K109" s="33"/>
    </row>
    <row r="110" spans="2:11" s="1" customFormat="1" ht="15" customHeight="1" x14ac:dyDescent="0.2">
      <c r="B110" s="44"/>
      <c r="C110" s="21" t="s">
        <v>1451</v>
      </c>
      <c r="D110" s="21"/>
      <c r="E110" s="21"/>
      <c r="F110" s="42" t="s">
        <v>1438</v>
      </c>
      <c r="G110" s="21"/>
      <c r="H110" s="21" t="s">
        <v>1472</v>
      </c>
      <c r="I110" s="21" t="s">
        <v>1434</v>
      </c>
      <c r="J110" s="21">
        <v>50</v>
      </c>
      <c r="K110" s="33"/>
    </row>
    <row r="111" spans="2:11" s="1" customFormat="1" ht="15" customHeight="1" x14ac:dyDescent="0.2">
      <c r="B111" s="44"/>
      <c r="C111" s="21" t="s">
        <v>1459</v>
      </c>
      <c r="D111" s="21"/>
      <c r="E111" s="21"/>
      <c r="F111" s="42" t="s">
        <v>1438</v>
      </c>
      <c r="G111" s="21"/>
      <c r="H111" s="21" t="s">
        <v>1472</v>
      </c>
      <c r="I111" s="21" t="s">
        <v>1434</v>
      </c>
      <c r="J111" s="21">
        <v>50</v>
      </c>
      <c r="K111" s="33"/>
    </row>
    <row r="112" spans="2:11" s="1" customFormat="1" ht="15" customHeight="1" x14ac:dyDescent="0.2">
      <c r="B112" s="44"/>
      <c r="C112" s="21" t="s">
        <v>1457</v>
      </c>
      <c r="D112" s="21"/>
      <c r="E112" s="21"/>
      <c r="F112" s="42" t="s">
        <v>1438</v>
      </c>
      <c r="G112" s="21"/>
      <c r="H112" s="21" t="s">
        <v>1472</v>
      </c>
      <c r="I112" s="21" t="s">
        <v>1434</v>
      </c>
      <c r="J112" s="21">
        <v>50</v>
      </c>
      <c r="K112" s="33"/>
    </row>
    <row r="113" spans="2:11" s="1" customFormat="1" ht="15" customHeight="1" x14ac:dyDescent="0.2">
      <c r="B113" s="44"/>
      <c r="C113" s="21" t="s">
        <v>57</v>
      </c>
      <c r="D113" s="21"/>
      <c r="E113" s="21"/>
      <c r="F113" s="42" t="s">
        <v>1432</v>
      </c>
      <c r="G113" s="21"/>
      <c r="H113" s="21" t="s">
        <v>1473</v>
      </c>
      <c r="I113" s="21" t="s">
        <v>1434</v>
      </c>
      <c r="J113" s="21">
        <v>20</v>
      </c>
      <c r="K113" s="33"/>
    </row>
    <row r="114" spans="2:11" s="1" customFormat="1" ht="15" customHeight="1" x14ac:dyDescent="0.2">
      <c r="B114" s="44"/>
      <c r="C114" s="21" t="s">
        <v>1474</v>
      </c>
      <c r="D114" s="21"/>
      <c r="E114" s="21"/>
      <c r="F114" s="42" t="s">
        <v>1432</v>
      </c>
      <c r="G114" s="21"/>
      <c r="H114" s="21" t="s">
        <v>1475</v>
      </c>
      <c r="I114" s="21" t="s">
        <v>1434</v>
      </c>
      <c r="J114" s="21">
        <v>120</v>
      </c>
      <c r="K114" s="33"/>
    </row>
    <row r="115" spans="2:11" s="1" customFormat="1" ht="15" customHeight="1" x14ac:dyDescent="0.2">
      <c r="B115" s="44"/>
      <c r="C115" s="21" t="s">
        <v>42</v>
      </c>
      <c r="D115" s="21"/>
      <c r="E115" s="21"/>
      <c r="F115" s="42" t="s">
        <v>1432</v>
      </c>
      <c r="G115" s="21"/>
      <c r="H115" s="21" t="s">
        <v>1476</v>
      </c>
      <c r="I115" s="21" t="s">
        <v>1467</v>
      </c>
      <c r="J115" s="21"/>
      <c r="K115" s="33"/>
    </row>
    <row r="116" spans="2:11" s="1" customFormat="1" ht="15" customHeight="1" x14ac:dyDescent="0.2">
      <c r="B116" s="44"/>
      <c r="C116" s="21" t="s">
        <v>52</v>
      </c>
      <c r="D116" s="21"/>
      <c r="E116" s="21"/>
      <c r="F116" s="42" t="s">
        <v>1432</v>
      </c>
      <c r="G116" s="21"/>
      <c r="H116" s="21" t="s">
        <v>1477</v>
      </c>
      <c r="I116" s="21" t="s">
        <v>1467</v>
      </c>
      <c r="J116" s="21"/>
      <c r="K116" s="33"/>
    </row>
    <row r="117" spans="2:11" s="1" customFormat="1" ht="15" customHeight="1" x14ac:dyDescent="0.2">
      <c r="B117" s="44"/>
      <c r="C117" s="21" t="s">
        <v>61</v>
      </c>
      <c r="D117" s="21"/>
      <c r="E117" s="21"/>
      <c r="F117" s="42" t="s">
        <v>1432</v>
      </c>
      <c r="G117" s="21"/>
      <c r="H117" s="21" t="s">
        <v>1478</v>
      </c>
      <c r="I117" s="21" t="s">
        <v>1479</v>
      </c>
      <c r="J117" s="21"/>
      <c r="K117" s="33"/>
    </row>
    <row r="118" spans="2:11" s="1" customFormat="1" ht="15" customHeight="1" x14ac:dyDescent="0.2">
      <c r="B118" s="47"/>
      <c r="C118" s="53"/>
      <c r="D118" s="53"/>
      <c r="E118" s="53"/>
      <c r="F118" s="53"/>
      <c r="G118" s="53"/>
      <c r="H118" s="53"/>
      <c r="I118" s="53"/>
      <c r="J118" s="53"/>
      <c r="K118" s="49"/>
    </row>
    <row r="119" spans="2:11" s="1" customFormat="1" ht="18.75" customHeight="1" x14ac:dyDescent="0.2">
      <c r="B119" s="54"/>
      <c r="C119" s="55"/>
      <c r="D119" s="55"/>
      <c r="E119" s="55"/>
      <c r="F119" s="56"/>
      <c r="G119" s="55"/>
      <c r="H119" s="55"/>
      <c r="I119" s="55"/>
      <c r="J119" s="55"/>
      <c r="K119" s="54"/>
    </row>
    <row r="120" spans="2:11" s="1" customFormat="1" ht="18.75" customHeight="1" x14ac:dyDescent="0.2"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2:11" s="1" customFormat="1" ht="7.5" customHeight="1" x14ac:dyDescent="0.2">
      <c r="B121" s="57"/>
      <c r="C121" s="58"/>
      <c r="D121" s="58"/>
      <c r="E121" s="58"/>
      <c r="F121" s="58"/>
      <c r="G121" s="58"/>
      <c r="H121" s="58"/>
      <c r="I121" s="58"/>
      <c r="J121" s="58"/>
      <c r="K121" s="59"/>
    </row>
    <row r="122" spans="2:11" s="1" customFormat="1" ht="45" customHeight="1" x14ac:dyDescent="0.2">
      <c r="B122" s="60"/>
      <c r="C122" s="93" t="s">
        <v>1480</v>
      </c>
      <c r="D122" s="93"/>
      <c r="E122" s="93"/>
      <c r="F122" s="93"/>
      <c r="G122" s="93"/>
      <c r="H122" s="93"/>
      <c r="I122" s="93"/>
      <c r="J122" s="93"/>
      <c r="K122" s="61"/>
    </row>
    <row r="123" spans="2:11" s="1" customFormat="1" ht="17.25" customHeight="1" x14ac:dyDescent="0.2">
      <c r="B123" s="62"/>
      <c r="C123" s="34" t="s">
        <v>1426</v>
      </c>
      <c r="D123" s="34"/>
      <c r="E123" s="34"/>
      <c r="F123" s="34" t="s">
        <v>1427</v>
      </c>
      <c r="G123" s="35"/>
      <c r="H123" s="34" t="s">
        <v>58</v>
      </c>
      <c r="I123" s="34" t="s">
        <v>61</v>
      </c>
      <c r="J123" s="34" t="s">
        <v>1428</v>
      </c>
      <c r="K123" s="63"/>
    </row>
    <row r="124" spans="2:11" s="1" customFormat="1" ht="17.25" customHeight="1" x14ac:dyDescent="0.2">
      <c r="B124" s="62"/>
      <c r="C124" s="36" t="s">
        <v>1429</v>
      </c>
      <c r="D124" s="36"/>
      <c r="E124" s="36"/>
      <c r="F124" s="37" t="s">
        <v>1430</v>
      </c>
      <c r="G124" s="38"/>
      <c r="H124" s="36"/>
      <c r="I124" s="36"/>
      <c r="J124" s="36" t="s">
        <v>1431</v>
      </c>
      <c r="K124" s="63"/>
    </row>
    <row r="125" spans="2:11" s="1" customFormat="1" ht="5.25" customHeight="1" x14ac:dyDescent="0.2">
      <c r="B125" s="64"/>
      <c r="C125" s="39"/>
      <c r="D125" s="39"/>
      <c r="E125" s="39"/>
      <c r="F125" s="39"/>
      <c r="G125" s="65"/>
      <c r="H125" s="39"/>
      <c r="I125" s="39"/>
      <c r="J125" s="39"/>
      <c r="K125" s="66"/>
    </row>
    <row r="126" spans="2:11" s="1" customFormat="1" ht="15" customHeight="1" x14ac:dyDescent="0.2">
      <c r="B126" s="64"/>
      <c r="C126" s="21" t="s">
        <v>1435</v>
      </c>
      <c r="D126" s="41"/>
      <c r="E126" s="41"/>
      <c r="F126" s="42" t="s">
        <v>1432</v>
      </c>
      <c r="G126" s="21"/>
      <c r="H126" s="21" t="s">
        <v>1472</v>
      </c>
      <c r="I126" s="21" t="s">
        <v>1434</v>
      </c>
      <c r="J126" s="21">
        <v>120</v>
      </c>
      <c r="K126" s="67"/>
    </row>
    <row r="127" spans="2:11" s="1" customFormat="1" ht="15" customHeight="1" x14ac:dyDescent="0.2">
      <c r="B127" s="64"/>
      <c r="C127" s="21" t="s">
        <v>1481</v>
      </c>
      <c r="D127" s="21"/>
      <c r="E127" s="21"/>
      <c r="F127" s="42" t="s">
        <v>1432</v>
      </c>
      <c r="G127" s="21"/>
      <c r="H127" s="21" t="s">
        <v>1482</v>
      </c>
      <c r="I127" s="21" t="s">
        <v>1434</v>
      </c>
      <c r="J127" s="21" t="s">
        <v>1483</v>
      </c>
      <c r="K127" s="67"/>
    </row>
    <row r="128" spans="2:11" s="1" customFormat="1" ht="15" customHeight="1" x14ac:dyDescent="0.2">
      <c r="B128" s="64"/>
      <c r="C128" s="21" t="s">
        <v>1380</v>
      </c>
      <c r="D128" s="21"/>
      <c r="E128" s="21"/>
      <c r="F128" s="42" t="s">
        <v>1432</v>
      </c>
      <c r="G128" s="21"/>
      <c r="H128" s="21" t="s">
        <v>1484</v>
      </c>
      <c r="I128" s="21" t="s">
        <v>1434</v>
      </c>
      <c r="J128" s="21" t="s">
        <v>1483</v>
      </c>
      <c r="K128" s="67"/>
    </row>
    <row r="129" spans="2:11" s="1" customFormat="1" ht="15" customHeight="1" x14ac:dyDescent="0.2">
      <c r="B129" s="64"/>
      <c r="C129" s="21" t="s">
        <v>1443</v>
      </c>
      <c r="D129" s="21"/>
      <c r="E129" s="21"/>
      <c r="F129" s="42" t="s">
        <v>1438</v>
      </c>
      <c r="G129" s="21"/>
      <c r="H129" s="21" t="s">
        <v>1444</v>
      </c>
      <c r="I129" s="21" t="s">
        <v>1434</v>
      </c>
      <c r="J129" s="21">
        <v>15</v>
      </c>
      <c r="K129" s="67"/>
    </row>
    <row r="130" spans="2:11" s="1" customFormat="1" ht="15" customHeight="1" x14ac:dyDescent="0.2">
      <c r="B130" s="64"/>
      <c r="C130" s="45" t="s">
        <v>1445</v>
      </c>
      <c r="D130" s="45"/>
      <c r="E130" s="45"/>
      <c r="F130" s="46" t="s">
        <v>1438</v>
      </c>
      <c r="G130" s="45"/>
      <c r="H130" s="45" t="s">
        <v>1446</v>
      </c>
      <c r="I130" s="45" t="s">
        <v>1434</v>
      </c>
      <c r="J130" s="45">
        <v>15</v>
      </c>
      <c r="K130" s="67"/>
    </row>
    <row r="131" spans="2:11" s="1" customFormat="1" ht="15" customHeight="1" x14ac:dyDescent="0.2">
      <c r="B131" s="64"/>
      <c r="C131" s="45" t="s">
        <v>1447</v>
      </c>
      <c r="D131" s="45"/>
      <c r="E131" s="45"/>
      <c r="F131" s="46" t="s">
        <v>1438</v>
      </c>
      <c r="G131" s="45"/>
      <c r="H131" s="45" t="s">
        <v>1448</v>
      </c>
      <c r="I131" s="45" t="s">
        <v>1434</v>
      </c>
      <c r="J131" s="45">
        <v>20</v>
      </c>
      <c r="K131" s="67"/>
    </row>
    <row r="132" spans="2:11" s="1" customFormat="1" ht="15" customHeight="1" x14ac:dyDescent="0.2">
      <c r="B132" s="64"/>
      <c r="C132" s="45" t="s">
        <v>1449</v>
      </c>
      <c r="D132" s="45"/>
      <c r="E132" s="45"/>
      <c r="F132" s="46" t="s">
        <v>1438</v>
      </c>
      <c r="G132" s="45"/>
      <c r="H132" s="45" t="s">
        <v>1450</v>
      </c>
      <c r="I132" s="45" t="s">
        <v>1434</v>
      </c>
      <c r="J132" s="45">
        <v>20</v>
      </c>
      <c r="K132" s="67"/>
    </row>
    <row r="133" spans="2:11" s="1" customFormat="1" ht="15" customHeight="1" x14ac:dyDescent="0.2">
      <c r="B133" s="64"/>
      <c r="C133" s="21" t="s">
        <v>1437</v>
      </c>
      <c r="D133" s="21"/>
      <c r="E133" s="21"/>
      <c r="F133" s="42" t="s">
        <v>1438</v>
      </c>
      <c r="G133" s="21"/>
      <c r="H133" s="21" t="s">
        <v>1472</v>
      </c>
      <c r="I133" s="21" t="s">
        <v>1434</v>
      </c>
      <c r="J133" s="21">
        <v>50</v>
      </c>
      <c r="K133" s="67"/>
    </row>
    <row r="134" spans="2:11" s="1" customFormat="1" ht="15" customHeight="1" x14ac:dyDescent="0.2">
      <c r="B134" s="64"/>
      <c r="C134" s="21" t="s">
        <v>1451</v>
      </c>
      <c r="D134" s="21"/>
      <c r="E134" s="21"/>
      <c r="F134" s="42" t="s">
        <v>1438</v>
      </c>
      <c r="G134" s="21"/>
      <c r="H134" s="21" t="s">
        <v>1472</v>
      </c>
      <c r="I134" s="21" t="s">
        <v>1434</v>
      </c>
      <c r="J134" s="21">
        <v>50</v>
      </c>
      <c r="K134" s="67"/>
    </row>
    <row r="135" spans="2:11" s="1" customFormat="1" ht="15" customHeight="1" x14ac:dyDescent="0.2">
      <c r="B135" s="64"/>
      <c r="C135" s="21" t="s">
        <v>1457</v>
      </c>
      <c r="D135" s="21"/>
      <c r="E135" s="21"/>
      <c r="F135" s="42" t="s">
        <v>1438</v>
      </c>
      <c r="G135" s="21"/>
      <c r="H135" s="21" t="s">
        <v>1472</v>
      </c>
      <c r="I135" s="21" t="s">
        <v>1434</v>
      </c>
      <c r="J135" s="21">
        <v>50</v>
      </c>
      <c r="K135" s="67"/>
    </row>
    <row r="136" spans="2:11" s="1" customFormat="1" ht="15" customHeight="1" x14ac:dyDescent="0.2">
      <c r="B136" s="64"/>
      <c r="C136" s="21" t="s">
        <v>1459</v>
      </c>
      <c r="D136" s="21"/>
      <c r="E136" s="21"/>
      <c r="F136" s="42" t="s">
        <v>1438</v>
      </c>
      <c r="G136" s="21"/>
      <c r="H136" s="21" t="s">
        <v>1472</v>
      </c>
      <c r="I136" s="21" t="s">
        <v>1434</v>
      </c>
      <c r="J136" s="21">
        <v>50</v>
      </c>
      <c r="K136" s="67"/>
    </row>
    <row r="137" spans="2:11" s="1" customFormat="1" ht="15" customHeight="1" x14ac:dyDescent="0.2">
      <c r="B137" s="64"/>
      <c r="C137" s="21" t="s">
        <v>1460</v>
      </c>
      <c r="D137" s="21"/>
      <c r="E137" s="21"/>
      <c r="F137" s="42" t="s">
        <v>1438</v>
      </c>
      <c r="G137" s="21"/>
      <c r="H137" s="21" t="s">
        <v>1485</v>
      </c>
      <c r="I137" s="21" t="s">
        <v>1434</v>
      </c>
      <c r="J137" s="21">
        <v>255</v>
      </c>
      <c r="K137" s="67"/>
    </row>
    <row r="138" spans="2:11" s="1" customFormat="1" ht="15" customHeight="1" x14ac:dyDescent="0.2">
      <c r="B138" s="64"/>
      <c r="C138" s="21" t="s">
        <v>1462</v>
      </c>
      <c r="D138" s="21"/>
      <c r="E138" s="21"/>
      <c r="F138" s="42" t="s">
        <v>1432</v>
      </c>
      <c r="G138" s="21"/>
      <c r="H138" s="21" t="s">
        <v>1486</v>
      </c>
      <c r="I138" s="21" t="s">
        <v>1464</v>
      </c>
      <c r="J138" s="21"/>
      <c r="K138" s="67"/>
    </row>
    <row r="139" spans="2:11" s="1" customFormat="1" ht="15" customHeight="1" x14ac:dyDescent="0.2">
      <c r="B139" s="64"/>
      <c r="C139" s="21" t="s">
        <v>1465</v>
      </c>
      <c r="D139" s="21"/>
      <c r="E139" s="21"/>
      <c r="F139" s="42" t="s">
        <v>1432</v>
      </c>
      <c r="G139" s="21"/>
      <c r="H139" s="21" t="s">
        <v>1487</v>
      </c>
      <c r="I139" s="21" t="s">
        <v>1467</v>
      </c>
      <c r="J139" s="21"/>
      <c r="K139" s="67"/>
    </row>
    <row r="140" spans="2:11" s="1" customFormat="1" ht="15" customHeight="1" x14ac:dyDescent="0.2">
      <c r="B140" s="64"/>
      <c r="C140" s="21" t="s">
        <v>1468</v>
      </c>
      <c r="D140" s="21"/>
      <c r="E140" s="21"/>
      <c r="F140" s="42" t="s">
        <v>1432</v>
      </c>
      <c r="G140" s="21"/>
      <c r="H140" s="21" t="s">
        <v>1468</v>
      </c>
      <c r="I140" s="21" t="s">
        <v>1467</v>
      </c>
      <c r="J140" s="21"/>
      <c r="K140" s="67"/>
    </row>
    <row r="141" spans="2:11" s="1" customFormat="1" ht="15" customHeight="1" x14ac:dyDescent="0.2">
      <c r="B141" s="64"/>
      <c r="C141" s="21" t="s">
        <v>42</v>
      </c>
      <c r="D141" s="21"/>
      <c r="E141" s="21"/>
      <c r="F141" s="42" t="s">
        <v>1432</v>
      </c>
      <c r="G141" s="21"/>
      <c r="H141" s="21" t="s">
        <v>1488</v>
      </c>
      <c r="I141" s="21" t="s">
        <v>1467</v>
      </c>
      <c r="J141" s="21"/>
      <c r="K141" s="67"/>
    </row>
    <row r="142" spans="2:11" s="1" customFormat="1" ht="15" customHeight="1" x14ac:dyDescent="0.2">
      <c r="B142" s="64"/>
      <c r="C142" s="21" t="s">
        <v>1489</v>
      </c>
      <c r="D142" s="21"/>
      <c r="E142" s="21"/>
      <c r="F142" s="42" t="s">
        <v>1432</v>
      </c>
      <c r="G142" s="21"/>
      <c r="H142" s="21" t="s">
        <v>1490</v>
      </c>
      <c r="I142" s="21" t="s">
        <v>1467</v>
      </c>
      <c r="J142" s="21"/>
      <c r="K142" s="67"/>
    </row>
    <row r="143" spans="2:11" s="1" customFormat="1" ht="15" customHeight="1" x14ac:dyDescent="0.2">
      <c r="B143" s="68"/>
      <c r="C143" s="69"/>
      <c r="D143" s="69"/>
      <c r="E143" s="69"/>
      <c r="F143" s="69"/>
      <c r="G143" s="69"/>
      <c r="H143" s="69"/>
      <c r="I143" s="69"/>
      <c r="J143" s="69"/>
      <c r="K143" s="70"/>
    </row>
    <row r="144" spans="2:11" s="1" customFormat="1" ht="18.75" customHeight="1" x14ac:dyDescent="0.2">
      <c r="B144" s="55"/>
      <c r="C144" s="55"/>
      <c r="D144" s="55"/>
      <c r="E144" s="55"/>
      <c r="F144" s="56"/>
      <c r="G144" s="55"/>
      <c r="H144" s="55"/>
      <c r="I144" s="55"/>
      <c r="J144" s="55"/>
      <c r="K144" s="55"/>
    </row>
    <row r="145" spans="2:11" s="1" customFormat="1" ht="18.75" customHeight="1" x14ac:dyDescent="0.2"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2:11" s="1" customFormat="1" ht="7.5" customHeight="1" x14ac:dyDescent="0.2">
      <c r="B146" s="29"/>
      <c r="C146" s="30"/>
      <c r="D146" s="30"/>
      <c r="E146" s="30"/>
      <c r="F146" s="30"/>
      <c r="G146" s="30"/>
      <c r="H146" s="30"/>
      <c r="I146" s="30"/>
      <c r="J146" s="30"/>
      <c r="K146" s="31"/>
    </row>
    <row r="147" spans="2:11" s="1" customFormat="1" ht="45" customHeight="1" x14ac:dyDescent="0.2">
      <c r="B147" s="32"/>
      <c r="C147" s="92" t="s">
        <v>1491</v>
      </c>
      <c r="D147" s="92"/>
      <c r="E147" s="92"/>
      <c r="F147" s="92"/>
      <c r="G147" s="92"/>
      <c r="H147" s="92"/>
      <c r="I147" s="92"/>
      <c r="J147" s="92"/>
      <c r="K147" s="33"/>
    </row>
    <row r="148" spans="2:11" s="1" customFormat="1" ht="17.25" customHeight="1" x14ac:dyDescent="0.2">
      <c r="B148" s="32"/>
      <c r="C148" s="34" t="s">
        <v>1426</v>
      </c>
      <c r="D148" s="34"/>
      <c r="E148" s="34"/>
      <c r="F148" s="34" t="s">
        <v>1427</v>
      </c>
      <c r="G148" s="35"/>
      <c r="H148" s="34" t="s">
        <v>58</v>
      </c>
      <c r="I148" s="34" t="s">
        <v>61</v>
      </c>
      <c r="J148" s="34" t="s">
        <v>1428</v>
      </c>
      <c r="K148" s="33"/>
    </row>
    <row r="149" spans="2:11" s="1" customFormat="1" ht="17.25" customHeight="1" x14ac:dyDescent="0.2">
      <c r="B149" s="32"/>
      <c r="C149" s="36" t="s">
        <v>1429</v>
      </c>
      <c r="D149" s="36"/>
      <c r="E149" s="36"/>
      <c r="F149" s="37" t="s">
        <v>1430</v>
      </c>
      <c r="G149" s="38"/>
      <c r="H149" s="36"/>
      <c r="I149" s="36"/>
      <c r="J149" s="36" t="s">
        <v>1431</v>
      </c>
      <c r="K149" s="33"/>
    </row>
    <row r="150" spans="2:11" s="1" customFormat="1" ht="5.25" customHeight="1" x14ac:dyDescent="0.2">
      <c r="B150" s="44"/>
      <c r="C150" s="39"/>
      <c r="D150" s="39"/>
      <c r="E150" s="39"/>
      <c r="F150" s="39"/>
      <c r="G150" s="40"/>
      <c r="H150" s="39"/>
      <c r="I150" s="39"/>
      <c r="J150" s="39"/>
      <c r="K150" s="67"/>
    </row>
    <row r="151" spans="2:11" s="1" customFormat="1" ht="15" customHeight="1" x14ac:dyDescent="0.2">
      <c r="B151" s="44"/>
      <c r="C151" s="71" t="s">
        <v>1435</v>
      </c>
      <c r="D151" s="21"/>
      <c r="E151" s="21"/>
      <c r="F151" s="72" t="s">
        <v>1432</v>
      </c>
      <c r="G151" s="21"/>
      <c r="H151" s="71" t="s">
        <v>1472</v>
      </c>
      <c r="I151" s="71" t="s">
        <v>1434</v>
      </c>
      <c r="J151" s="71">
        <v>120</v>
      </c>
      <c r="K151" s="67"/>
    </row>
    <row r="152" spans="2:11" s="1" customFormat="1" ht="15" customHeight="1" x14ac:dyDescent="0.2">
      <c r="B152" s="44"/>
      <c r="C152" s="71" t="s">
        <v>1481</v>
      </c>
      <c r="D152" s="21"/>
      <c r="E152" s="21"/>
      <c r="F152" s="72" t="s">
        <v>1432</v>
      </c>
      <c r="G152" s="21"/>
      <c r="H152" s="71" t="s">
        <v>1492</v>
      </c>
      <c r="I152" s="71" t="s">
        <v>1434</v>
      </c>
      <c r="J152" s="71" t="s">
        <v>1483</v>
      </c>
      <c r="K152" s="67"/>
    </row>
    <row r="153" spans="2:11" s="1" customFormat="1" ht="15" customHeight="1" x14ac:dyDescent="0.2">
      <c r="B153" s="44"/>
      <c r="C153" s="71" t="s">
        <v>1380</v>
      </c>
      <c r="D153" s="21"/>
      <c r="E153" s="21"/>
      <c r="F153" s="72" t="s">
        <v>1432</v>
      </c>
      <c r="G153" s="21"/>
      <c r="H153" s="71" t="s">
        <v>1493</v>
      </c>
      <c r="I153" s="71" t="s">
        <v>1434</v>
      </c>
      <c r="J153" s="71" t="s">
        <v>1483</v>
      </c>
      <c r="K153" s="67"/>
    </row>
    <row r="154" spans="2:11" s="1" customFormat="1" ht="15" customHeight="1" x14ac:dyDescent="0.2">
      <c r="B154" s="44"/>
      <c r="C154" s="71" t="s">
        <v>1437</v>
      </c>
      <c r="D154" s="21"/>
      <c r="E154" s="21"/>
      <c r="F154" s="72" t="s">
        <v>1438</v>
      </c>
      <c r="G154" s="21"/>
      <c r="H154" s="71" t="s">
        <v>1472</v>
      </c>
      <c r="I154" s="71" t="s">
        <v>1434</v>
      </c>
      <c r="J154" s="71">
        <v>50</v>
      </c>
      <c r="K154" s="67"/>
    </row>
    <row r="155" spans="2:11" s="1" customFormat="1" ht="15" customHeight="1" x14ac:dyDescent="0.2">
      <c r="B155" s="44"/>
      <c r="C155" s="71" t="s">
        <v>1440</v>
      </c>
      <c r="D155" s="21"/>
      <c r="E155" s="21"/>
      <c r="F155" s="72" t="s">
        <v>1432</v>
      </c>
      <c r="G155" s="21"/>
      <c r="H155" s="71" t="s">
        <v>1472</v>
      </c>
      <c r="I155" s="71" t="s">
        <v>1442</v>
      </c>
      <c r="J155" s="71"/>
      <c r="K155" s="67"/>
    </row>
    <row r="156" spans="2:11" s="1" customFormat="1" ht="15" customHeight="1" x14ac:dyDescent="0.2">
      <c r="B156" s="44"/>
      <c r="C156" s="71" t="s">
        <v>1451</v>
      </c>
      <c r="D156" s="21"/>
      <c r="E156" s="21"/>
      <c r="F156" s="72" t="s">
        <v>1438</v>
      </c>
      <c r="G156" s="21"/>
      <c r="H156" s="71" t="s">
        <v>1472</v>
      </c>
      <c r="I156" s="71" t="s">
        <v>1434</v>
      </c>
      <c r="J156" s="71">
        <v>50</v>
      </c>
      <c r="K156" s="67"/>
    </row>
    <row r="157" spans="2:11" s="1" customFormat="1" ht="15" customHeight="1" x14ac:dyDescent="0.2">
      <c r="B157" s="44"/>
      <c r="C157" s="71" t="s">
        <v>1459</v>
      </c>
      <c r="D157" s="21"/>
      <c r="E157" s="21"/>
      <c r="F157" s="72" t="s">
        <v>1438</v>
      </c>
      <c r="G157" s="21"/>
      <c r="H157" s="71" t="s">
        <v>1472</v>
      </c>
      <c r="I157" s="71" t="s">
        <v>1434</v>
      </c>
      <c r="J157" s="71">
        <v>50</v>
      </c>
      <c r="K157" s="67"/>
    </row>
    <row r="158" spans="2:11" s="1" customFormat="1" ht="15" customHeight="1" x14ac:dyDescent="0.2">
      <c r="B158" s="44"/>
      <c r="C158" s="71" t="s">
        <v>1457</v>
      </c>
      <c r="D158" s="21"/>
      <c r="E158" s="21"/>
      <c r="F158" s="72" t="s">
        <v>1438</v>
      </c>
      <c r="G158" s="21"/>
      <c r="H158" s="71" t="s">
        <v>1472</v>
      </c>
      <c r="I158" s="71" t="s">
        <v>1434</v>
      </c>
      <c r="J158" s="71">
        <v>50</v>
      </c>
      <c r="K158" s="67"/>
    </row>
    <row r="159" spans="2:11" s="1" customFormat="1" ht="15" customHeight="1" x14ac:dyDescent="0.2">
      <c r="B159" s="44"/>
      <c r="C159" s="71" t="s">
        <v>100</v>
      </c>
      <c r="D159" s="21"/>
      <c r="E159" s="21"/>
      <c r="F159" s="72" t="s">
        <v>1432</v>
      </c>
      <c r="G159" s="21"/>
      <c r="H159" s="71" t="s">
        <v>1494</v>
      </c>
      <c r="I159" s="71" t="s">
        <v>1434</v>
      </c>
      <c r="J159" s="71" t="s">
        <v>1495</v>
      </c>
      <c r="K159" s="67"/>
    </row>
    <row r="160" spans="2:11" s="1" customFormat="1" ht="15" customHeight="1" x14ac:dyDescent="0.2">
      <c r="B160" s="44"/>
      <c r="C160" s="71" t="s">
        <v>1496</v>
      </c>
      <c r="D160" s="21"/>
      <c r="E160" s="21"/>
      <c r="F160" s="72" t="s">
        <v>1432</v>
      </c>
      <c r="G160" s="21"/>
      <c r="H160" s="71" t="s">
        <v>1497</v>
      </c>
      <c r="I160" s="71" t="s">
        <v>1467</v>
      </c>
      <c r="J160" s="71"/>
      <c r="K160" s="67"/>
    </row>
    <row r="161" spans="2:11" s="1" customFormat="1" ht="15" customHeight="1" x14ac:dyDescent="0.2">
      <c r="B161" s="73"/>
      <c r="C161" s="53"/>
      <c r="D161" s="53"/>
      <c r="E161" s="53"/>
      <c r="F161" s="53"/>
      <c r="G161" s="53"/>
      <c r="H161" s="53"/>
      <c r="I161" s="53"/>
      <c r="J161" s="53"/>
      <c r="K161" s="74"/>
    </row>
    <row r="162" spans="2:11" s="1" customFormat="1" ht="18.75" customHeight="1" x14ac:dyDescent="0.2">
      <c r="B162" s="55"/>
      <c r="C162" s="65"/>
      <c r="D162" s="65"/>
      <c r="E162" s="65"/>
      <c r="F162" s="75"/>
      <c r="G162" s="65"/>
      <c r="H162" s="65"/>
      <c r="I162" s="65"/>
      <c r="J162" s="65"/>
      <c r="K162" s="55"/>
    </row>
    <row r="163" spans="2:11" s="1" customFormat="1" ht="18.75" customHeight="1" x14ac:dyDescent="0.2"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2:11" s="1" customFormat="1" ht="7.5" customHeight="1" x14ac:dyDescent="0.2">
      <c r="B164" s="10"/>
      <c r="C164" s="11"/>
      <c r="D164" s="11"/>
      <c r="E164" s="11"/>
      <c r="F164" s="11"/>
      <c r="G164" s="11"/>
      <c r="H164" s="11"/>
      <c r="I164" s="11"/>
      <c r="J164" s="11"/>
      <c r="K164" s="12"/>
    </row>
    <row r="165" spans="2:11" s="1" customFormat="1" ht="45" customHeight="1" x14ac:dyDescent="0.2">
      <c r="B165" s="13"/>
      <c r="C165" s="93" t="s">
        <v>1498</v>
      </c>
      <c r="D165" s="93"/>
      <c r="E165" s="93"/>
      <c r="F165" s="93"/>
      <c r="G165" s="93"/>
      <c r="H165" s="93"/>
      <c r="I165" s="93"/>
      <c r="J165" s="93"/>
      <c r="K165" s="14"/>
    </row>
    <row r="166" spans="2:11" s="1" customFormat="1" ht="17.25" customHeight="1" x14ac:dyDescent="0.2">
      <c r="B166" s="13"/>
      <c r="C166" s="34" t="s">
        <v>1426</v>
      </c>
      <c r="D166" s="34"/>
      <c r="E166" s="34"/>
      <c r="F166" s="34" t="s">
        <v>1427</v>
      </c>
      <c r="G166" s="76"/>
      <c r="H166" s="77" t="s">
        <v>58</v>
      </c>
      <c r="I166" s="77" t="s">
        <v>61</v>
      </c>
      <c r="J166" s="34" t="s">
        <v>1428</v>
      </c>
      <c r="K166" s="14"/>
    </row>
    <row r="167" spans="2:11" s="1" customFormat="1" ht="17.25" customHeight="1" x14ac:dyDescent="0.2">
      <c r="B167" s="15"/>
      <c r="C167" s="36" t="s">
        <v>1429</v>
      </c>
      <c r="D167" s="36"/>
      <c r="E167" s="36"/>
      <c r="F167" s="37" t="s">
        <v>1430</v>
      </c>
      <c r="G167" s="78"/>
      <c r="H167" s="79"/>
      <c r="I167" s="79"/>
      <c r="J167" s="36" t="s">
        <v>1431</v>
      </c>
      <c r="K167" s="16"/>
    </row>
    <row r="168" spans="2:11" s="1" customFormat="1" ht="5.25" customHeight="1" x14ac:dyDescent="0.2">
      <c r="B168" s="44"/>
      <c r="C168" s="39"/>
      <c r="D168" s="39"/>
      <c r="E168" s="39"/>
      <c r="F168" s="39"/>
      <c r="G168" s="40"/>
      <c r="H168" s="39"/>
      <c r="I168" s="39"/>
      <c r="J168" s="39"/>
      <c r="K168" s="67"/>
    </row>
    <row r="169" spans="2:11" s="1" customFormat="1" ht="15" customHeight="1" x14ac:dyDescent="0.2">
      <c r="B169" s="44"/>
      <c r="C169" s="21" t="s">
        <v>1435</v>
      </c>
      <c r="D169" s="21"/>
      <c r="E169" s="21"/>
      <c r="F169" s="42" t="s">
        <v>1432</v>
      </c>
      <c r="G169" s="21"/>
      <c r="H169" s="21" t="s">
        <v>1472</v>
      </c>
      <c r="I169" s="21" t="s">
        <v>1434</v>
      </c>
      <c r="J169" s="21">
        <v>120</v>
      </c>
      <c r="K169" s="67"/>
    </row>
    <row r="170" spans="2:11" s="1" customFormat="1" ht="15" customHeight="1" x14ac:dyDescent="0.2">
      <c r="B170" s="44"/>
      <c r="C170" s="21" t="s">
        <v>1481</v>
      </c>
      <c r="D170" s="21"/>
      <c r="E170" s="21"/>
      <c r="F170" s="42" t="s">
        <v>1432</v>
      </c>
      <c r="G170" s="21"/>
      <c r="H170" s="21" t="s">
        <v>1482</v>
      </c>
      <c r="I170" s="21" t="s">
        <v>1434</v>
      </c>
      <c r="J170" s="21" t="s">
        <v>1483</v>
      </c>
      <c r="K170" s="67"/>
    </row>
    <row r="171" spans="2:11" s="1" customFormat="1" ht="15" customHeight="1" x14ac:dyDescent="0.2">
      <c r="B171" s="44"/>
      <c r="C171" s="21" t="s">
        <v>1380</v>
      </c>
      <c r="D171" s="21"/>
      <c r="E171" s="21"/>
      <c r="F171" s="42" t="s">
        <v>1432</v>
      </c>
      <c r="G171" s="21"/>
      <c r="H171" s="21" t="s">
        <v>1499</v>
      </c>
      <c r="I171" s="21" t="s">
        <v>1434</v>
      </c>
      <c r="J171" s="21" t="s">
        <v>1483</v>
      </c>
      <c r="K171" s="67"/>
    </row>
    <row r="172" spans="2:11" s="1" customFormat="1" ht="15" customHeight="1" x14ac:dyDescent="0.2">
      <c r="B172" s="44"/>
      <c r="C172" s="21" t="s">
        <v>1437</v>
      </c>
      <c r="D172" s="21"/>
      <c r="E172" s="21"/>
      <c r="F172" s="42" t="s">
        <v>1438</v>
      </c>
      <c r="G172" s="21"/>
      <c r="H172" s="21" t="s">
        <v>1499</v>
      </c>
      <c r="I172" s="21" t="s">
        <v>1434</v>
      </c>
      <c r="J172" s="21">
        <v>50</v>
      </c>
      <c r="K172" s="67"/>
    </row>
    <row r="173" spans="2:11" s="1" customFormat="1" ht="15" customHeight="1" x14ac:dyDescent="0.2">
      <c r="B173" s="44"/>
      <c r="C173" s="21" t="s">
        <v>1440</v>
      </c>
      <c r="D173" s="21"/>
      <c r="E173" s="21"/>
      <c r="F173" s="42" t="s">
        <v>1432</v>
      </c>
      <c r="G173" s="21"/>
      <c r="H173" s="21" t="s">
        <v>1499</v>
      </c>
      <c r="I173" s="21" t="s">
        <v>1442</v>
      </c>
      <c r="J173" s="21"/>
      <c r="K173" s="67"/>
    </row>
    <row r="174" spans="2:11" s="1" customFormat="1" ht="15" customHeight="1" x14ac:dyDescent="0.2">
      <c r="B174" s="44"/>
      <c r="C174" s="21" t="s">
        <v>1451</v>
      </c>
      <c r="D174" s="21"/>
      <c r="E174" s="21"/>
      <c r="F174" s="42" t="s">
        <v>1438</v>
      </c>
      <c r="G174" s="21"/>
      <c r="H174" s="21" t="s">
        <v>1499</v>
      </c>
      <c r="I174" s="21" t="s">
        <v>1434</v>
      </c>
      <c r="J174" s="21">
        <v>50</v>
      </c>
      <c r="K174" s="67"/>
    </row>
    <row r="175" spans="2:11" s="1" customFormat="1" ht="15" customHeight="1" x14ac:dyDescent="0.2">
      <c r="B175" s="44"/>
      <c r="C175" s="21" t="s">
        <v>1459</v>
      </c>
      <c r="D175" s="21"/>
      <c r="E175" s="21"/>
      <c r="F175" s="42" t="s">
        <v>1438</v>
      </c>
      <c r="G175" s="21"/>
      <c r="H175" s="21" t="s">
        <v>1499</v>
      </c>
      <c r="I175" s="21" t="s">
        <v>1434</v>
      </c>
      <c r="J175" s="21">
        <v>50</v>
      </c>
      <c r="K175" s="67"/>
    </row>
    <row r="176" spans="2:11" s="1" customFormat="1" ht="15" customHeight="1" x14ac:dyDescent="0.2">
      <c r="B176" s="44"/>
      <c r="C176" s="21" t="s">
        <v>1457</v>
      </c>
      <c r="D176" s="21"/>
      <c r="E176" s="21"/>
      <c r="F176" s="42" t="s">
        <v>1438</v>
      </c>
      <c r="G176" s="21"/>
      <c r="H176" s="21" t="s">
        <v>1499</v>
      </c>
      <c r="I176" s="21" t="s">
        <v>1434</v>
      </c>
      <c r="J176" s="21">
        <v>50</v>
      </c>
      <c r="K176" s="67"/>
    </row>
    <row r="177" spans="2:11" s="1" customFormat="1" ht="15" customHeight="1" x14ac:dyDescent="0.2">
      <c r="B177" s="44"/>
      <c r="C177" s="21" t="s">
        <v>121</v>
      </c>
      <c r="D177" s="21"/>
      <c r="E177" s="21"/>
      <c r="F177" s="42" t="s">
        <v>1432</v>
      </c>
      <c r="G177" s="21"/>
      <c r="H177" s="21" t="s">
        <v>1500</v>
      </c>
      <c r="I177" s="21" t="s">
        <v>1501</v>
      </c>
      <c r="J177" s="21"/>
      <c r="K177" s="67"/>
    </row>
    <row r="178" spans="2:11" s="1" customFormat="1" ht="15" customHeight="1" x14ac:dyDescent="0.2">
      <c r="B178" s="44"/>
      <c r="C178" s="21" t="s">
        <v>61</v>
      </c>
      <c r="D178" s="21"/>
      <c r="E178" s="21"/>
      <c r="F178" s="42" t="s">
        <v>1432</v>
      </c>
      <c r="G178" s="21"/>
      <c r="H178" s="21" t="s">
        <v>1502</v>
      </c>
      <c r="I178" s="21" t="s">
        <v>1503</v>
      </c>
      <c r="J178" s="21">
        <v>1</v>
      </c>
      <c r="K178" s="67"/>
    </row>
    <row r="179" spans="2:11" s="1" customFormat="1" ht="15" customHeight="1" x14ac:dyDescent="0.2">
      <c r="B179" s="44"/>
      <c r="C179" s="21" t="s">
        <v>57</v>
      </c>
      <c r="D179" s="21"/>
      <c r="E179" s="21"/>
      <c r="F179" s="42" t="s">
        <v>1432</v>
      </c>
      <c r="G179" s="21"/>
      <c r="H179" s="21" t="s">
        <v>1504</v>
      </c>
      <c r="I179" s="21" t="s">
        <v>1434</v>
      </c>
      <c r="J179" s="21">
        <v>20</v>
      </c>
      <c r="K179" s="67"/>
    </row>
    <row r="180" spans="2:11" s="1" customFormat="1" ht="15" customHeight="1" x14ac:dyDescent="0.2">
      <c r="B180" s="44"/>
      <c r="C180" s="21" t="s">
        <v>58</v>
      </c>
      <c r="D180" s="21"/>
      <c r="E180" s="21"/>
      <c r="F180" s="42" t="s">
        <v>1432</v>
      </c>
      <c r="G180" s="21"/>
      <c r="H180" s="21" t="s">
        <v>1505</v>
      </c>
      <c r="I180" s="21" t="s">
        <v>1434</v>
      </c>
      <c r="J180" s="21">
        <v>255</v>
      </c>
      <c r="K180" s="67"/>
    </row>
    <row r="181" spans="2:11" s="1" customFormat="1" ht="15" customHeight="1" x14ac:dyDescent="0.2">
      <c r="B181" s="44"/>
      <c r="C181" s="21" t="s">
        <v>122</v>
      </c>
      <c r="D181" s="21"/>
      <c r="E181" s="21"/>
      <c r="F181" s="42" t="s">
        <v>1432</v>
      </c>
      <c r="G181" s="21"/>
      <c r="H181" s="21" t="s">
        <v>1396</v>
      </c>
      <c r="I181" s="21" t="s">
        <v>1434</v>
      </c>
      <c r="J181" s="21">
        <v>10</v>
      </c>
      <c r="K181" s="67"/>
    </row>
    <row r="182" spans="2:11" s="1" customFormat="1" ht="15" customHeight="1" x14ac:dyDescent="0.2">
      <c r="B182" s="44"/>
      <c r="C182" s="21" t="s">
        <v>123</v>
      </c>
      <c r="D182" s="21"/>
      <c r="E182" s="21"/>
      <c r="F182" s="42" t="s">
        <v>1432</v>
      </c>
      <c r="G182" s="21"/>
      <c r="H182" s="21" t="s">
        <v>1506</v>
      </c>
      <c r="I182" s="21" t="s">
        <v>1467</v>
      </c>
      <c r="J182" s="21"/>
      <c r="K182" s="67"/>
    </row>
    <row r="183" spans="2:11" s="1" customFormat="1" ht="15" customHeight="1" x14ac:dyDescent="0.2">
      <c r="B183" s="44"/>
      <c r="C183" s="21" t="s">
        <v>1507</v>
      </c>
      <c r="D183" s="21"/>
      <c r="E183" s="21"/>
      <c r="F183" s="42" t="s">
        <v>1432</v>
      </c>
      <c r="G183" s="21"/>
      <c r="H183" s="21" t="s">
        <v>1508</v>
      </c>
      <c r="I183" s="21" t="s">
        <v>1467</v>
      </c>
      <c r="J183" s="21"/>
      <c r="K183" s="67"/>
    </row>
    <row r="184" spans="2:11" s="1" customFormat="1" ht="15" customHeight="1" x14ac:dyDescent="0.2">
      <c r="B184" s="44"/>
      <c r="C184" s="21" t="s">
        <v>1496</v>
      </c>
      <c r="D184" s="21"/>
      <c r="E184" s="21"/>
      <c r="F184" s="42" t="s">
        <v>1432</v>
      </c>
      <c r="G184" s="21"/>
      <c r="H184" s="21" t="s">
        <v>1509</v>
      </c>
      <c r="I184" s="21" t="s">
        <v>1467</v>
      </c>
      <c r="J184" s="21"/>
      <c r="K184" s="67"/>
    </row>
    <row r="185" spans="2:11" s="1" customFormat="1" ht="15" customHeight="1" x14ac:dyDescent="0.2">
      <c r="B185" s="44"/>
      <c r="C185" s="21" t="s">
        <v>125</v>
      </c>
      <c r="D185" s="21"/>
      <c r="E185" s="21"/>
      <c r="F185" s="42" t="s">
        <v>1438</v>
      </c>
      <c r="G185" s="21"/>
      <c r="H185" s="21" t="s">
        <v>1510</v>
      </c>
      <c r="I185" s="21" t="s">
        <v>1434</v>
      </c>
      <c r="J185" s="21">
        <v>50</v>
      </c>
      <c r="K185" s="67"/>
    </row>
    <row r="186" spans="2:11" s="1" customFormat="1" ht="15" customHeight="1" x14ac:dyDescent="0.2">
      <c r="B186" s="44"/>
      <c r="C186" s="21" t="s">
        <v>1511</v>
      </c>
      <c r="D186" s="21"/>
      <c r="E186" s="21"/>
      <c r="F186" s="42" t="s">
        <v>1438</v>
      </c>
      <c r="G186" s="21"/>
      <c r="H186" s="21" t="s">
        <v>1512</v>
      </c>
      <c r="I186" s="21" t="s">
        <v>1513</v>
      </c>
      <c r="J186" s="21"/>
      <c r="K186" s="67"/>
    </row>
    <row r="187" spans="2:11" s="1" customFormat="1" ht="15" customHeight="1" x14ac:dyDescent="0.2">
      <c r="B187" s="44"/>
      <c r="C187" s="21" t="s">
        <v>1514</v>
      </c>
      <c r="D187" s="21"/>
      <c r="E187" s="21"/>
      <c r="F187" s="42" t="s">
        <v>1438</v>
      </c>
      <c r="G187" s="21"/>
      <c r="H187" s="21" t="s">
        <v>1515</v>
      </c>
      <c r="I187" s="21" t="s">
        <v>1513</v>
      </c>
      <c r="J187" s="21"/>
      <c r="K187" s="67"/>
    </row>
    <row r="188" spans="2:11" s="1" customFormat="1" ht="15" customHeight="1" x14ac:dyDescent="0.2">
      <c r="B188" s="44"/>
      <c r="C188" s="21" t="s">
        <v>1516</v>
      </c>
      <c r="D188" s="21"/>
      <c r="E188" s="21"/>
      <c r="F188" s="42" t="s">
        <v>1438</v>
      </c>
      <c r="G188" s="21"/>
      <c r="H188" s="21" t="s">
        <v>1517</v>
      </c>
      <c r="I188" s="21" t="s">
        <v>1513</v>
      </c>
      <c r="J188" s="21"/>
      <c r="K188" s="67"/>
    </row>
    <row r="189" spans="2:11" s="1" customFormat="1" ht="15" customHeight="1" x14ac:dyDescent="0.2">
      <c r="B189" s="44"/>
      <c r="C189" s="80" t="s">
        <v>1518</v>
      </c>
      <c r="D189" s="21"/>
      <c r="E189" s="21"/>
      <c r="F189" s="42" t="s">
        <v>1438</v>
      </c>
      <c r="G189" s="21"/>
      <c r="H189" s="21" t="s">
        <v>1519</v>
      </c>
      <c r="I189" s="21" t="s">
        <v>1520</v>
      </c>
      <c r="J189" s="81" t="s">
        <v>1521</v>
      </c>
      <c r="K189" s="67"/>
    </row>
    <row r="190" spans="2:11" s="1" customFormat="1" ht="15" customHeight="1" x14ac:dyDescent="0.2">
      <c r="B190" s="44"/>
      <c r="C190" s="80" t="s">
        <v>46</v>
      </c>
      <c r="D190" s="21"/>
      <c r="E190" s="21"/>
      <c r="F190" s="42" t="s">
        <v>1432</v>
      </c>
      <c r="G190" s="21"/>
      <c r="H190" s="18" t="s">
        <v>1522</v>
      </c>
      <c r="I190" s="21" t="s">
        <v>1523</v>
      </c>
      <c r="J190" s="21"/>
      <c r="K190" s="67"/>
    </row>
    <row r="191" spans="2:11" s="1" customFormat="1" ht="15" customHeight="1" x14ac:dyDescent="0.2">
      <c r="B191" s="44"/>
      <c r="C191" s="80" t="s">
        <v>1524</v>
      </c>
      <c r="D191" s="21"/>
      <c r="E191" s="21"/>
      <c r="F191" s="42" t="s">
        <v>1432</v>
      </c>
      <c r="G191" s="21"/>
      <c r="H191" s="21" t="s">
        <v>1525</v>
      </c>
      <c r="I191" s="21" t="s">
        <v>1467</v>
      </c>
      <c r="J191" s="21"/>
      <c r="K191" s="67"/>
    </row>
    <row r="192" spans="2:11" s="1" customFormat="1" ht="15" customHeight="1" x14ac:dyDescent="0.2">
      <c r="B192" s="44"/>
      <c r="C192" s="80" t="s">
        <v>1526</v>
      </c>
      <c r="D192" s="21"/>
      <c r="E192" s="21"/>
      <c r="F192" s="42" t="s">
        <v>1432</v>
      </c>
      <c r="G192" s="21"/>
      <c r="H192" s="21" t="s">
        <v>1527</v>
      </c>
      <c r="I192" s="21" t="s">
        <v>1467</v>
      </c>
      <c r="J192" s="21"/>
      <c r="K192" s="67"/>
    </row>
    <row r="193" spans="2:11" s="1" customFormat="1" ht="15" customHeight="1" x14ac:dyDescent="0.2">
      <c r="B193" s="44"/>
      <c r="C193" s="80" t="s">
        <v>1528</v>
      </c>
      <c r="D193" s="21"/>
      <c r="E193" s="21"/>
      <c r="F193" s="42" t="s">
        <v>1438</v>
      </c>
      <c r="G193" s="21"/>
      <c r="H193" s="21" t="s">
        <v>1529</v>
      </c>
      <c r="I193" s="21" t="s">
        <v>1467</v>
      </c>
      <c r="J193" s="21"/>
      <c r="K193" s="67"/>
    </row>
    <row r="194" spans="2:11" s="1" customFormat="1" ht="15" customHeight="1" x14ac:dyDescent="0.2">
      <c r="B194" s="73"/>
      <c r="C194" s="82"/>
      <c r="D194" s="53"/>
      <c r="E194" s="53"/>
      <c r="F194" s="53"/>
      <c r="G194" s="53"/>
      <c r="H194" s="53"/>
      <c r="I194" s="53"/>
      <c r="J194" s="53"/>
      <c r="K194" s="74"/>
    </row>
    <row r="195" spans="2:11" s="1" customFormat="1" ht="18.75" customHeight="1" x14ac:dyDescent="0.2">
      <c r="B195" s="55"/>
      <c r="C195" s="65"/>
      <c r="D195" s="65"/>
      <c r="E195" s="65"/>
      <c r="F195" s="75"/>
      <c r="G195" s="65"/>
      <c r="H195" s="65"/>
      <c r="I195" s="65"/>
      <c r="J195" s="65"/>
      <c r="K195" s="55"/>
    </row>
    <row r="196" spans="2:11" s="1" customFormat="1" ht="18.75" customHeight="1" x14ac:dyDescent="0.2">
      <c r="B196" s="55"/>
      <c r="C196" s="65"/>
      <c r="D196" s="65"/>
      <c r="E196" s="65"/>
      <c r="F196" s="75"/>
      <c r="G196" s="65"/>
      <c r="H196" s="65"/>
      <c r="I196" s="65"/>
      <c r="J196" s="65"/>
      <c r="K196" s="55"/>
    </row>
    <row r="197" spans="2:11" s="1" customFormat="1" ht="18.75" customHeight="1" x14ac:dyDescent="0.2"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2:11" s="1" customFormat="1" ht="13.5" x14ac:dyDescent="0.2">
      <c r="B198" s="10"/>
      <c r="C198" s="11"/>
      <c r="D198" s="11"/>
      <c r="E198" s="11"/>
      <c r="F198" s="11"/>
      <c r="G198" s="11"/>
      <c r="H198" s="11"/>
      <c r="I198" s="11"/>
      <c r="J198" s="11"/>
      <c r="K198" s="12"/>
    </row>
    <row r="199" spans="2:11" s="1" customFormat="1" ht="21" x14ac:dyDescent="0.2">
      <c r="B199" s="13"/>
      <c r="C199" s="93" t="s">
        <v>1530</v>
      </c>
      <c r="D199" s="93"/>
      <c r="E199" s="93"/>
      <c r="F199" s="93"/>
      <c r="G199" s="93"/>
      <c r="H199" s="93"/>
      <c r="I199" s="93"/>
      <c r="J199" s="93"/>
      <c r="K199" s="14"/>
    </row>
    <row r="200" spans="2:11" s="1" customFormat="1" ht="25.5" customHeight="1" x14ac:dyDescent="0.3">
      <c r="B200" s="13"/>
      <c r="C200" s="83" t="s">
        <v>1531</v>
      </c>
      <c r="D200" s="83"/>
      <c r="E200" s="83"/>
      <c r="F200" s="83" t="s">
        <v>1532</v>
      </c>
      <c r="G200" s="84"/>
      <c r="H200" s="94" t="s">
        <v>1533</v>
      </c>
      <c r="I200" s="94"/>
      <c r="J200" s="94"/>
      <c r="K200" s="14"/>
    </row>
    <row r="201" spans="2:11" s="1" customFormat="1" ht="5.25" customHeight="1" x14ac:dyDescent="0.2">
      <c r="B201" s="44"/>
      <c r="C201" s="39"/>
      <c r="D201" s="39"/>
      <c r="E201" s="39"/>
      <c r="F201" s="39"/>
      <c r="G201" s="65"/>
      <c r="H201" s="39"/>
      <c r="I201" s="39"/>
      <c r="J201" s="39"/>
      <c r="K201" s="67"/>
    </row>
    <row r="202" spans="2:11" s="1" customFormat="1" ht="15" customHeight="1" x14ac:dyDescent="0.2">
      <c r="B202" s="44"/>
      <c r="C202" s="21" t="s">
        <v>1523</v>
      </c>
      <c r="D202" s="21"/>
      <c r="E202" s="21"/>
      <c r="F202" s="42" t="s">
        <v>47</v>
      </c>
      <c r="G202" s="21"/>
      <c r="H202" s="95" t="s">
        <v>1534</v>
      </c>
      <c r="I202" s="95"/>
      <c r="J202" s="95"/>
      <c r="K202" s="67"/>
    </row>
    <row r="203" spans="2:11" s="1" customFormat="1" ht="15" customHeight="1" x14ac:dyDescent="0.2">
      <c r="B203" s="44"/>
      <c r="C203" s="21"/>
      <c r="D203" s="21"/>
      <c r="E203" s="21"/>
      <c r="F203" s="42" t="s">
        <v>48</v>
      </c>
      <c r="G203" s="21"/>
      <c r="H203" s="95" t="s">
        <v>1535</v>
      </c>
      <c r="I203" s="95"/>
      <c r="J203" s="95"/>
      <c r="K203" s="67"/>
    </row>
    <row r="204" spans="2:11" s="1" customFormat="1" ht="15" customHeight="1" x14ac:dyDescent="0.2">
      <c r="B204" s="44"/>
      <c r="C204" s="21"/>
      <c r="D204" s="21"/>
      <c r="E204" s="21"/>
      <c r="F204" s="42" t="s">
        <v>51</v>
      </c>
      <c r="G204" s="21"/>
      <c r="H204" s="95" t="s">
        <v>1536</v>
      </c>
      <c r="I204" s="95"/>
      <c r="J204" s="95"/>
      <c r="K204" s="67"/>
    </row>
    <row r="205" spans="2:11" s="1" customFormat="1" ht="15" customHeight="1" x14ac:dyDescent="0.2">
      <c r="B205" s="44"/>
      <c r="C205" s="21"/>
      <c r="D205" s="21"/>
      <c r="E205" s="21"/>
      <c r="F205" s="42" t="s">
        <v>49</v>
      </c>
      <c r="G205" s="21"/>
      <c r="H205" s="95" t="s">
        <v>1537</v>
      </c>
      <c r="I205" s="95"/>
      <c r="J205" s="95"/>
      <c r="K205" s="67"/>
    </row>
    <row r="206" spans="2:11" s="1" customFormat="1" ht="15" customHeight="1" x14ac:dyDescent="0.2">
      <c r="B206" s="44"/>
      <c r="C206" s="21"/>
      <c r="D206" s="21"/>
      <c r="E206" s="21"/>
      <c r="F206" s="42" t="s">
        <v>50</v>
      </c>
      <c r="G206" s="21"/>
      <c r="H206" s="95" t="s">
        <v>1538</v>
      </c>
      <c r="I206" s="95"/>
      <c r="J206" s="95"/>
      <c r="K206" s="67"/>
    </row>
    <row r="207" spans="2:11" s="1" customFormat="1" ht="15" customHeight="1" x14ac:dyDescent="0.2">
      <c r="B207" s="44"/>
      <c r="C207" s="21"/>
      <c r="D207" s="21"/>
      <c r="E207" s="21"/>
      <c r="F207" s="42"/>
      <c r="G207" s="21"/>
      <c r="H207" s="21"/>
      <c r="I207" s="21"/>
      <c r="J207" s="21"/>
      <c r="K207" s="67"/>
    </row>
    <row r="208" spans="2:11" s="1" customFormat="1" ht="15" customHeight="1" x14ac:dyDescent="0.2">
      <c r="B208" s="44"/>
      <c r="C208" s="21" t="s">
        <v>1479</v>
      </c>
      <c r="D208" s="21"/>
      <c r="E208" s="21"/>
      <c r="F208" s="42" t="s">
        <v>83</v>
      </c>
      <c r="G208" s="21"/>
      <c r="H208" s="95" t="s">
        <v>1539</v>
      </c>
      <c r="I208" s="95"/>
      <c r="J208" s="95"/>
      <c r="K208" s="67"/>
    </row>
    <row r="209" spans="2:11" s="1" customFormat="1" ht="15" customHeight="1" x14ac:dyDescent="0.2">
      <c r="B209" s="44"/>
      <c r="C209" s="21"/>
      <c r="D209" s="21"/>
      <c r="E209" s="21"/>
      <c r="F209" s="42" t="s">
        <v>1374</v>
      </c>
      <c r="G209" s="21"/>
      <c r="H209" s="95" t="s">
        <v>1375</v>
      </c>
      <c r="I209" s="95"/>
      <c r="J209" s="95"/>
      <c r="K209" s="67"/>
    </row>
    <row r="210" spans="2:11" s="1" customFormat="1" ht="15" customHeight="1" x14ac:dyDescent="0.2">
      <c r="B210" s="44"/>
      <c r="C210" s="21"/>
      <c r="D210" s="21"/>
      <c r="E210" s="21"/>
      <c r="F210" s="42" t="s">
        <v>1372</v>
      </c>
      <c r="G210" s="21"/>
      <c r="H210" s="95" t="s">
        <v>1540</v>
      </c>
      <c r="I210" s="95"/>
      <c r="J210" s="95"/>
      <c r="K210" s="67"/>
    </row>
    <row r="211" spans="2:11" s="1" customFormat="1" ht="15" customHeight="1" x14ac:dyDescent="0.2">
      <c r="B211" s="85"/>
      <c r="C211" s="21"/>
      <c r="D211" s="21"/>
      <c r="E211" s="21"/>
      <c r="F211" s="42" t="s">
        <v>1376</v>
      </c>
      <c r="G211" s="80"/>
      <c r="H211" s="96" t="s">
        <v>1377</v>
      </c>
      <c r="I211" s="96"/>
      <c r="J211" s="96"/>
      <c r="K211" s="86"/>
    </row>
    <row r="212" spans="2:11" s="1" customFormat="1" ht="15" customHeight="1" x14ac:dyDescent="0.2">
      <c r="B212" s="85"/>
      <c r="C212" s="21"/>
      <c r="D212" s="21"/>
      <c r="E212" s="21"/>
      <c r="F212" s="42" t="s">
        <v>1378</v>
      </c>
      <c r="G212" s="80"/>
      <c r="H212" s="96" t="s">
        <v>1541</v>
      </c>
      <c r="I212" s="96"/>
      <c r="J212" s="96"/>
      <c r="K212" s="86"/>
    </row>
    <row r="213" spans="2:11" s="1" customFormat="1" ht="15" customHeight="1" x14ac:dyDescent="0.2">
      <c r="B213" s="85"/>
      <c r="C213" s="21"/>
      <c r="D213" s="21"/>
      <c r="E213" s="21"/>
      <c r="F213" s="42"/>
      <c r="G213" s="80"/>
      <c r="H213" s="71"/>
      <c r="I213" s="71"/>
      <c r="J213" s="71"/>
      <c r="K213" s="86"/>
    </row>
    <row r="214" spans="2:11" s="1" customFormat="1" ht="15" customHeight="1" x14ac:dyDescent="0.2">
      <c r="B214" s="85"/>
      <c r="C214" s="21" t="s">
        <v>1503</v>
      </c>
      <c r="D214" s="21"/>
      <c r="E214" s="21"/>
      <c r="F214" s="42">
        <v>1</v>
      </c>
      <c r="G214" s="80"/>
      <c r="H214" s="96" t="s">
        <v>1542</v>
      </c>
      <c r="I214" s="96"/>
      <c r="J214" s="96"/>
      <c r="K214" s="86"/>
    </row>
    <row r="215" spans="2:11" s="1" customFormat="1" ht="15" customHeight="1" x14ac:dyDescent="0.2">
      <c r="B215" s="85"/>
      <c r="C215" s="21"/>
      <c r="D215" s="21"/>
      <c r="E215" s="21"/>
      <c r="F215" s="42">
        <v>2</v>
      </c>
      <c r="G215" s="80"/>
      <c r="H215" s="96" t="s">
        <v>1543</v>
      </c>
      <c r="I215" s="96"/>
      <c r="J215" s="96"/>
      <c r="K215" s="86"/>
    </row>
    <row r="216" spans="2:11" s="1" customFormat="1" ht="15" customHeight="1" x14ac:dyDescent="0.2">
      <c r="B216" s="85"/>
      <c r="C216" s="21"/>
      <c r="D216" s="21"/>
      <c r="E216" s="21"/>
      <c r="F216" s="42">
        <v>3</v>
      </c>
      <c r="G216" s="80"/>
      <c r="H216" s="96" t="s">
        <v>1544</v>
      </c>
      <c r="I216" s="96"/>
      <c r="J216" s="96"/>
      <c r="K216" s="86"/>
    </row>
    <row r="217" spans="2:11" s="1" customFormat="1" ht="15" customHeight="1" x14ac:dyDescent="0.2">
      <c r="B217" s="85"/>
      <c r="C217" s="21"/>
      <c r="D217" s="21"/>
      <c r="E217" s="21"/>
      <c r="F217" s="42">
        <v>4</v>
      </c>
      <c r="G217" s="80"/>
      <c r="H217" s="96" t="s">
        <v>1545</v>
      </c>
      <c r="I217" s="96"/>
      <c r="J217" s="96"/>
      <c r="K217" s="86"/>
    </row>
    <row r="218" spans="2:11" s="1" customFormat="1" ht="12.75" customHeight="1" x14ac:dyDescent="0.2">
      <c r="B218" s="87"/>
      <c r="C218" s="88"/>
      <c r="D218" s="88"/>
      <c r="E218" s="88"/>
      <c r="F218" s="88"/>
      <c r="G218" s="88"/>
      <c r="H218" s="88"/>
      <c r="I218" s="88"/>
      <c r="J218" s="88"/>
      <c r="K218" s="89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elektroinstalace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elektroinstalace'!Názvy_tisku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2021-09-12T19:59:55Z</dcterms:created>
  <dcterms:modified xsi:type="dcterms:W3CDTF">2021-09-13T14:37:10Z</dcterms:modified>
</cp:coreProperties>
</file>