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ziu\OneDrive\Plocha\"/>
    </mc:Choice>
  </mc:AlternateContent>
  <xr:revisionPtr revIDLastSave="0" documentId="8_{438F55AA-131A-4602-9329-F30245E4D3D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4 04_00 Pol" sheetId="12" r:id="rId4"/>
    <sheet name="04 04_01 Pol" sheetId="13" r:id="rId5"/>
    <sheet name="04 04_02 Pol" sheetId="14" r:id="rId6"/>
    <sheet name="04 04_03 Pol" sheetId="15" r:id="rId7"/>
    <sheet name="04 04_04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'04 04_00 Pol'!$1:$7</definedName>
    <definedName name="_xlnm.Print_Titles" localSheetId="4">'04 04_01 Pol'!$1:$7</definedName>
    <definedName name="_xlnm.Print_Titles" localSheetId="5">'04 04_02 Pol'!$1:$7</definedName>
    <definedName name="_xlnm.Print_Titles" localSheetId="6">'04 04_03 Pol'!$1:$7</definedName>
    <definedName name="_xlnm.Print_Titles" localSheetId="7">'04 04_04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'04 04_00 Pol'!$A$1:$X$12</definedName>
    <definedName name="_xlnm.Print_Area" localSheetId="4">'04 04_01 Pol'!$A$1:$X$203</definedName>
    <definedName name="_xlnm.Print_Area" localSheetId="5">'04 04_02 Pol'!$A$1:$X$110</definedName>
    <definedName name="_xlnm.Print_Area" localSheetId="6">'04 04_03 Pol'!$A$1:$X$26</definedName>
    <definedName name="_xlnm.Print_Area" localSheetId="7">'04 04_04 Pol'!$A$1:$X$89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88" i="16"/>
  <c r="G8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I13" i="16"/>
  <c r="K13" i="16"/>
  <c r="M13" i="16"/>
  <c r="O13" i="16"/>
  <c r="Q13" i="16"/>
  <c r="V13" i="16"/>
  <c r="G14" i="16"/>
  <c r="M14" i="16" s="1"/>
  <c r="I14" i="16"/>
  <c r="K14" i="16"/>
  <c r="O14" i="16"/>
  <c r="Q14" i="16"/>
  <c r="V14" i="16"/>
  <c r="G16" i="16"/>
  <c r="M16" i="16" s="1"/>
  <c r="I16" i="16"/>
  <c r="K16" i="16"/>
  <c r="O16" i="16"/>
  <c r="Q16" i="16"/>
  <c r="V16" i="16"/>
  <c r="G17" i="16"/>
  <c r="V17" i="16"/>
  <c r="G18" i="16"/>
  <c r="M18" i="16" s="1"/>
  <c r="M17" i="16" s="1"/>
  <c r="I18" i="16"/>
  <c r="I17" i="16" s="1"/>
  <c r="K18" i="16"/>
  <c r="K17" i="16" s="1"/>
  <c r="O18" i="16"/>
  <c r="O17" i="16" s="1"/>
  <c r="Q18" i="16"/>
  <c r="Q17" i="16" s="1"/>
  <c r="V18" i="16"/>
  <c r="G19" i="16"/>
  <c r="G20" i="16"/>
  <c r="I20" i="16"/>
  <c r="I19" i="16" s="1"/>
  <c r="K20" i="16"/>
  <c r="M20" i="16"/>
  <c r="O20" i="16"/>
  <c r="O19" i="16" s="1"/>
  <c r="Q20" i="16"/>
  <c r="Q19" i="16" s="1"/>
  <c r="V20" i="16"/>
  <c r="V19" i="16" s="1"/>
  <c r="G21" i="16"/>
  <c r="M21" i="16" s="1"/>
  <c r="I21" i="16"/>
  <c r="K21" i="16"/>
  <c r="K19" i="16" s="1"/>
  <c r="O21" i="16"/>
  <c r="Q21" i="16"/>
  <c r="V21" i="16"/>
  <c r="G23" i="16"/>
  <c r="I23" i="16"/>
  <c r="K23" i="16"/>
  <c r="M23" i="16"/>
  <c r="O23" i="16"/>
  <c r="Q23" i="16"/>
  <c r="V23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8" i="16"/>
  <c r="M28" i="16" s="1"/>
  <c r="I28" i="16"/>
  <c r="K28" i="16"/>
  <c r="O28" i="16"/>
  <c r="Q28" i="16"/>
  <c r="V28" i="16"/>
  <c r="G30" i="16"/>
  <c r="I30" i="16"/>
  <c r="K30" i="16"/>
  <c r="M30" i="16"/>
  <c r="O30" i="16"/>
  <c r="Q30" i="16"/>
  <c r="V30" i="16"/>
  <c r="G32" i="16"/>
  <c r="K32" i="16"/>
  <c r="G33" i="16"/>
  <c r="I33" i="16"/>
  <c r="I32" i="16" s="1"/>
  <c r="K33" i="16"/>
  <c r="M33" i="16"/>
  <c r="M32" i="16" s="1"/>
  <c r="O33" i="16"/>
  <c r="O32" i="16" s="1"/>
  <c r="Q33" i="16"/>
  <c r="Q32" i="16" s="1"/>
  <c r="V33" i="16"/>
  <c r="V32" i="16" s="1"/>
  <c r="G36" i="16"/>
  <c r="I36" i="16"/>
  <c r="I35" i="16" s="1"/>
  <c r="K36" i="16"/>
  <c r="M36" i="16"/>
  <c r="O36" i="16"/>
  <c r="Q36" i="16"/>
  <c r="Q35" i="16" s="1"/>
  <c r="V36" i="16"/>
  <c r="V35" i="16" s="1"/>
  <c r="G37" i="16"/>
  <c r="M37" i="16" s="1"/>
  <c r="I37" i="16"/>
  <c r="K37" i="16"/>
  <c r="O37" i="16"/>
  <c r="O35" i="16" s="1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I40" i="16"/>
  <c r="K40" i="16"/>
  <c r="M40" i="16"/>
  <c r="O40" i="16"/>
  <c r="Q40" i="16"/>
  <c r="V40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3" i="16"/>
  <c r="M43" i="16" s="1"/>
  <c r="I43" i="16"/>
  <c r="K43" i="16"/>
  <c r="K35" i="16" s="1"/>
  <c r="O43" i="16"/>
  <c r="Q43" i="16"/>
  <c r="V43" i="16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Q45" i="16"/>
  <c r="V45" i="16"/>
  <c r="G46" i="16"/>
  <c r="I46" i="16"/>
  <c r="K46" i="16"/>
  <c r="M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M48" i="16"/>
  <c r="O48" i="16"/>
  <c r="Q48" i="16"/>
  <c r="V48" i="16"/>
  <c r="G49" i="16"/>
  <c r="M49" i="16" s="1"/>
  <c r="I49" i="16"/>
  <c r="K49" i="16"/>
  <c r="O49" i="16"/>
  <c r="Q49" i="16"/>
  <c r="V49" i="16"/>
  <c r="G50" i="16"/>
  <c r="I50" i="16"/>
  <c r="K50" i="16"/>
  <c r="M50" i="16"/>
  <c r="O50" i="16"/>
  <c r="Q50" i="16"/>
  <c r="V50" i="16"/>
  <c r="G51" i="16"/>
  <c r="M51" i="16" s="1"/>
  <c r="I51" i="16"/>
  <c r="K51" i="16"/>
  <c r="O51" i="16"/>
  <c r="Q51" i="16"/>
  <c r="V51" i="16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6" i="16"/>
  <c r="I56" i="16"/>
  <c r="K56" i="16"/>
  <c r="M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60" i="16"/>
  <c r="I60" i="16"/>
  <c r="I59" i="16" s="1"/>
  <c r="K60" i="16"/>
  <c r="M60" i="16"/>
  <c r="O60" i="16"/>
  <c r="Q60" i="16"/>
  <c r="Q59" i="16" s="1"/>
  <c r="V60" i="16"/>
  <c r="V59" i="16" s="1"/>
  <c r="G61" i="16"/>
  <c r="I61" i="16"/>
  <c r="K61" i="16"/>
  <c r="M61" i="16"/>
  <c r="O61" i="16"/>
  <c r="O59" i="16" s="1"/>
  <c r="Q61" i="16"/>
  <c r="V61" i="16"/>
  <c r="G62" i="16"/>
  <c r="I62" i="16"/>
  <c r="K62" i="16"/>
  <c r="M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I66" i="16"/>
  <c r="K66" i="16"/>
  <c r="M66" i="16"/>
  <c r="O66" i="16"/>
  <c r="Q66" i="16"/>
  <c r="V66" i="16"/>
  <c r="G67" i="16"/>
  <c r="M67" i="16" s="1"/>
  <c r="I67" i="16"/>
  <c r="K67" i="16"/>
  <c r="K59" i="16" s="1"/>
  <c r="O67" i="16"/>
  <c r="Q67" i="16"/>
  <c r="V67" i="16"/>
  <c r="G68" i="16"/>
  <c r="I68" i="16"/>
  <c r="K68" i="16"/>
  <c r="M68" i="16"/>
  <c r="O68" i="16"/>
  <c r="Q68" i="16"/>
  <c r="V68" i="16"/>
  <c r="G69" i="16"/>
  <c r="I69" i="16"/>
  <c r="K69" i="16"/>
  <c r="M69" i="16"/>
  <c r="O69" i="16"/>
  <c r="Q69" i="16"/>
  <c r="V69" i="16"/>
  <c r="G70" i="16"/>
  <c r="I70" i="16"/>
  <c r="K70" i="16"/>
  <c r="M70" i="16"/>
  <c r="O70" i="16"/>
  <c r="Q70" i="16"/>
  <c r="V70" i="16"/>
  <c r="G71" i="16"/>
  <c r="M71" i="16" s="1"/>
  <c r="I71" i="16"/>
  <c r="K71" i="16"/>
  <c r="O71" i="16"/>
  <c r="Q71" i="16"/>
  <c r="V71" i="16"/>
  <c r="G72" i="16"/>
  <c r="I72" i="16"/>
  <c r="K72" i="16"/>
  <c r="M72" i="16"/>
  <c r="O72" i="16"/>
  <c r="Q72" i="16"/>
  <c r="V72" i="16"/>
  <c r="G73" i="16"/>
  <c r="AE88" i="16" s="1"/>
  <c r="I73" i="16"/>
  <c r="K73" i="16"/>
  <c r="O73" i="16"/>
  <c r="Q73" i="16"/>
  <c r="V73" i="16"/>
  <c r="G74" i="16"/>
  <c r="I74" i="16"/>
  <c r="K74" i="16"/>
  <c r="M74" i="16"/>
  <c r="O74" i="16"/>
  <c r="Q74" i="16"/>
  <c r="V74" i="16"/>
  <c r="G75" i="16"/>
  <c r="M75" i="16" s="1"/>
  <c r="I75" i="16"/>
  <c r="K75" i="16"/>
  <c r="O75" i="16"/>
  <c r="Q75" i="16"/>
  <c r="V75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G79" i="16"/>
  <c r="M79" i="16" s="1"/>
  <c r="I79" i="16"/>
  <c r="K79" i="16"/>
  <c r="O79" i="16"/>
  <c r="Q79" i="16"/>
  <c r="V79" i="16"/>
  <c r="G81" i="16"/>
  <c r="G80" i="16" s="1"/>
  <c r="I81" i="16"/>
  <c r="I80" i="16" s="1"/>
  <c r="K81" i="16"/>
  <c r="K80" i="16" s="1"/>
  <c r="O81" i="16"/>
  <c r="O80" i="16" s="1"/>
  <c r="Q81" i="16"/>
  <c r="V81" i="16"/>
  <c r="V80" i="16" s="1"/>
  <c r="G82" i="16"/>
  <c r="I82" i="16"/>
  <c r="K82" i="16"/>
  <c r="M82" i="16"/>
  <c r="O82" i="16"/>
  <c r="Q82" i="16"/>
  <c r="V82" i="16"/>
  <c r="G83" i="16"/>
  <c r="I83" i="16"/>
  <c r="K83" i="16"/>
  <c r="M83" i="16"/>
  <c r="O83" i="16"/>
  <c r="Q83" i="16"/>
  <c r="V83" i="16"/>
  <c r="G84" i="16"/>
  <c r="I84" i="16"/>
  <c r="K84" i="16"/>
  <c r="M84" i="16"/>
  <c r="O84" i="16"/>
  <c r="Q84" i="16"/>
  <c r="V84" i="16"/>
  <c r="G85" i="16"/>
  <c r="M85" i="16" s="1"/>
  <c r="I85" i="16"/>
  <c r="K85" i="16"/>
  <c r="O85" i="16"/>
  <c r="Q85" i="16"/>
  <c r="Q80" i="16" s="1"/>
  <c r="V85" i="16"/>
  <c r="G86" i="16"/>
  <c r="I86" i="16"/>
  <c r="K86" i="16"/>
  <c r="M86" i="16"/>
  <c r="O86" i="16"/>
  <c r="Q86" i="16"/>
  <c r="V86" i="16"/>
  <c r="AF88" i="16"/>
  <c r="G25" i="15"/>
  <c r="G8" i="15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G11" i="15"/>
  <c r="I11" i="15"/>
  <c r="I10" i="15" s="1"/>
  <c r="K11" i="15"/>
  <c r="M11" i="15"/>
  <c r="O11" i="15"/>
  <c r="O10" i="15" s="1"/>
  <c r="Q11" i="15"/>
  <c r="V11" i="15"/>
  <c r="V10" i="15" s="1"/>
  <c r="G12" i="15"/>
  <c r="I12" i="15"/>
  <c r="K12" i="15"/>
  <c r="K10" i="15" s="1"/>
  <c r="M12" i="15"/>
  <c r="O12" i="15"/>
  <c r="Q12" i="15"/>
  <c r="Q10" i="15" s="1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6" i="15"/>
  <c r="G15" i="15" s="1"/>
  <c r="I16" i="15"/>
  <c r="I15" i="15" s="1"/>
  <c r="K16" i="15"/>
  <c r="K15" i="15" s="1"/>
  <c r="O16" i="15"/>
  <c r="O15" i="15" s="1"/>
  <c r="Q16" i="15"/>
  <c r="V16" i="15"/>
  <c r="V15" i="15" s="1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Q15" i="15" s="1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AE25" i="15"/>
  <c r="AF25" i="15"/>
  <c r="G109" i="14"/>
  <c r="G8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V8" i="14" s="1"/>
  <c r="G12" i="14"/>
  <c r="I12" i="14"/>
  <c r="K12" i="14"/>
  <c r="M12" i="14"/>
  <c r="O12" i="14"/>
  <c r="Q12" i="14"/>
  <c r="V12" i="14"/>
  <c r="G15" i="14"/>
  <c r="I15" i="14"/>
  <c r="I14" i="14" s="1"/>
  <c r="K15" i="14"/>
  <c r="M15" i="14"/>
  <c r="O15" i="14"/>
  <c r="Q15" i="14"/>
  <c r="Q14" i="14" s="1"/>
  <c r="V15" i="14"/>
  <c r="V14" i="14" s="1"/>
  <c r="G16" i="14"/>
  <c r="I16" i="14"/>
  <c r="K16" i="14"/>
  <c r="K14" i="14" s="1"/>
  <c r="M16" i="14"/>
  <c r="O16" i="14"/>
  <c r="Q16" i="14"/>
  <c r="V16" i="14"/>
  <c r="G17" i="14"/>
  <c r="I17" i="14"/>
  <c r="K17" i="14"/>
  <c r="M17" i="14"/>
  <c r="O17" i="14"/>
  <c r="Q17" i="14"/>
  <c r="V17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O14" i="14" s="1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30" i="14"/>
  <c r="K30" i="14"/>
  <c r="V30" i="14"/>
  <c r="G31" i="14"/>
  <c r="I31" i="14"/>
  <c r="I30" i="14" s="1"/>
  <c r="K31" i="14"/>
  <c r="M31" i="14"/>
  <c r="M30" i="14" s="1"/>
  <c r="O31" i="14"/>
  <c r="O30" i="14" s="1"/>
  <c r="Q31" i="14"/>
  <c r="Q30" i="14" s="1"/>
  <c r="V31" i="14"/>
  <c r="G34" i="14"/>
  <c r="I34" i="14"/>
  <c r="I33" i="14" s="1"/>
  <c r="K34" i="14"/>
  <c r="M34" i="14"/>
  <c r="O34" i="14"/>
  <c r="Q34" i="14"/>
  <c r="Q33" i="14" s="1"/>
  <c r="V34" i="14"/>
  <c r="V33" i="14" s="1"/>
  <c r="G35" i="14"/>
  <c r="I35" i="14"/>
  <c r="K35" i="14"/>
  <c r="K33" i="14" s="1"/>
  <c r="M35" i="14"/>
  <c r="O35" i="14"/>
  <c r="Q35" i="14"/>
  <c r="V35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O33" i="14" s="1"/>
  <c r="Q39" i="14"/>
  <c r="V39" i="14"/>
  <c r="G41" i="14"/>
  <c r="I41" i="14"/>
  <c r="K41" i="14"/>
  <c r="M41" i="14"/>
  <c r="O41" i="14"/>
  <c r="Q41" i="14"/>
  <c r="V41" i="14"/>
  <c r="G43" i="14"/>
  <c r="M43" i="14" s="1"/>
  <c r="I43" i="14"/>
  <c r="K43" i="14"/>
  <c r="O43" i="14"/>
  <c r="Q43" i="14"/>
  <c r="V43" i="14"/>
  <c r="G45" i="14"/>
  <c r="I45" i="14"/>
  <c r="K45" i="14"/>
  <c r="M45" i="14"/>
  <c r="O45" i="14"/>
  <c r="Q45" i="14"/>
  <c r="V45" i="14"/>
  <c r="G48" i="14"/>
  <c r="I48" i="14"/>
  <c r="I47" i="14" s="1"/>
  <c r="K48" i="14"/>
  <c r="M48" i="14"/>
  <c r="O48" i="14"/>
  <c r="Q48" i="14"/>
  <c r="Q47" i="14" s="1"/>
  <c r="V48" i="14"/>
  <c r="V47" i="14" s="1"/>
  <c r="G50" i="14"/>
  <c r="M50" i="14" s="1"/>
  <c r="I50" i="14"/>
  <c r="K50" i="14"/>
  <c r="K47" i="14" s="1"/>
  <c r="O50" i="14"/>
  <c r="Q50" i="14"/>
  <c r="V50" i="14"/>
  <c r="G52" i="14"/>
  <c r="I52" i="14"/>
  <c r="K52" i="14"/>
  <c r="M52" i="14"/>
  <c r="O52" i="14"/>
  <c r="Q52" i="14"/>
  <c r="V52" i="14"/>
  <c r="G54" i="14"/>
  <c r="M54" i="14" s="1"/>
  <c r="I54" i="14"/>
  <c r="K54" i="14"/>
  <c r="O54" i="14"/>
  <c r="O47" i="14" s="1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G47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8" i="14"/>
  <c r="G67" i="14" s="1"/>
  <c r="I68" i="14"/>
  <c r="I67" i="14" s="1"/>
  <c r="K68" i="14"/>
  <c r="K67" i="14" s="1"/>
  <c r="O68" i="14"/>
  <c r="O67" i="14" s="1"/>
  <c r="Q68" i="14"/>
  <c r="Q67" i="14" s="1"/>
  <c r="V68" i="14"/>
  <c r="V67" i="14" s="1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M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5" i="14"/>
  <c r="I85" i="14"/>
  <c r="K85" i="14"/>
  <c r="M85" i="14"/>
  <c r="O85" i="14"/>
  <c r="Q85" i="14"/>
  <c r="V85" i="14"/>
  <c r="G87" i="14"/>
  <c r="I87" i="14"/>
  <c r="K87" i="14"/>
  <c r="M87" i="14"/>
  <c r="O87" i="14"/>
  <c r="Q87" i="14"/>
  <c r="V87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G92" i="14"/>
  <c r="M92" i="14" s="1"/>
  <c r="I92" i="14"/>
  <c r="K92" i="14"/>
  <c r="O92" i="14"/>
  <c r="Q92" i="14"/>
  <c r="V92" i="14"/>
  <c r="G94" i="14"/>
  <c r="I94" i="14"/>
  <c r="K94" i="14"/>
  <c r="M94" i="14"/>
  <c r="O94" i="14"/>
  <c r="Q94" i="14"/>
  <c r="V94" i="14"/>
  <c r="G95" i="14"/>
  <c r="AE109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O100" i="14"/>
  <c r="G101" i="14"/>
  <c r="I101" i="14"/>
  <c r="I100" i="14" s="1"/>
  <c r="K101" i="14"/>
  <c r="K100" i="14" s="1"/>
  <c r="M101" i="14"/>
  <c r="M100" i="14" s="1"/>
  <c r="O101" i="14"/>
  <c r="Q101" i="14"/>
  <c r="Q100" i="14" s="1"/>
  <c r="V101" i="14"/>
  <c r="V100" i="14" s="1"/>
  <c r="G102" i="14"/>
  <c r="M102" i="14" s="1"/>
  <c r="I102" i="14"/>
  <c r="K102" i="14"/>
  <c r="O102" i="14"/>
  <c r="Q102" i="14"/>
  <c r="V102" i="14"/>
  <c r="G103" i="14"/>
  <c r="I103" i="14"/>
  <c r="K103" i="14"/>
  <c r="M103" i="14"/>
  <c r="O103" i="14"/>
  <c r="Q103" i="14"/>
  <c r="V103" i="14"/>
  <c r="G105" i="14"/>
  <c r="O105" i="14"/>
  <c r="G106" i="14"/>
  <c r="I106" i="14"/>
  <c r="I105" i="14" s="1"/>
  <c r="K106" i="14"/>
  <c r="K105" i="14" s="1"/>
  <c r="M106" i="14"/>
  <c r="M105" i="14" s="1"/>
  <c r="O106" i="14"/>
  <c r="Q106" i="14"/>
  <c r="Q105" i="14" s="1"/>
  <c r="V106" i="14"/>
  <c r="V105" i="14" s="1"/>
  <c r="G107" i="14"/>
  <c r="I107" i="14"/>
  <c r="K107" i="14"/>
  <c r="M107" i="14"/>
  <c r="O107" i="14"/>
  <c r="Q107" i="14"/>
  <c r="V107" i="14"/>
  <c r="AF109" i="14"/>
  <c r="G202" i="13"/>
  <c r="BA167" i="13"/>
  <c r="BA162" i="13"/>
  <c r="BA25" i="13"/>
  <c r="G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19" i="13"/>
  <c r="M19" i="13" s="1"/>
  <c r="M18" i="13" s="1"/>
  <c r="I19" i="13"/>
  <c r="I18" i="13" s="1"/>
  <c r="K19" i="13"/>
  <c r="K18" i="13" s="1"/>
  <c r="O19" i="13"/>
  <c r="O18" i="13" s="1"/>
  <c r="Q19" i="13"/>
  <c r="V19" i="13"/>
  <c r="V18" i="13" s="1"/>
  <c r="G21" i="13"/>
  <c r="I21" i="13"/>
  <c r="K21" i="13"/>
  <c r="M21" i="13"/>
  <c r="O21" i="13"/>
  <c r="Q21" i="13"/>
  <c r="V21" i="13"/>
  <c r="G24" i="13"/>
  <c r="I24" i="13"/>
  <c r="K24" i="13"/>
  <c r="M24" i="13"/>
  <c r="O24" i="13"/>
  <c r="Q24" i="13"/>
  <c r="V24" i="13"/>
  <c r="G27" i="13"/>
  <c r="M27" i="13" s="1"/>
  <c r="I27" i="13"/>
  <c r="K27" i="13"/>
  <c r="O27" i="13"/>
  <c r="Q27" i="13"/>
  <c r="V27" i="13"/>
  <c r="G30" i="13"/>
  <c r="M30" i="13" s="1"/>
  <c r="I30" i="13"/>
  <c r="K30" i="13"/>
  <c r="O30" i="13"/>
  <c r="Q30" i="13"/>
  <c r="Q18" i="13" s="1"/>
  <c r="V30" i="13"/>
  <c r="G32" i="13"/>
  <c r="I32" i="13"/>
  <c r="K32" i="13"/>
  <c r="M32" i="13"/>
  <c r="O32" i="13"/>
  <c r="Q32" i="13"/>
  <c r="V32" i="13"/>
  <c r="G38" i="13"/>
  <c r="M38" i="13" s="1"/>
  <c r="I38" i="13"/>
  <c r="K38" i="13"/>
  <c r="O38" i="13"/>
  <c r="Q38" i="13"/>
  <c r="V38" i="13"/>
  <c r="G41" i="13"/>
  <c r="M41" i="13" s="1"/>
  <c r="I41" i="13"/>
  <c r="K41" i="13"/>
  <c r="O41" i="13"/>
  <c r="Q41" i="13"/>
  <c r="V41" i="13"/>
  <c r="G45" i="13"/>
  <c r="I45" i="13"/>
  <c r="K45" i="13"/>
  <c r="K44" i="13" s="1"/>
  <c r="M45" i="13"/>
  <c r="O45" i="13"/>
  <c r="O44" i="13" s="1"/>
  <c r="Q45" i="13"/>
  <c r="Q44" i="13" s="1"/>
  <c r="V45" i="13"/>
  <c r="G46" i="13"/>
  <c r="G44" i="13" s="1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50" i="13"/>
  <c r="I50" i="13"/>
  <c r="K50" i="13"/>
  <c r="M50" i="13"/>
  <c r="O50" i="13"/>
  <c r="Q50" i="13"/>
  <c r="V50" i="13"/>
  <c r="V44" i="13" s="1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7" i="13"/>
  <c r="M57" i="13" s="1"/>
  <c r="I57" i="13"/>
  <c r="I44" i="13" s="1"/>
  <c r="K57" i="13"/>
  <c r="O57" i="13"/>
  <c r="Q57" i="13"/>
  <c r="V57" i="13"/>
  <c r="G60" i="13"/>
  <c r="I60" i="13"/>
  <c r="K60" i="13"/>
  <c r="M60" i="13"/>
  <c r="O60" i="13"/>
  <c r="Q60" i="13"/>
  <c r="V60" i="13"/>
  <c r="G61" i="13"/>
  <c r="I61" i="13"/>
  <c r="K61" i="13"/>
  <c r="M61" i="13"/>
  <c r="O61" i="13"/>
  <c r="Q61" i="13"/>
  <c r="V61" i="13"/>
  <c r="G65" i="13"/>
  <c r="I65" i="13"/>
  <c r="K65" i="13"/>
  <c r="M65" i="13"/>
  <c r="O65" i="13"/>
  <c r="Q65" i="13"/>
  <c r="V65" i="13"/>
  <c r="G67" i="13"/>
  <c r="M67" i="13" s="1"/>
  <c r="I67" i="13"/>
  <c r="K67" i="13"/>
  <c r="O67" i="13"/>
  <c r="Q67" i="13"/>
  <c r="V67" i="13"/>
  <c r="G70" i="13"/>
  <c r="I70" i="13"/>
  <c r="K70" i="13"/>
  <c r="M70" i="13"/>
  <c r="O70" i="13"/>
  <c r="Q70" i="13"/>
  <c r="V70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9" i="13"/>
  <c r="M79" i="13" s="1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2" i="13"/>
  <c r="I82" i="13"/>
  <c r="K82" i="13"/>
  <c r="M82" i="13"/>
  <c r="O82" i="13"/>
  <c r="Q82" i="13"/>
  <c r="V82" i="13"/>
  <c r="G83" i="13"/>
  <c r="I83" i="13"/>
  <c r="K83" i="13"/>
  <c r="M83" i="13"/>
  <c r="O83" i="13"/>
  <c r="Q83" i="13"/>
  <c r="V83" i="13"/>
  <c r="G85" i="13"/>
  <c r="M85" i="13" s="1"/>
  <c r="I85" i="13"/>
  <c r="K85" i="13"/>
  <c r="O85" i="13"/>
  <c r="Q85" i="13"/>
  <c r="V85" i="13"/>
  <c r="G86" i="13"/>
  <c r="I86" i="13"/>
  <c r="K86" i="13"/>
  <c r="M86" i="13"/>
  <c r="O86" i="13"/>
  <c r="Q86" i="13"/>
  <c r="V86" i="13"/>
  <c r="G87" i="13"/>
  <c r="I87" i="13"/>
  <c r="K87" i="13"/>
  <c r="M87" i="13"/>
  <c r="O87" i="13"/>
  <c r="Q87" i="13"/>
  <c r="V87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K91" i="13"/>
  <c r="G92" i="13"/>
  <c r="G91" i="13" s="1"/>
  <c r="I92" i="13"/>
  <c r="I91" i="13" s="1"/>
  <c r="K92" i="13"/>
  <c r="M92" i="13"/>
  <c r="M91" i="13" s="1"/>
  <c r="O92" i="13"/>
  <c r="O91" i="13" s="1"/>
  <c r="Q92" i="13"/>
  <c r="Q91" i="13" s="1"/>
  <c r="V92" i="13"/>
  <c r="V91" i="13" s="1"/>
  <c r="G94" i="13"/>
  <c r="I94" i="13"/>
  <c r="O94" i="13"/>
  <c r="G95" i="13"/>
  <c r="I95" i="13"/>
  <c r="K95" i="13"/>
  <c r="K94" i="13" s="1"/>
  <c r="M95" i="13"/>
  <c r="M94" i="13" s="1"/>
  <c r="O95" i="13"/>
  <c r="Q95" i="13"/>
  <c r="Q94" i="13" s="1"/>
  <c r="V95" i="13"/>
  <c r="V94" i="13" s="1"/>
  <c r="G98" i="13"/>
  <c r="K98" i="13"/>
  <c r="M98" i="13"/>
  <c r="V98" i="13"/>
  <c r="G99" i="13"/>
  <c r="I99" i="13"/>
  <c r="I98" i="13" s="1"/>
  <c r="K99" i="13"/>
  <c r="M99" i="13"/>
  <c r="O99" i="13"/>
  <c r="O98" i="13" s="1"/>
  <c r="Q99" i="13"/>
  <c r="Q98" i="13" s="1"/>
  <c r="V99" i="13"/>
  <c r="G100" i="13"/>
  <c r="O100" i="13"/>
  <c r="Q100" i="13"/>
  <c r="G101" i="13"/>
  <c r="I101" i="13"/>
  <c r="I100" i="13" s="1"/>
  <c r="K101" i="13"/>
  <c r="M101" i="13"/>
  <c r="M100" i="13" s="1"/>
  <c r="O101" i="13"/>
  <c r="Q101" i="13"/>
  <c r="V101" i="13"/>
  <c r="V100" i="13" s="1"/>
  <c r="G102" i="13"/>
  <c r="M102" i="13" s="1"/>
  <c r="I102" i="13"/>
  <c r="K102" i="13"/>
  <c r="K100" i="13" s="1"/>
  <c r="O102" i="13"/>
  <c r="Q102" i="13"/>
  <c r="V102" i="13"/>
  <c r="G105" i="13"/>
  <c r="M105" i="13" s="1"/>
  <c r="I105" i="13"/>
  <c r="I104" i="13" s="1"/>
  <c r="K105" i="13"/>
  <c r="K104" i="13" s="1"/>
  <c r="O105" i="13"/>
  <c r="O104" i="13" s="1"/>
  <c r="Q105" i="13"/>
  <c r="V105" i="13"/>
  <c r="V104" i="13" s="1"/>
  <c r="G106" i="13"/>
  <c r="I106" i="13"/>
  <c r="K106" i="13"/>
  <c r="M106" i="13"/>
  <c r="O106" i="13"/>
  <c r="Q106" i="13"/>
  <c r="Q104" i="13" s="1"/>
  <c r="V106" i="13"/>
  <c r="G107" i="13"/>
  <c r="I107" i="13"/>
  <c r="K107" i="13"/>
  <c r="M107" i="13"/>
  <c r="O107" i="13"/>
  <c r="Q107" i="13"/>
  <c r="V107" i="13"/>
  <c r="G108" i="13"/>
  <c r="I108" i="13"/>
  <c r="K108" i="13"/>
  <c r="M108" i="13"/>
  <c r="O108" i="13"/>
  <c r="Q108" i="13"/>
  <c r="V108" i="13"/>
  <c r="G109" i="13"/>
  <c r="M109" i="13" s="1"/>
  <c r="I109" i="13"/>
  <c r="K109" i="13"/>
  <c r="O109" i="13"/>
  <c r="Q109" i="13"/>
  <c r="V109" i="13"/>
  <c r="G110" i="13"/>
  <c r="I110" i="13"/>
  <c r="K110" i="13"/>
  <c r="M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I112" i="13"/>
  <c r="K112" i="13"/>
  <c r="M112" i="13"/>
  <c r="O112" i="13"/>
  <c r="Q112" i="13"/>
  <c r="V112" i="13"/>
  <c r="G113" i="13"/>
  <c r="M113" i="13" s="1"/>
  <c r="I113" i="13"/>
  <c r="K113" i="13"/>
  <c r="O113" i="13"/>
  <c r="Q113" i="13"/>
  <c r="V113" i="13"/>
  <c r="G114" i="13"/>
  <c r="I114" i="13"/>
  <c r="K114" i="13"/>
  <c r="M114" i="13"/>
  <c r="O114" i="13"/>
  <c r="Q114" i="13"/>
  <c r="V114" i="13"/>
  <c r="G115" i="13"/>
  <c r="I115" i="13"/>
  <c r="K115" i="13"/>
  <c r="M115" i="13"/>
  <c r="O115" i="13"/>
  <c r="Q115" i="13"/>
  <c r="V115" i="13"/>
  <c r="G116" i="13"/>
  <c r="I116" i="13"/>
  <c r="K116" i="13"/>
  <c r="M116" i="13"/>
  <c r="O116" i="13"/>
  <c r="Q116" i="13"/>
  <c r="V116" i="13"/>
  <c r="G117" i="13"/>
  <c r="M117" i="13" s="1"/>
  <c r="I117" i="13"/>
  <c r="K117" i="13"/>
  <c r="O117" i="13"/>
  <c r="Q117" i="13"/>
  <c r="V117" i="13"/>
  <c r="G118" i="13"/>
  <c r="I118" i="13"/>
  <c r="K118" i="13"/>
  <c r="M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I120" i="13"/>
  <c r="K120" i="13"/>
  <c r="M120" i="13"/>
  <c r="O120" i="13"/>
  <c r="Q120" i="13"/>
  <c r="V120" i="13"/>
  <c r="G123" i="13"/>
  <c r="I123" i="13"/>
  <c r="K123" i="13"/>
  <c r="K122" i="13" s="1"/>
  <c r="M123" i="13"/>
  <c r="O123" i="13"/>
  <c r="Q123" i="13"/>
  <c r="Q122" i="13" s="1"/>
  <c r="V123" i="13"/>
  <c r="G124" i="13"/>
  <c r="I124" i="13"/>
  <c r="K124" i="13"/>
  <c r="M124" i="13"/>
  <c r="O124" i="13"/>
  <c r="Q124" i="13"/>
  <c r="V124" i="13"/>
  <c r="V122" i="13" s="1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29" i="13"/>
  <c r="I129" i="13"/>
  <c r="I122" i="13" s="1"/>
  <c r="K129" i="13"/>
  <c r="M129" i="13"/>
  <c r="O129" i="13"/>
  <c r="Q129" i="13"/>
  <c r="V129" i="13"/>
  <c r="G131" i="13"/>
  <c r="M131" i="13" s="1"/>
  <c r="I131" i="13"/>
  <c r="K131" i="13"/>
  <c r="O131" i="13"/>
  <c r="Q131" i="13"/>
  <c r="V131" i="13"/>
  <c r="G133" i="13"/>
  <c r="I133" i="13"/>
  <c r="K133" i="13"/>
  <c r="M133" i="13"/>
  <c r="O133" i="13"/>
  <c r="Q133" i="13"/>
  <c r="V133" i="13"/>
  <c r="G135" i="13"/>
  <c r="M135" i="13" s="1"/>
  <c r="I135" i="13"/>
  <c r="K135" i="13"/>
  <c r="O135" i="13"/>
  <c r="O122" i="13" s="1"/>
  <c r="Q135" i="13"/>
  <c r="V135" i="13"/>
  <c r="G136" i="13"/>
  <c r="I136" i="13"/>
  <c r="K136" i="13"/>
  <c r="M136" i="13"/>
  <c r="O136" i="13"/>
  <c r="Q136" i="13"/>
  <c r="V136" i="13"/>
  <c r="G137" i="13"/>
  <c r="I137" i="13"/>
  <c r="K137" i="13"/>
  <c r="M137" i="13"/>
  <c r="O137" i="13"/>
  <c r="Q137" i="13"/>
  <c r="V137" i="13"/>
  <c r="G140" i="13"/>
  <c r="M140" i="13" s="1"/>
  <c r="I140" i="13"/>
  <c r="I139" i="13" s="1"/>
  <c r="K140" i="13"/>
  <c r="K139" i="13" s="1"/>
  <c r="O140" i="13"/>
  <c r="Q140" i="13"/>
  <c r="Q139" i="13" s="1"/>
  <c r="V140" i="13"/>
  <c r="V139" i="13" s="1"/>
  <c r="G141" i="13"/>
  <c r="I141" i="13"/>
  <c r="K141" i="13"/>
  <c r="M141" i="13"/>
  <c r="O141" i="13"/>
  <c r="Q141" i="13"/>
  <c r="V141" i="13"/>
  <c r="G145" i="13"/>
  <c r="I145" i="13"/>
  <c r="K145" i="13"/>
  <c r="M145" i="13"/>
  <c r="O145" i="13"/>
  <c r="Q145" i="13"/>
  <c r="V145" i="13"/>
  <c r="G147" i="13"/>
  <c r="I147" i="13"/>
  <c r="K147" i="13"/>
  <c r="M147" i="13"/>
  <c r="O147" i="13"/>
  <c r="O139" i="13" s="1"/>
  <c r="Q147" i="13"/>
  <c r="V147" i="13"/>
  <c r="G148" i="13"/>
  <c r="M148" i="13" s="1"/>
  <c r="I148" i="13"/>
  <c r="K148" i="13"/>
  <c r="O148" i="13"/>
  <c r="Q148" i="13"/>
  <c r="V148" i="13"/>
  <c r="G149" i="13"/>
  <c r="I149" i="13"/>
  <c r="K149" i="13"/>
  <c r="M149" i="13"/>
  <c r="O149" i="13"/>
  <c r="Q149" i="13"/>
  <c r="V149" i="13"/>
  <c r="G150" i="13"/>
  <c r="I150" i="13"/>
  <c r="K150" i="13"/>
  <c r="M150" i="13"/>
  <c r="O150" i="13"/>
  <c r="Q150" i="13"/>
  <c r="V150" i="13"/>
  <c r="G151" i="13"/>
  <c r="M151" i="13" s="1"/>
  <c r="I151" i="13"/>
  <c r="K151" i="13"/>
  <c r="O151" i="13"/>
  <c r="Q151" i="13"/>
  <c r="V151" i="13"/>
  <c r="G153" i="13"/>
  <c r="G154" i="13"/>
  <c r="I154" i="13"/>
  <c r="I153" i="13" s="1"/>
  <c r="K154" i="13"/>
  <c r="K153" i="13" s="1"/>
  <c r="M154" i="13"/>
  <c r="M153" i="13" s="1"/>
  <c r="O154" i="13"/>
  <c r="Q154" i="13"/>
  <c r="V154" i="13"/>
  <c r="V153" i="13" s="1"/>
  <c r="G156" i="13"/>
  <c r="I156" i="13"/>
  <c r="K156" i="13"/>
  <c r="M156" i="13"/>
  <c r="O156" i="13"/>
  <c r="Q156" i="13"/>
  <c r="V156" i="13"/>
  <c r="G159" i="13"/>
  <c r="I159" i="13"/>
  <c r="K159" i="13"/>
  <c r="M159" i="13"/>
  <c r="O159" i="13"/>
  <c r="O153" i="13" s="1"/>
  <c r="Q159" i="13"/>
  <c r="V159" i="13"/>
  <c r="G161" i="13"/>
  <c r="M161" i="13" s="1"/>
  <c r="I161" i="13"/>
  <c r="K161" i="13"/>
  <c r="O161" i="13"/>
  <c r="Q161" i="13"/>
  <c r="Q153" i="13" s="1"/>
  <c r="V161" i="13"/>
  <c r="G164" i="13"/>
  <c r="I164" i="13"/>
  <c r="K164" i="13"/>
  <c r="M164" i="13"/>
  <c r="O164" i="13"/>
  <c r="Q164" i="13"/>
  <c r="V164" i="13"/>
  <c r="G166" i="13"/>
  <c r="I166" i="13"/>
  <c r="K166" i="13"/>
  <c r="M166" i="13"/>
  <c r="O166" i="13"/>
  <c r="Q166" i="13"/>
  <c r="V166" i="13"/>
  <c r="G174" i="13"/>
  <c r="M174" i="13" s="1"/>
  <c r="I174" i="13"/>
  <c r="K174" i="13"/>
  <c r="O174" i="13"/>
  <c r="Q174" i="13"/>
  <c r="V174" i="13"/>
  <c r="G176" i="13"/>
  <c r="G177" i="13"/>
  <c r="I177" i="13"/>
  <c r="I176" i="13" s="1"/>
  <c r="K177" i="13"/>
  <c r="K176" i="13" s="1"/>
  <c r="M177" i="13"/>
  <c r="M176" i="13" s="1"/>
  <c r="O177" i="13"/>
  <c r="Q177" i="13"/>
  <c r="V177" i="13"/>
  <c r="V176" i="13" s="1"/>
  <c r="G179" i="13"/>
  <c r="I179" i="13"/>
  <c r="K179" i="13"/>
  <c r="M179" i="13"/>
  <c r="O179" i="13"/>
  <c r="Q179" i="13"/>
  <c r="V179" i="13"/>
  <c r="G181" i="13"/>
  <c r="I181" i="13"/>
  <c r="K181" i="13"/>
  <c r="M181" i="13"/>
  <c r="O181" i="13"/>
  <c r="O176" i="13" s="1"/>
  <c r="Q181" i="13"/>
  <c r="V181" i="13"/>
  <c r="G182" i="13"/>
  <c r="M182" i="13" s="1"/>
  <c r="I182" i="13"/>
  <c r="K182" i="13"/>
  <c r="O182" i="13"/>
  <c r="Q182" i="13"/>
  <c r="Q176" i="13" s="1"/>
  <c r="V182" i="13"/>
  <c r="I183" i="13"/>
  <c r="K183" i="13"/>
  <c r="Q183" i="13"/>
  <c r="G184" i="13"/>
  <c r="I184" i="13"/>
  <c r="K184" i="13"/>
  <c r="M184" i="13"/>
  <c r="O184" i="13"/>
  <c r="O183" i="13" s="1"/>
  <c r="Q184" i="13"/>
  <c r="V184" i="13"/>
  <c r="V183" i="13" s="1"/>
  <c r="G186" i="13"/>
  <c r="G183" i="13" s="1"/>
  <c r="I186" i="13"/>
  <c r="K186" i="13"/>
  <c r="O186" i="13"/>
  <c r="Q186" i="13"/>
  <c r="V186" i="13"/>
  <c r="G187" i="13"/>
  <c r="G188" i="13"/>
  <c r="I188" i="13"/>
  <c r="I187" i="13" s="1"/>
  <c r="K188" i="13"/>
  <c r="K187" i="13" s="1"/>
  <c r="M188" i="13"/>
  <c r="O188" i="13"/>
  <c r="Q188" i="13"/>
  <c r="V188" i="13"/>
  <c r="V187" i="13" s="1"/>
  <c r="G192" i="13"/>
  <c r="I192" i="13"/>
  <c r="K192" i="13"/>
  <c r="M192" i="13"/>
  <c r="O192" i="13"/>
  <c r="Q192" i="13"/>
  <c r="V192" i="13"/>
  <c r="G194" i="13"/>
  <c r="I194" i="13"/>
  <c r="K194" i="13"/>
  <c r="M194" i="13"/>
  <c r="O194" i="13"/>
  <c r="O187" i="13" s="1"/>
  <c r="Q194" i="13"/>
  <c r="V194" i="13"/>
  <c r="G198" i="13"/>
  <c r="M198" i="13" s="1"/>
  <c r="I198" i="13"/>
  <c r="K198" i="13"/>
  <c r="O198" i="13"/>
  <c r="Q198" i="13"/>
  <c r="Q187" i="13" s="1"/>
  <c r="V198" i="13"/>
  <c r="AE202" i="13"/>
  <c r="AF202" i="13"/>
  <c r="G11" i="12"/>
  <c r="G8" i="12"/>
  <c r="V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AE11" i="12"/>
  <c r="AF11" i="12"/>
  <c r="I20" i="1"/>
  <c r="I19" i="1"/>
  <c r="I18" i="1"/>
  <c r="I17" i="1"/>
  <c r="I16" i="1"/>
  <c r="I81" i="1"/>
  <c r="J80" i="1" s="1"/>
  <c r="F47" i="1"/>
  <c r="G23" i="1" s="1"/>
  <c r="G47" i="1"/>
  <c r="G25" i="1" s="1"/>
  <c r="H47" i="1"/>
  <c r="I46" i="1"/>
  <c r="I45" i="1"/>
  <c r="I44" i="1"/>
  <c r="I43" i="1"/>
  <c r="I42" i="1"/>
  <c r="I41" i="1"/>
  <c r="I39" i="1"/>
  <c r="I47" i="1" s="1"/>
  <c r="J28" i="1"/>
  <c r="J26" i="1"/>
  <c r="G38" i="1"/>
  <c r="F38" i="1"/>
  <c r="J23" i="1"/>
  <c r="J24" i="1"/>
  <c r="J25" i="1"/>
  <c r="J27" i="1"/>
  <c r="E24" i="1"/>
  <c r="G24" i="1"/>
  <c r="E26" i="1"/>
  <c r="G26" i="1"/>
  <c r="J75" i="1" l="1"/>
  <c r="J54" i="1"/>
  <c r="J71" i="1"/>
  <c r="J65" i="1"/>
  <c r="J77" i="1"/>
  <c r="J56" i="1"/>
  <c r="J60" i="1"/>
  <c r="J61" i="1"/>
  <c r="J66" i="1"/>
  <c r="J62" i="1"/>
  <c r="J67" i="1"/>
  <c r="J73" i="1"/>
  <c r="J57" i="1"/>
  <c r="J58" i="1"/>
  <c r="J78" i="1"/>
  <c r="J55" i="1"/>
  <c r="J59" i="1"/>
  <c r="J63" i="1"/>
  <c r="J64" i="1"/>
  <c r="J69" i="1"/>
  <c r="J74" i="1"/>
  <c r="J70" i="1"/>
  <c r="A27" i="1"/>
  <c r="M19" i="16"/>
  <c r="M35" i="16"/>
  <c r="M8" i="16"/>
  <c r="G59" i="16"/>
  <c r="G35" i="16"/>
  <c r="M81" i="16"/>
  <c r="M80" i="16" s="1"/>
  <c r="M73" i="16"/>
  <c r="M59" i="16" s="1"/>
  <c r="M10" i="15"/>
  <c r="M16" i="15"/>
  <c r="M15" i="15" s="1"/>
  <c r="M14" i="14"/>
  <c r="M33" i="14"/>
  <c r="M8" i="14"/>
  <c r="M95" i="14"/>
  <c r="M68" i="14"/>
  <c r="M67" i="14" s="1"/>
  <c r="M58" i="14"/>
  <c r="M47" i="14" s="1"/>
  <c r="G33" i="14"/>
  <c r="G14" i="14"/>
  <c r="M139" i="13"/>
  <c r="M122" i="13"/>
  <c r="M44" i="13"/>
  <c r="M187" i="13"/>
  <c r="M104" i="13"/>
  <c r="G139" i="13"/>
  <c r="G18" i="13"/>
  <c r="G104" i="13"/>
  <c r="M186" i="13"/>
  <c r="M183" i="13" s="1"/>
  <c r="G122" i="13"/>
  <c r="I21" i="1"/>
  <c r="J79" i="1"/>
  <c r="J68" i="1"/>
  <c r="J72" i="1"/>
  <c r="J76" i="1"/>
  <c r="J43" i="1"/>
  <c r="J46" i="1"/>
  <c r="J42" i="1"/>
  <c r="J39" i="1"/>
  <c r="J47" i="1" s="1"/>
  <c r="J45" i="1"/>
  <c r="J41" i="1"/>
  <c r="J44" i="1"/>
  <c r="J81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A6F1070-E0CD-4D12-9F76-A646A0F5DD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C0E7F79-73FB-4D6B-AE86-77664E86273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720EA09-DECA-4F69-8503-24543B778C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83BB24-ED00-4DF4-9FA4-E497CDC0DB2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1301C98-CE5D-4CFF-84E0-3E1407BF286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E3DFFCE-3941-41E8-A1E3-83FFF86FFBE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A302C67-BD30-4F01-BF68-4D46FE489B9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47B52AC-B18D-45B2-954C-59FE51390CC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7B1D409E-4D52-4B77-BB2A-71703B7784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42C9496-E12C-48BB-B573-3B30A28606C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<sst xmlns="http://schemas.openxmlformats.org/spreadsheetml/2006/main" count="2612" uniqueCount="730">
  <si>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</si>
  <si>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</si>
  <si>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</si>
  <si>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</si>
  <si>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</si>
  <si>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</si>
  <si>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</si>
  <si>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</si>
  <si>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</si>
  <si>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</si>
  <si>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</si>
  <si>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</si>
  <si>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</si>
  <si>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</si>
  <si>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</si>
  <si>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</si>
  <si>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</si>
  <si>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</si>
  <si>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</si>
  <si>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</si>
  <si>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</si>
  <si>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</si>
  <si>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</si>
  <si>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</si>
  <si>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</si>
  <si>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</si>
  <si>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</si>
  <si>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</si>
  <si>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</si>
  <si>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</si>
  <si>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</si>
  <si>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</si>
  <si>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</si>
  <si>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</si>
  <si>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</si>
  <si>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</si>
  <si>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</si>
  <si>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</si>
  <si>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</si>
  <si>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</si>
  <si>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</si>
  <si>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</si>
  <si>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</si>
  <si>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11018/21/0057144/04</t>
  </si>
  <si>
    <t>Orlí 28 - oprava bytu č.15 (81m2)</t>
  </si>
  <si>
    <t>Stavba</t>
  </si>
  <si>
    <t>Stavební objekt</t>
  </si>
  <si>
    <t>04</t>
  </si>
  <si>
    <t>Oprava bytů Brno - střed</t>
  </si>
  <si>
    <t>04/00</t>
  </si>
  <si>
    <t>VRN</t>
  </si>
  <si>
    <t>04/01</t>
  </si>
  <si>
    <t>ASŘ</t>
  </si>
  <si>
    <t>04/02</t>
  </si>
  <si>
    <t>ZTI</t>
  </si>
  <si>
    <t>04/03</t>
  </si>
  <si>
    <t>ÚT</t>
  </si>
  <si>
    <t>04/04</t>
  </si>
  <si>
    <t>Elektro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</si>
  <si>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</si>
  <si>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</si>
  <si>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</si>
  <si>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</si>
  <si>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</si>
  <si>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</si>
  <si>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</si>
  <si>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</si>
  <si>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</si>
  <si>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Upravy povrchů vnitřní</t>
  </si>
  <si>
    <t>9</t>
  </si>
  <si>
    <t>Ostatní konstrukce, bourání</t>
  </si>
  <si>
    <t>90</t>
  </si>
  <si>
    <t>Přípočty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</si>
  <si>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</si>
  <si>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</si>
  <si>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</si>
  <si>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</si>
  <si>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</si>
  <si>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</si>
  <si>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</si>
  <si>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</si>
  <si>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</si>
  <si>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</si>
  <si>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</si>
  <si>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</si>
  <si>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</si>
  <si>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</si>
  <si>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728</t>
  </si>
  <si>
    <t>Vzduchotechnika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</si>
  <si>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</si>
  <si>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</si>
  <si>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</si>
  <si>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</si>
  <si>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</si>
  <si>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</si>
  <si>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</si>
  <si>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</si>
  <si>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</si>
  <si>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</si>
  <si>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</si>
  <si>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</si>
  <si>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</si>
  <si>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</si>
  <si>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</si>
  <si>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</si>
  <si>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</si>
  <si>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</si>
  <si>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</si>
  <si>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</si>
  <si>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</si>
  <si>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</si>
  <si>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</si>
  <si>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</si>
  <si>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M29</t>
  </si>
  <si>
    <t>Demontáže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</si>
  <si>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</si>
  <si>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</si>
  <si>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</si>
  <si>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</si>
  <si>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</si>
  <si>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</si>
  <si>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</si>
  <si>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</si>
  <si>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</si>
  <si>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</si>
  <si>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</si>
  <si>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</si>
  <si>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</si>
  <si>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</si>
  <si>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</si>
  <si>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</si>
  <si>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</si>
  <si>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</si>
  <si>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</si>
  <si>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</si>
  <si>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</si>
  <si>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</si>
  <si>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</si>
  <si>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</si>
  <si>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</si>
  <si>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</si>
  <si>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</si>
  <si>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</si>
  <si>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</si>
  <si>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</si>
  <si>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00001</t>
  </si>
  <si>
    <t>Zařízení staveniště</t>
  </si>
  <si>
    <t>soub</t>
  </si>
  <si>
    <t>Vlastní</t>
  </si>
  <si>
    <t>Indiv</t>
  </si>
  <si>
    <t>Práce</t>
  </si>
  <si>
    <t>POL1_</t>
  </si>
  <si>
    <t>SUM</t>
  </si>
  <si>
    <t>END</t>
  </si>
  <si>
    <t>340238211R00</t>
  </si>
  <si>
    <t>Zazdívka otvorů o ploše přes 0,25 m2 do 1 m2 v příčkách nebo stěnách cihlami  pálenými  tloušťky do 100 mm</t>
  </si>
  <si>
    <t>m2</t>
  </si>
  <si>
    <t>801-4</t>
  </si>
  <si>
    <t>RTS 21/ II</t>
  </si>
  <si>
    <t>POL1_1</t>
  </si>
  <si>
    <t>včetně pomocného pracovního lešení</t>
  </si>
  <si>
    <t>SPI</t>
  </si>
  <si>
    <t>4-5 : 1*0,6</t>
  </si>
  <si>
    <t>VV</t>
  </si>
  <si>
    <t>340239211R00</t>
  </si>
  <si>
    <t>Zazdívka otvorů o ploše přes 1 m2 do 4 m2 v příčkách nebo stěnách cihlami  pálenými  tloušťky do 100 mm</t>
  </si>
  <si>
    <t>2-3 : 0,86*2,05</t>
  </si>
  <si>
    <t>342264051R00</t>
  </si>
  <si>
    <t>Podhledy na kovové konstrukci opláštěné deskami sádrokartonovými nosná konstrukce z profilů CD s přímým uchycením 1x deska, tloušťky 12,5 mm, standard, bez izolace</t>
  </si>
  <si>
    <t>801-1</t>
  </si>
  <si>
    <t>4 : 1,1</t>
  </si>
  <si>
    <t>30001</t>
  </si>
  <si>
    <t>Zděná předstěna na uložení geberitu tl.150mm, v.1200mm</t>
  </si>
  <si>
    <t>ks</t>
  </si>
  <si>
    <t>Kalkul</t>
  </si>
  <si>
    <t>601016193R00</t>
  </si>
  <si>
    <t>Omítka stropů a podhledů z hotových směsí Doplňkové práce pro omítky stropů z hotových směsí hloubková penetrace stropů akrylátová</t>
  </si>
  <si>
    <t>po jednotlivých vrstvách</t>
  </si>
  <si>
    <t>602016193R00</t>
  </si>
  <si>
    <t>Omítka stěn z hotových směsí Doplňkové práce pro omítky stěn z hotových směsí_x000D_
 hloubková penetrace stěn akrylátová</t>
  </si>
  <si>
    <t>19,53+31,341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</si>
  <si>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</si>
  <si>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</si>
  <si>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</si>
  <si>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o1-6+d5 : 2,45*1,5*2+0,4*0,8+1,3*0,6+0,6*1,55+0,4*0,8+1,1*2,5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</si>
  <si>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</si>
  <si>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</si>
  <si>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</si>
  <si>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3+6 : 2+1</t>
  </si>
  <si>
    <t>612421615R00</t>
  </si>
  <si>
    <t>Omítky vnitřní stěn vápenné nebo vápenocementové v podlaží i ve schodišti hrubé zatřené</t>
  </si>
  <si>
    <t>obklad : 19,53</t>
  </si>
  <si>
    <t>612421637R00</t>
  </si>
  <si>
    <t>Omítky vnitřní stěn vápenné nebo vápenocementové v podlaží i ve schodišti štukové</t>
  </si>
  <si>
    <t>2-3 : 0,86*2,05*2</t>
  </si>
  <si>
    <t>4-5 : 1*0,6*2</t>
  </si>
  <si>
    <t>4 : (0,9+1,2)*2*1,2</t>
  </si>
  <si>
    <t>6 : 2</t>
  </si>
  <si>
    <t>8 : (4,55+2,7)*2*1,35</t>
  </si>
  <si>
    <t>632411904R00</t>
  </si>
  <si>
    <t xml:space="preserve">Potěr ze suchých směsí nátěr savých podkladů penetrační,  </t>
  </si>
  <si>
    <t>s rozprostřením a uhlazením</t>
  </si>
  <si>
    <t>1+4+5+7+8 : 12,1+1,1+5,1+1,6+12,7</t>
  </si>
  <si>
    <t>632477122R00</t>
  </si>
  <si>
    <t>Reprofilace vodorovných betonových povrchů polymercementová malta+penetrace, tloušťky  do 5 mm</t>
  </si>
  <si>
    <t>rozmíchání směsi s vodou, nanesení stěrky</t>
  </si>
  <si>
    <t>9 : 3</t>
  </si>
  <si>
    <t>941955002R00</t>
  </si>
  <si>
    <t>Lešení lehké pracovní pomocné pomocné, o výšce lešeňové podlahy přes 1,2 do 1,9 m</t>
  </si>
  <si>
    <t>800-3</t>
  </si>
  <si>
    <t>952901110R00</t>
  </si>
  <si>
    <t>Čištění budov mytím vnějších ploch oken a dveří</t>
  </si>
  <si>
    <t>952902110R00</t>
  </si>
  <si>
    <t>Čištění budov zametáním v místnostech, chodbách, na schodišti a na půdě</t>
  </si>
  <si>
    <t>965048150R00</t>
  </si>
  <si>
    <t>Bourání podkladů pod dlažby nebo litých celistvých dlažeb a mazanin  Dočištění povrchu po vybourání dlažeb do tmele, plochy do 50%</t>
  </si>
  <si>
    <t>801-3</t>
  </si>
  <si>
    <t>4+5 : 1,1+5,1</t>
  </si>
  <si>
    <t>965081713R00</t>
  </si>
  <si>
    <t>Bourání podlah z keramických dlaždic, tloušťky do 10 mm, plochy přes 1 m2</t>
  </si>
  <si>
    <t>bez podkladního lože, s jakoukoliv výplní spár</t>
  </si>
  <si>
    <t>4+5 : 2*1,1+2*5,1</t>
  </si>
  <si>
    <t>968061112R00</t>
  </si>
  <si>
    <t>Vyvěšení nebo zavěšení dřevěných křídel oken, plochy do 1,5 m2</t>
  </si>
  <si>
    <t>kus</t>
  </si>
  <si>
    <t>oken, dveří a vrat, s uložením a opětovným zavěšením po provedení stavebních změn,</t>
  </si>
  <si>
    <t>968061125R00</t>
  </si>
  <si>
    <t>Vyvěšení nebo zavěšení dřevěných křídel dveří, plochy do 2 m2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</si>
  <si>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</si>
  <si>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</si>
  <si>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</si>
  <si>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5 : 1*0,6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</si>
  <si>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</si>
  <si>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</si>
  <si>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971033251R00</t>
  </si>
  <si>
    <t>Vybourání otvorů ve zdivu cihelném z jakýchkoliv cihel pálených_x000D_
 na jakoukoliv maltu vápenou nebo vápenocementovou, plochy do 0,0225 m2, tloušťky do 450 mm</t>
  </si>
  <si>
    <t>základovém nebo nadzákladovém,</t>
  </si>
  <si>
    <t>Včetně pomocného lešení o výšce podlahy do 1900 mm a pro zatížení do 1,5 kPa  (150 kg/m2).</t>
  </si>
  <si>
    <t>POP</t>
  </si>
  <si>
    <t>8 : 1</t>
  </si>
  <si>
    <t>978011191R00</t>
  </si>
  <si>
    <t>Otlučení omítek vápenných nebo vápenocementových vnitřních s vyškrabáním spár, s očištěním zdiva stropů, v rozsahu do 100 %</t>
  </si>
  <si>
    <t>978013191R00</t>
  </si>
  <si>
    <t>Otlučení omítek vápenných nebo vápenocementových vnitřních s vyškrabáním spár, s očištěním zdiva stěn, v rozsahu do 100 %</t>
  </si>
  <si>
    <t>obklad : 43,355</t>
  </si>
  <si>
    <t>4 : 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</si>
  <si>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</si>
  <si>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</si>
  <si>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</si>
  <si>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5 : (2,6+2,05)*2*1,8</t>
  </si>
  <si>
    <t>764323820R00</t>
  </si>
  <si>
    <t xml:space="preserve">Demontáž oplechování okapů na střechách s živičnou (fóliovou) krytinou, rš 250 mm,  </t>
  </si>
  <si>
    <t>m</t>
  </si>
  <si>
    <t>800-764</t>
  </si>
  <si>
    <t>775411810R00</t>
  </si>
  <si>
    <t>Demontáž soklíků nebo lišt dřevěných přibíjených</t>
  </si>
  <si>
    <t>800-775</t>
  </si>
  <si>
    <t>POL1_7</t>
  </si>
  <si>
    <t>2+3+6 : (5,1+3,95+5,1+4+3,6+1,75)*2</t>
  </si>
  <si>
    <t>776511810R00</t>
  </si>
  <si>
    <t>Odstranění povlakových podlah z nášlapné plochy lepených, bez podložky, z ploch přes 20 m2</t>
  </si>
  <si>
    <t>1+6+7+8 : 12,1*2+6,3+1,6+12,7</t>
  </si>
  <si>
    <t>979011111R00</t>
  </si>
  <si>
    <t>Svislá doprava suti a vybouraných hmot za prvé podlaží nad nebo pod základním podlažím</t>
  </si>
  <si>
    <t>t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</si>
  <si>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</si>
  <si>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</si>
  <si>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</si>
  <si>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</si>
  <si>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</si>
  <si>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</si>
  <si>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</si>
  <si>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</si>
  <si>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</si>
  <si>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</si>
  <si>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</si>
  <si>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</si>
  <si>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</si>
  <si>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</si>
  <si>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dřeva, skupina 17 01 01, 17 01 02 a 17 02 01 z Katalogu odpadů</t>
  </si>
  <si>
    <t>979093111R00</t>
  </si>
  <si>
    <t>Uložení suti na skládku bez zhutnění</t>
  </si>
  <si>
    <t>800-6</t>
  </si>
  <si>
    <t>s hrubým urovnáním,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</si>
  <si>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</si>
  <si>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</si>
  <si>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</si>
  <si>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</si>
  <si>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</si>
  <si>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</si>
  <si>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</si>
  <si>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</si>
  <si>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Agregovaná položka</t>
  </si>
  <si>
    <t>POL2_7</t>
  </si>
  <si>
    <t>5 : 5,1+(2,6+2,05)*2*0,3+5</t>
  </si>
  <si>
    <t>90011</t>
  </si>
  <si>
    <t>VZT - odvětrání WC/koupelny - ventilátor,mřížka se síťkou, D+M, popis viz výkres nový stav</t>
  </si>
  <si>
    <t>764323220R00</t>
  </si>
  <si>
    <t>Oplechování z pozinkovaného plechu výroba a montáž oplechování, včetně zhotovení rohů, spojů a dilatací_x000D_
 okapů na střechách s živičnou krytinou a podkladním plechem, rš 250 mm</t>
  </si>
  <si>
    <t>998764102R00</t>
  </si>
  <si>
    <t>Přesun hmot pro konstrukce klempířské v objektech výšky do 12 m</t>
  </si>
  <si>
    <t>50 m vodorovně</t>
  </si>
  <si>
    <t>76601</t>
  </si>
  <si>
    <t>Oprava kování, těsnění, vyčištění, seřízení, O1, viz výpis oken</t>
  </si>
  <si>
    <t>76602</t>
  </si>
  <si>
    <t>Oprava kování, těsnění, vyčištění, seřízení, O2, viz výpis oken</t>
  </si>
  <si>
    <t>76603</t>
  </si>
  <si>
    <t>Oprava kování, těsnění, vyčištění, seřízení, O3, viz výpis oken</t>
  </si>
  <si>
    <t>76604</t>
  </si>
  <si>
    <t>Oprava kování, těsnění, vyčištění, seřízení, O4, viz výpis oken</t>
  </si>
  <si>
    <t>76605</t>
  </si>
  <si>
    <t>Oprava kování, těsnění, vyčištění, seřízení, O5, viz výpis oken</t>
  </si>
  <si>
    <t>76606</t>
  </si>
  <si>
    <t>Oprava kování, těsnění, vyčištění, seřízení, O6, viz výpis oken</t>
  </si>
  <si>
    <t>76611</t>
  </si>
  <si>
    <t>Repase dveří vč.zárubně, D1, popis viz výpis výrobků</t>
  </si>
  <si>
    <t>76612</t>
  </si>
  <si>
    <t>Repase dveří vč.zárubně, D2, popis viz výpis výrobků</t>
  </si>
  <si>
    <t>76613</t>
  </si>
  <si>
    <t>Repase dveří vč.zárubně, D3, popis viz výpis výrobků</t>
  </si>
  <si>
    <t>76614</t>
  </si>
  <si>
    <t>Repase dveří vč.zárubně, D4, popis viz výpis výrobků</t>
  </si>
  <si>
    <t>76615</t>
  </si>
  <si>
    <t>Repase dveří vč.zárubně, D5, popis viz výpis výrobků</t>
  </si>
  <si>
    <t>76616</t>
  </si>
  <si>
    <t>Repase dveří vč.zárubně, D6, popis viz výpis výrobků</t>
  </si>
  <si>
    <t>76617</t>
  </si>
  <si>
    <t>Repase dveří vč.zárubně, D7, popis viz výpis výrobků</t>
  </si>
  <si>
    <t>76618</t>
  </si>
  <si>
    <t>Repase dveří vč.zárubně, D8, popis viz výpis výrobků</t>
  </si>
  <si>
    <t>76619</t>
  </si>
  <si>
    <t>Repase dveří vč.zárubně</t>
  </si>
  <si>
    <t>998766202R00</t>
  </si>
  <si>
    <t>Přesun hmot pro konstrukce truhlářské v objektech výšky do 12 m</t>
  </si>
  <si>
    <t>800-766</t>
  </si>
  <si>
    <t>771101210RT1</t>
  </si>
  <si>
    <t>Příprava podkladu pod dlažby penetrace podkladu pod dlažby</t>
  </si>
  <si>
    <t>800-771</t>
  </si>
  <si>
    <t>771101310R00</t>
  </si>
  <si>
    <t>Příprava podkladu pod dlažby vyčištění keramické dlažby</t>
  </si>
  <si>
    <t>771471011R00</t>
  </si>
  <si>
    <t>Montáž soklíků z dlaždic keramických 100 x 100 mm, soklíků vodorovných, kladených do malty</t>
  </si>
  <si>
    <t>4 : (0,9+1,2)*2</t>
  </si>
  <si>
    <t>771479001R00</t>
  </si>
  <si>
    <t>Montáž soklíků z dlaždic keramických Řezání dlaždic pro soklíky</t>
  </si>
  <si>
    <t>771575109R00</t>
  </si>
  <si>
    <t>Montáž podlah z dlaždic keramických 300 x 300 mm, režných nebo glazovaných, hladkých, kladených do flexibilního tmele</t>
  </si>
  <si>
    <t>771578011R00</t>
  </si>
  <si>
    <t>Zvláštní úpravy spár spára podlaha-stěna silikonem</t>
  </si>
  <si>
    <t>4,2+(2,6+2,05)*2+2,1*5</t>
  </si>
  <si>
    <t>771775109R00</t>
  </si>
  <si>
    <t>Montáž podlah vnějších z dlaždic keramických 30 x 30 cm, režných nebo glazovaných, hladkých, kladených do flexibilního tmele</t>
  </si>
  <si>
    <t>77191</t>
  </si>
  <si>
    <t>Dodávka dlažby</t>
  </si>
  <si>
    <t>77192</t>
  </si>
  <si>
    <t>Dodávka dlažby exteriérové</t>
  </si>
  <si>
    <t>998771101R00</t>
  </si>
  <si>
    <t>Přesun hmot pro podlahy z dlaždic v objektech výšky do 6 m</t>
  </si>
  <si>
    <t>775101101R00</t>
  </si>
  <si>
    <t>Příprava podkladu vysávání vlysových, parketových a lamelových podlah průmyslovým vysavačem</t>
  </si>
  <si>
    <t>POL1_0</t>
  </si>
  <si>
    <t>775413021R00</t>
  </si>
  <si>
    <t>Podlahové soklíky nebo lišty montáž - bez dodávky lišt připevněné vruty, výšky do 60 mm</t>
  </si>
  <si>
    <t>bez základního nátěru</t>
  </si>
  <si>
    <t>včetně spojovacích prostředků.</t>
  </si>
  <si>
    <t>2+3+6 : (5,1+3,95+-5,1+4+3,6+1,75)*2</t>
  </si>
  <si>
    <t>775592004R00</t>
  </si>
  <si>
    <t>Ostatní práce broušení dřevěných podlah jemné zr.100-120</t>
  </si>
  <si>
    <t>2+3+6 : 19,5+19,6+6,3</t>
  </si>
  <si>
    <t>775599120R00</t>
  </si>
  <si>
    <t>Ostatní práce impregnace podlah vlysových nebo parketových</t>
  </si>
  <si>
    <t>775599130R00</t>
  </si>
  <si>
    <t>Ostatní práce přetmelení spárovým tmelem</t>
  </si>
  <si>
    <t>775599141R00</t>
  </si>
  <si>
    <t>Ostatní práce lak dřevěných podlah 1x základní + 2x lak, přebroušení</t>
  </si>
  <si>
    <t>61413714R</t>
  </si>
  <si>
    <t>lišta profil 22; materiál dub; š = 23,0 mm; h = 12,0 mm</t>
  </si>
  <si>
    <t>SPCM</t>
  </si>
  <si>
    <t>RTS 20/ I</t>
  </si>
  <si>
    <t>Specifikace</t>
  </si>
  <si>
    <t>POL3_7</t>
  </si>
  <si>
    <t>998775102R00</t>
  </si>
  <si>
    <t>Přesun hmot pro podlahy vlysové a parketové v objektech výšky do 12 m</t>
  </si>
  <si>
    <t>776101101R00</t>
  </si>
  <si>
    <t>Přípravné práce vysávání povlakových podlah průmyslovým vysavačem</t>
  </si>
  <si>
    <t>položky neobsahují žádný materiál</t>
  </si>
  <si>
    <t>776101115R00</t>
  </si>
  <si>
    <t>Přípravné práce vyrovnání podkladů samonivelační hmotou</t>
  </si>
  <si>
    <t>776101121R00</t>
  </si>
  <si>
    <t>Přípravné práce penetrace podkladu</t>
  </si>
  <si>
    <t>776520010RA0</t>
  </si>
  <si>
    <t>Podlahy povlakové podlahovina heterogenní protiskluzná, tl. 2,0 mm, z pásů, včetně soklíku, bez vyrovnání podkladu</t>
  </si>
  <si>
    <t>lepení a dodávka podlahoviny z PVC, bez podkladu. Svaření podlahoviny. Dodávka a lepení podlahových soklíků z měkčeného PVC. Pastování a vyleštění podlah.</t>
  </si>
  <si>
    <t>1+7+8 : 12,1+1,6+12,7</t>
  </si>
  <si>
    <t>23596041R</t>
  </si>
  <si>
    <t>penetrační hmota vodou ředitelná; disperzní; koncentrát; ochrana podkladu, pod sádrové omítky; pro interiér; tekutá</t>
  </si>
  <si>
    <t>kg</t>
  </si>
  <si>
    <t>POL3_</t>
  </si>
  <si>
    <t>26,4*0,3</t>
  </si>
  <si>
    <t>58581721R</t>
  </si>
  <si>
    <t>vyrovnávací stěrka cementová; pro podlahy; samonivelační; pro interiér; tl. vrstvy 2,0 až 15,0 mm</t>
  </si>
  <si>
    <t>jednosložková šedá samonivelační podlahová hmota na bázi cementu a modifikujících přísad pro vnitřní použití</t>
  </si>
  <si>
    <t/>
  </si>
  <si>
    <t>tloušťka vrstvy 2 - 15 mm</t>
  </si>
  <si>
    <t>pevnost v tlaku 25 MPa</t>
  </si>
  <si>
    <t>pevnost v tahu za ohybu 6 MPa</t>
  </si>
  <si>
    <t>pochůznost do 6 hod</t>
  </si>
  <si>
    <t>32,6*6</t>
  </si>
  <si>
    <t>998776101R00</t>
  </si>
  <si>
    <t>Přesun hmot pro podlahy povlakové v objektech výšky do 6 m</t>
  </si>
  <si>
    <t>vodorovně do 50 m</t>
  </si>
  <si>
    <t>781101210RT1</t>
  </si>
  <si>
    <t>Příprava podkladu pod obklady penetrace podkladu pod obklady</t>
  </si>
  <si>
    <t>včetně dodávky materiálu.</t>
  </si>
  <si>
    <t>781415016R00</t>
  </si>
  <si>
    <t>Montáž obkladů vnitřních z obkládaček pórovinových  , nad 200 x 250 mm , lepených do flexibilního tmele</t>
  </si>
  <si>
    <t>5 : (2,6+2,05)*2*2,1</t>
  </si>
  <si>
    <t>78101</t>
  </si>
  <si>
    <t>Dodávka obklad</t>
  </si>
  <si>
    <t>998781101R00</t>
  </si>
  <si>
    <t>Přesun hmot pro obklady keramické v objektech výšky do 6 m</t>
  </si>
  <si>
    <t>783201811R00</t>
  </si>
  <si>
    <t>Odstranění nátěrů z kovových doplňk.konstrukcí oškrabáním</t>
  </si>
  <si>
    <t>800-783</t>
  </si>
  <si>
    <t>zábradlí : 4,24*1*2</t>
  </si>
  <si>
    <t>783222100R00</t>
  </si>
  <si>
    <t xml:space="preserve">Nátěry kov.stavebních doplňk.konstrukcí syntetické dvojnásobné,  </t>
  </si>
  <si>
    <t>784402801R00</t>
  </si>
  <si>
    <t>Odstranění maleb oškrabáním, v místnostech do 3,8 m</t>
  </si>
  <si>
    <t>800-784</t>
  </si>
  <si>
    <t>strop : 81</t>
  </si>
  <si>
    <t>stěny : (1,95+5,95+5,1+3,95+5,1+4+3,6+1,75+0,9+1,75)*2*2,85</t>
  </si>
  <si>
    <t>(0,9+1,2)*2*1,65+(2,6+2,05)*2*1,05+(4,55+2,7)*2*1,5</t>
  </si>
  <si>
    <t>784114112R00</t>
  </si>
  <si>
    <t>Malby latexové  , bílé, dvojnásobné</t>
  </si>
  <si>
    <t>4 : (0,9+1,2)*2*2,85</t>
  </si>
  <si>
    <t>784195212R00</t>
  </si>
  <si>
    <t>Malby z malířských směsí otěruvzdorných,  , bělost 82 %, dvojnásobné</t>
  </si>
  <si>
    <t>stěny : (1,95+5,95+5,1+3,95+5,1+4+3,6+1,75+0,9+1,75+4,55+2,7)*2*2,85</t>
  </si>
  <si>
    <t>(2,6+2,05)*2*0,75</t>
  </si>
  <si>
    <t>784410010RAB</t>
  </si>
  <si>
    <t>Pačokování vápenným mlékem  dvojnásobné s obroušením a sádrováním</t>
  </si>
  <si>
    <t>se začištěním.</t>
  </si>
  <si>
    <t>50% : (11,97+323,385)*0,5</t>
  </si>
  <si>
    <t>612403382R00</t>
  </si>
  <si>
    <t>Hrubá výplň rýh ve stěnách, jakoukoliv maltou maltou ze suchých směsí_x000D_
 50 x 50 mm</t>
  </si>
  <si>
    <t>jakékoliv šířky rýhy,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</si>
  <si>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</si>
  <si>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</si>
  <si>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</si>
  <si>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>974031153R00</t>
  </si>
  <si>
    <t>Vysekání rýh v jakémkoliv zdivu cihelném v ploše_x000D_
 do hloubky 100 mm, šířky do 100 mm</t>
  </si>
  <si>
    <t>974031387R00</t>
  </si>
  <si>
    <t>Vysekání rýh v jakémkoliv zdivu cihelném pro komínové nebo ventilační průduchy_x000D_
 do hloubky 300 mm, šířky do 300 mm</t>
  </si>
  <si>
    <t>721110802R00</t>
  </si>
  <si>
    <t>Demontáž potrubí z kameninových trub do DN 100</t>
  </si>
  <si>
    <t>800-721</t>
  </si>
  <si>
    <t>normálních a kyselinovzdorných,</t>
  </si>
  <si>
    <t>733110806R00</t>
  </si>
  <si>
    <t>Demontáž potrubí z ocelových trubek závitových přes 15 do DN 32</t>
  </si>
  <si>
    <t>800-731</t>
  </si>
  <si>
    <t>R15</t>
  </si>
  <si>
    <t>demontáže ventilů, baterií, vodoměrů</t>
  </si>
  <si>
    <t>POL3_0</t>
  </si>
  <si>
    <t>999281111R00</t>
  </si>
  <si>
    <t xml:space="preserve">Přesun hmot pro opravy a údržbu objektů pro opravy a údržbu dosavadních objektů včetně vnějších plášťů_x000D_
 výšky do 25 m,  </t>
  </si>
  <si>
    <t>721170965R00</t>
  </si>
  <si>
    <t>Opravy odpadního potrubí novodurového propojení dosavadního potrubí PVC, D 110 mm</t>
  </si>
  <si>
    <t>721176103R00</t>
  </si>
  <si>
    <t>Potrubí HT připojovací vnější průměr D 50 mm, tloušťka stěny 1,8 mm, DN 50</t>
  </si>
  <si>
    <t>včetně tvarovek, objímek. Bez zednických výpomocí.</t>
  </si>
  <si>
    <t>721176105R00</t>
  </si>
  <si>
    <t>Potrubí HT připojovací vnější průměr D 110 mm, tloušťka stěny 2,7 mm, DN 100</t>
  </si>
  <si>
    <t>721176115R00</t>
  </si>
  <si>
    <t>Potrubí HT odpadní svislé vnější průměr D 110 mm, tloušťka stěny 2,7 mm, DN 100</t>
  </si>
  <si>
    <t>721194105R00</t>
  </si>
  <si>
    <t>Zřízení přípojek na potrubí D 50 mm, materiál ve specifikaci</t>
  </si>
  <si>
    <t>vyvedení a upevnění odpadních výpustek,</t>
  </si>
  <si>
    <t>721194109R00</t>
  </si>
  <si>
    <t>Zřízení přípojek na potrubí D 110  mm, materiál ve specifikaci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</si>
  <si>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</si>
  <si>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</si>
  <si>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</si>
  <si>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722172731R00</t>
  </si>
  <si>
    <t>Potrubí z plastických hmot polypropylenové potrubí PP-R, D 20 mm, s 3,4 mm, PN 20, polyfúzně svařované, bez zednických výpomocí</t>
  </si>
  <si>
    <t>včetně tvarovek, bez zednických výpomocí</t>
  </si>
  <si>
    <t>722172732R00</t>
  </si>
  <si>
    <t>Potrubí z plastických hmot polypropylenové potrubí PP-R, D 25 mm, s 4,2 mm, PN 20, polyfúzně svařované, bez zednických výpomocí</t>
  </si>
  <si>
    <t>722172733R00</t>
  </si>
  <si>
    <t>Potrubí z plastických hmot polypropylenové potrubí PP-R, D 32 mm, s 5,4 mm, PN 20, polyfúzně svařované, bez zednických výpomocí</t>
  </si>
  <si>
    <t>722181213RT7</t>
  </si>
  <si>
    <t>Izolace vodovodního potrubí návleková z trubic z pěnového polyetylenu, tloušťka stěny 13 mm, d 22 mm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</si>
  <si>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</si>
  <si>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</si>
  <si>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</si>
  <si>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</si>
  <si>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722190401R00</t>
  </si>
  <si>
    <t>Vyvedení a upevnění výpustek DN 15</t>
  </si>
  <si>
    <t>722237131R00</t>
  </si>
  <si>
    <t>Kohout kulový s vypouštěním, mosazný, vnitřní-vnitřní závit, DN 15, PN 42, včetně dodávky materiálu</t>
  </si>
  <si>
    <t>722190901R00</t>
  </si>
  <si>
    <t>Uzavření nebo otevření vodovodního potrubí při opravě</t>
  </si>
  <si>
    <t>včetně vypuštění a napuštění,</t>
  </si>
  <si>
    <t>722237122R00</t>
  </si>
  <si>
    <t>Kohout kulový, mosazný, vnitřní-vnitřní závit, DN 20, PN 42, včetně dodávky materiálu</t>
  </si>
  <si>
    <t>722237662R00</t>
  </si>
  <si>
    <t>Klapka vodovodní, zpětná, vodorovná, mosazná, vnitřní-vnitřní závit, DN 20, PN 16, včetně dodávky materiálu</t>
  </si>
  <si>
    <t>722269111R00</t>
  </si>
  <si>
    <t>Montáž vodoměru závitového jdnovtokového suchoběžného , G 1/2"</t>
  </si>
  <si>
    <t>722280106R00</t>
  </si>
  <si>
    <t>Tlakové zkoušky vodovodního potrubí do DN 32</t>
  </si>
  <si>
    <t>998722103R00</t>
  </si>
  <si>
    <t>Přesun hmot pro vnitřní vodovod v objektech výšky do 24 m</t>
  </si>
  <si>
    <t>725860180RT1</t>
  </si>
  <si>
    <t>Zápachová uzávěrka (sifon) pro zařizovací předměty D 40/50 mm; podomítková, pro pračky/myčky; PE; příslušenství přip. koleno, krycí deska nerez, montážní kryt, včetně dodávky materiálu</t>
  </si>
  <si>
    <t>725119306R00</t>
  </si>
  <si>
    <t>Klozetové mísy montáž  závěsné</t>
  </si>
  <si>
    <t>soubor</t>
  </si>
  <si>
    <t>725219401R00</t>
  </si>
  <si>
    <t>Umyvadlo montáž na šrouby do zdiva</t>
  </si>
  <si>
    <t>725814101R00</t>
  </si>
  <si>
    <t>Ventil  rohový, mosazný, s filtrem, bez matky, DN 15 x DN 10, včetně dodávky materiálu</t>
  </si>
  <si>
    <t>725814122R00</t>
  </si>
  <si>
    <t>Ventil  pračkový, mosazný, se zpětnou klapkou, DN 15 x DN 20, včetně dodávky materiálu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</si>
  <si>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</si>
  <si>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</si>
  <si>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</si>
  <si>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</si>
  <si>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</si>
  <si>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</si>
  <si>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725980122R00</t>
  </si>
  <si>
    <t>Dvířka z plastu, 200 x 300 mm, včetně dodávky materiálu</t>
  </si>
  <si>
    <t>55145001R</t>
  </si>
  <si>
    <t>baterie umyvadlová směšovací; stojánková; ovládání pákové; povrch chrom; v. výtoku 53 mm</t>
  </si>
  <si>
    <t>55145009R</t>
  </si>
  <si>
    <t>baterie sprchová nástěnná; rozteč 150 mm; ovládání pákové; povrch chrom; příslušenství sprchová tyč</t>
  </si>
  <si>
    <t>55145352R</t>
  </si>
  <si>
    <t>kombinace sprchová držák pevný; ruční sprcha d 68 mm; hadice 150 cm; povrch chrom</t>
  </si>
  <si>
    <t>551674068R</t>
  </si>
  <si>
    <t>sedátko klozetové s poklopem; plast; antibakteriální; bílé; úchyty ocelové</t>
  </si>
  <si>
    <t>642153261R</t>
  </si>
  <si>
    <t>umyvadlo š = 500 mm; hl. 410 mm; diturvit; s otvorem pro baterii; uprostřed; bílé</t>
  </si>
  <si>
    <t>64240062R</t>
  </si>
  <si>
    <t>mísa klozetová diturvit závěsná; h = 360 mm; š = 360 mm; hl. 530 mm; splach. hluboké; sedátko s poklopem; bílá</t>
  </si>
  <si>
    <t>55421037.AR</t>
  </si>
  <si>
    <t>vana klasická; obdélníková; l = 1700,0 mm; š = 750 mm; h = 390 mm; akrylátová; bílá; objem 130 l</t>
  </si>
  <si>
    <t>725229102RT2</t>
  </si>
  <si>
    <t>Montáž vany plastové s plastovým uzávěrem HL 500-5/4</t>
  </si>
  <si>
    <t>998725103R00</t>
  </si>
  <si>
    <t>Přesun hmot pro zařizovací předměty v objektech výšky do 24 m</t>
  </si>
  <si>
    <t>725110811R00</t>
  </si>
  <si>
    <t>Demontáž klozetů splachovacích</t>
  </si>
  <si>
    <t>725210821R00</t>
  </si>
  <si>
    <t>Demontáž umyvadel umyvadel bez výtokových armatur</t>
  </si>
  <si>
    <t>725220851R00</t>
  </si>
  <si>
    <t>Demontáž van včetně obezdívky</t>
  </si>
  <si>
    <t>725310821R00</t>
  </si>
  <si>
    <t>Demontáž dřezů jednodílných na konzolách</t>
  </si>
  <si>
    <t>bez výtokových armatur,</t>
  </si>
  <si>
    <t>725320821R00</t>
  </si>
  <si>
    <t>Demontáž dřezů dvojitých na konzolách</t>
  </si>
  <si>
    <t>725810811R00</t>
  </si>
  <si>
    <t>Demontáž výtokových ventilů nástěnných</t>
  </si>
  <si>
    <t>725820801R00</t>
  </si>
  <si>
    <t>Demontáž baterií nástěnných do G 3/4"</t>
  </si>
  <si>
    <t>725590813R00</t>
  </si>
  <si>
    <t>Vnitrostaveništní  přemístění vybouraných hmot svislé, v objektech výšky přes 12 do 24 m</t>
  </si>
  <si>
    <t>vodorovně do 100 m,</t>
  </si>
  <si>
    <t>3581</t>
  </si>
  <si>
    <t>demontáž odpadní výpustky</t>
  </si>
  <si>
    <t>84574</t>
  </si>
  <si>
    <t>demontáž revizních dvířek 300x400, plastových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</si>
  <si>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</si>
  <si>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</si>
  <si>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551070101R</t>
  </si>
  <si>
    <t>tlačítko ovládací plastové; ovládací síla do 20,0 N; dvoučinné mechanické splachování 3 l/6 l; 247x165x17,5 mm; barva bílá</t>
  </si>
  <si>
    <t>998726123R00</t>
  </si>
  <si>
    <t>Přesun hmot pro předstěnové systémy v objektech výšky do 24 m</t>
  </si>
  <si>
    <t>734255115R00</t>
  </si>
  <si>
    <t>Ventil pojistný závitový 6,0 bar, mosazný, DN 15, vnitřní-vnitřní závit, včetně dodávky materiálu</t>
  </si>
  <si>
    <t>5512100041R</t>
  </si>
  <si>
    <t>regulátor tlaku vody PN 16; DN 20; rozsah teplot 0 až 40 °C; 1,0 až 6,0 bar</t>
  </si>
  <si>
    <t>904      R02</t>
  </si>
  <si>
    <t>Hzs-zkousky v ramci montaz.praci, Topná zkouška</t>
  </si>
  <si>
    <t>h</t>
  </si>
  <si>
    <t>Prav.M</t>
  </si>
  <si>
    <t>HZS</t>
  </si>
  <si>
    <t>POL10_</t>
  </si>
  <si>
    <t>734266426R00</t>
  </si>
  <si>
    <t>Šroubení pro radiátory typu VK dvoutrubkový systém s vypouštěním, rohové, bronzové, DN EK 20x15, PN 10, včetně dodávky materiálu</t>
  </si>
  <si>
    <t>734266772R00</t>
  </si>
  <si>
    <t>Šroubení svěrné pro měděné potrubí, mosazné, D 16 x EK, PN 10, včetně dodávky materiálu</t>
  </si>
  <si>
    <t>55137306.AR</t>
  </si>
  <si>
    <t>hlavice termostatická teplota prostoru 6 až 28 °C; ovládání ruční; provedení kapalinová</t>
  </si>
  <si>
    <t>998734103R00</t>
  </si>
  <si>
    <t>Přesun hmot pro armatury v objektech výšky do 4 m</t>
  </si>
  <si>
    <t>735000912R00</t>
  </si>
  <si>
    <t>Regulace otopného systému při opravách vyregulování dvojregulačních ventilů a kohoutů s termostatickým ovládáním</t>
  </si>
  <si>
    <t>735156930R00</t>
  </si>
  <si>
    <t>Otopná tělesa panelová doplňkové práce tlakové zkoušky , těles třířadých</t>
  </si>
  <si>
    <t>735159111R00</t>
  </si>
  <si>
    <t>Otopná tělesa panelová montáž bez ohledu na počet desek, délky do 1600 mm, bez dodávky materiálu</t>
  </si>
  <si>
    <t>48457332R</t>
  </si>
  <si>
    <t>těleso otopné deskové ocelové; čelní deska profilovaná; v = 600 mm; l = 600 mm; hloubka tělesa 155 mm; způsob připojení boční levé nebo pravé; počet desek 3; počet přídavných přestupných ploch 3; připojovací rozteč 546 mm; tepel.výkon 1 444 W</t>
  </si>
  <si>
    <t>48457340R</t>
  </si>
  <si>
    <t>těleso otopné deskové ocelové; čelní deska profilovaná; v = 600 mm; l = 1 800 mm; hloubka tělesa 155 mm; způsob připojení boční levé nebo pravé; počet desek 3; počet přídavných přestupných ploch 3; připojovací rozteč 546 mm; tepel.výkon 4 331 W</t>
  </si>
  <si>
    <t>998735103R00</t>
  </si>
  <si>
    <t>Přesun hmot pro otopná tělesa v objektech výšky do 24 m</t>
  </si>
  <si>
    <t>R36</t>
  </si>
  <si>
    <t>vypuštění a napuštění soustavy</t>
  </si>
  <si>
    <t>735111810R00</t>
  </si>
  <si>
    <t>Demontáž radiátorů litinových článkových</t>
  </si>
  <si>
    <t>612403380R00</t>
  </si>
  <si>
    <t>Hrubá výplň rýh ve stěnách, jakoukoliv maltou maltou ze suchých směsí_x000D_
 30 x 30 mm</t>
  </si>
  <si>
    <t>612403381R00</t>
  </si>
  <si>
    <t>Hrubá výplň rýh ve stěnách, jakoukoliv maltou maltou ze suchých směsí_x000D_
 50 x 30 mm</t>
  </si>
  <si>
    <t>611403380R00</t>
  </si>
  <si>
    <t>Hrubé zaplnění rýh ve stropech maltou ze suchých směsí 30 x 30 mm</t>
  </si>
  <si>
    <t>905      R02</t>
  </si>
  <si>
    <t>Hzs-revize provoz.souboru a st.obj., Uprava stavajiciho rozvadece</t>
  </si>
  <si>
    <t>973031345R00</t>
  </si>
  <si>
    <t>Vysekání v cihelném zdivu výklenků a kapes kapes na jakoukoliv maltu vápennou nebo vápenocementovou, plochy do 0,25 m2, hloubky do 300 mm</t>
  </si>
  <si>
    <t>971033141R00</t>
  </si>
  <si>
    <t>Vybourání otvorů ve zdivu cihelném z jakýchkoliv cihel pálených_x000D_
 na jakoukoliv maltu vápenou nebo vápenocementovou, průměr profilu do 60 mm, tloušťky do 300 mm</t>
  </si>
  <si>
    <t>971033151R00</t>
  </si>
  <si>
    <t>Vybourání otvorů ve zdivu cihelném z jakýchkoliv cihel pálených_x000D_
 na jakoukoliv maltu vápenou nebo vápenocementovou, průměr profilu do 60 mm, tloušťky do 450 mm</t>
  </si>
  <si>
    <t>973031616R00</t>
  </si>
  <si>
    <t>Vysekání v cihelném zdivu výklenků a kapes kapes pro špalíky a krabice_x000D_
 na jakoukoliv maltu vápennou nebo vápenocementovou, velilkosti do 100x100x50 mm</t>
  </si>
  <si>
    <t>974082172R00</t>
  </si>
  <si>
    <t>Vysekání rýh pro vodiče v omítce stropů z jakékoliv  malty vápenné nebo vápenocementové, šířky do 30 mm</t>
  </si>
  <si>
    <t>974082173R00</t>
  </si>
  <si>
    <t>Vysekání rýh pro vodiče v omítce stropů z jakékoliv  malty vápenné nebo vápenocementové, šířky do 50 mm</t>
  </si>
  <si>
    <t>974082112R00</t>
  </si>
  <si>
    <t>Vysekání rýh pro vodiče v omítce stěn_x000D_
 z jakékoliv malty vápenné nebo vápenocementové, šířky do 30 mm</t>
  </si>
  <si>
    <t>Pol__0014</t>
  </si>
  <si>
    <t>úpravy v rozvaděči RE pro elektroměr + HDO</t>
  </si>
  <si>
    <t>POL1_9</t>
  </si>
  <si>
    <t>Pol__0015</t>
  </si>
  <si>
    <t>přidání jističe 40A B/3 v rozvaděči RE</t>
  </si>
  <si>
    <t>210-010</t>
  </si>
  <si>
    <t>Bytový rozvaděč RB, kompletní dodávka vč. výzbroje, proudový chránič, jističe, D+M</t>
  </si>
  <si>
    <t>R1256</t>
  </si>
  <si>
    <t>rozvaděč SLP -  design jako RB</t>
  </si>
  <si>
    <t>210010321R00</t>
  </si>
  <si>
    <t xml:space="preserve">Montáž krabice plastové univerzální, kruhové,  ,  ,  , do zdiva, se zapojením,  </t>
  </si>
  <si>
    <t>210110041RT6</t>
  </si>
  <si>
    <t>Montáž spínače zapuštěného a polozapuštěného včetně zapojení, dodávky spínače, krytu a rámečku, jednopólového,  , řazení 1</t>
  </si>
  <si>
    <t>Pol__0020</t>
  </si>
  <si>
    <t>Připojovací zásuvka pro troubu, sporák, 80x80x25, 5 svorek, ochrana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</si>
  <si>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</si>
  <si>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</si>
  <si>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</si>
  <si>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</si>
  <si>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</si>
  <si>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</si>
  <si>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210810053RT1</t>
  </si>
  <si>
    <t>Montáž kabelu CYKY 750 V, 4 x 10 mm2, pevně uloženého, včetně dodávky kabelu</t>
  </si>
  <si>
    <t>210810054RT1</t>
  </si>
  <si>
    <t>Montáž kabelu CYKY 750 V, 4 x 16 mm2, pevně uloženého, včetně dodávky kabelu</t>
  </si>
  <si>
    <t>210800549RT1</t>
  </si>
  <si>
    <t>Montáž vodiče H07V-U (CY), 16 mm2, uloženého pevně, včetně dodávky vodiče</t>
  </si>
  <si>
    <t>210800546RT1</t>
  </si>
  <si>
    <t>Montáž vodiče H07V-U (CY), 4 mm2, uloženého pevně, včetně dodávky vodiče</t>
  </si>
  <si>
    <t>210810045RT1</t>
  </si>
  <si>
    <t>Montáž kabelu CYKY 750 V, 3 x 1,5 mm2, pevně uloženého, včetně dodávky kabelu</t>
  </si>
  <si>
    <t>210810055RT1</t>
  </si>
  <si>
    <t>Montáž kabelu CYKY 750 V, 5 x 1,5 mm2, pevně uloženého, včetně dodávky kabelu</t>
  </si>
  <si>
    <t>210810046RT3</t>
  </si>
  <si>
    <t>Montáž kabelu CYKY 750 V, 3 x 2,5 mm2, pevně uloženého, včetně dodávky kabelu</t>
  </si>
  <si>
    <t>210810056RT1</t>
  </si>
  <si>
    <t>Montáž kabelu CYKY 750 V, 5 x 2,5 mm2, pevně uloženého, včetně dodávky kabelu</t>
  </si>
  <si>
    <t>210010001R00</t>
  </si>
  <si>
    <t xml:space="preserve">Montáž trubky ohebné, z PVC, uložené pod omítku, vnější průměr 16 mm,  ,  </t>
  </si>
  <si>
    <t>449861130R</t>
  </si>
  <si>
    <t>detektor hlásič multisenzorový, kombinace optického a teplotního senzoru; IP 43; T -20 až 60 °C; pr.100 x 50 mm</t>
  </si>
  <si>
    <t>210110001R00</t>
  </si>
  <si>
    <t>Montáž spínače nástěnného pro prostředí obyčejné nebo vlhké včetně zapojení, jednopólového,  , řazení 1</t>
  </si>
  <si>
    <t>220111761R00</t>
  </si>
  <si>
    <t>Svorka uzemňovací</t>
  </si>
  <si>
    <t>34195R</t>
  </si>
  <si>
    <t>materiál pro elektroinstalaci</t>
  </si>
  <si>
    <t>sada</t>
  </si>
  <si>
    <t>220-004</t>
  </si>
  <si>
    <t>Silové napojení rozvaděče SLP</t>
  </si>
  <si>
    <t>220-002</t>
  </si>
  <si>
    <t>Ovládací, návěštní a signální přístroje tlačítkový, domovní ovladač, včetně zapojení, bez signálky</t>
  </si>
  <si>
    <t>222290103R00</t>
  </si>
  <si>
    <t>Dvojzásuvka 2xRJ45 UTP kat.5e na omítku</t>
  </si>
  <si>
    <t>222730001R00</t>
  </si>
  <si>
    <t>Účastnická zásuvka TV+R+SAT koncová pod omítku</t>
  </si>
  <si>
    <t>210010323R00</t>
  </si>
  <si>
    <t xml:space="preserve">Montáž krabice plastové odbočné, čtvercové,  ,  ,  , do zdiva, se zapojením,  </t>
  </si>
  <si>
    <t>34121046R</t>
  </si>
  <si>
    <t>kabel SYKFY; sdělovací, stíněný vnitřní; pevné uložení vnitřní; Cu plná holá jádra; počet prvků 3; počet žil v prvku 2; jmen.prům.jádra 0,50 mm; teplota použití -25 až 60 °C; barva pláště šedá</t>
  </si>
  <si>
    <t>3412652210R</t>
  </si>
  <si>
    <t>kabel homologovaný koaxiální 75 Ohm; sdělovací, stíněný vnitřní; Cu plná holá jádra; počet a průřez žil 1x0,8mm, průměr přes plášť 5 mm; teplota použití -30 až 70 °C; barva pláště bílá</t>
  </si>
  <si>
    <t>371201303R</t>
  </si>
  <si>
    <t>kabel UTP Elite, Cat5E, venkovní PE+PVC, odolný proti UV záření</t>
  </si>
  <si>
    <t>222280214R00</t>
  </si>
  <si>
    <t>Kabel UTP/FTP kat.5e v trubkách</t>
  </si>
  <si>
    <t>222280221R00</t>
  </si>
  <si>
    <t>SYKFY 5x2x0.5 mm v trubkách</t>
  </si>
  <si>
    <t>222280241R00</t>
  </si>
  <si>
    <t>Koaxiální kabel v trubkách</t>
  </si>
  <si>
    <t>34571050R</t>
  </si>
  <si>
    <t>trubka ohebná, elektroinstalační; mat. PE není samozhášivý; vnější pr.= 21,2 mm; vnitřní pr.= 16,0 mm; mech.odolnost nízká; mezní hodnota zatížení 320 N/5 cm; teplot.rozsah -25 až 90 °C; stupeň hořlavosti A1; použití: pro přímé zalévání při monolitické betonáži nebo pod omítku</t>
  </si>
  <si>
    <t>220711301R00</t>
  </si>
  <si>
    <t>Montáž detektoru</t>
  </si>
  <si>
    <t>220-001</t>
  </si>
  <si>
    <t>Autonomní požární detektor s akust.signalizací</t>
  </si>
  <si>
    <t>38226867D</t>
  </si>
  <si>
    <t>Telefon domácí provedení</t>
  </si>
  <si>
    <t>222323301R00</t>
  </si>
  <si>
    <t>Domácí telefon digitální, na úchyt.body</t>
  </si>
  <si>
    <t>32679R</t>
  </si>
  <si>
    <t>svítidlo - objímka s LED žárovkou, D+M</t>
  </si>
  <si>
    <t>32659R</t>
  </si>
  <si>
    <t>dveřní zvonek D+M</t>
  </si>
  <si>
    <t>R36593</t>
  </si>
  <si>
    <t>zásuvky</t>
  </si>
  <si>
    <t>R36594</t>
  </si>
  <si>
    <t>vypínače</t>
  </si>
  <si>
    <t>R36595</t>
  </si>
  <si>
    <t>pojistky</t>
  </si>
  <si>
    <t>R36596</t>
  </si>
  <si>
    <t>telefon</t>
  </si>
  <si>
    <t>R36597</t>
  </si>
  <si>
    <t>zvonek</t>
  </si>
  <si>
    <t>650801113R00</t>
  </si>
  <si>
    <t>Demontáž svítidla stropního přisazeného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</si>
</sst>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G9L3/iNcpmO0nmgoawyHu88Dz+feJiBXaQ2b0YnlVFR7zVaxL3YPTVh3Y4ztkQV1QW90HFUKXk3vZBXK0ml+wA==" saltValue="uEhCMi9Klx9vH8ur1JH9K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SUMIF(F54:F80,A16,I54:I80)+SUMIF(F54:F80,"PSU",I54:I80)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SUMIF(F54:F80,A17,I54:I80)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SUMIF(F54:F80,A18,I54:I80)</f>
        <v>0</v>
      </c>
      <c r="J18" s="85"/>
    </row>
    <row r="19" spans="1:10" ht="23.25" customHeight="1" x14ac:dyDescent="0.2">
      <c r="A19" s="197" t="s">
        <v>115</v>
      </c>
      <c r="B19" s="38" t="s">
        <v>27</v>
      </c>
      <c r="C19" s="62"/>
      <c r="D19" s="63"/>
      <c r="E19" s="83"/>
      <c r="F19" s="84"/>
      <c r="G19" s="83"/>
      <c r="H19" s="84"/>
      <c r="I19" s="83">
        <f>SUMIF(F54:F80,A19,I54:I80)</f>
        <v>0</v>
      </c>
      <c r="J19" s="85"/>
    </row>
    <row r="20" spans="1:10" ht="23.25" customHeight="1" x14ac:dyDescent="0.2">
      <c r="A20" s="197" t="s">
        <v>116</v>
      </c>
      <c r="B20" s="38" t="s">
        <v>28</v>
      </c>
      <c r="C20" s="62"/>
      <c r="D20" s="63"/>
      <c r="E20" s="83"/>
      <c r="F20" s="84"/>
      <c r="G20" s="83"/>
      <c r="H20" s="84"/>
      <c r="I20" s="83">
        <f>SUMIF(F54:F80,A20,I54:I80)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'04 04_00 Pol'!AE11+'04 04_01 Pol'!AE202+'04 04_02 Pol'!AE109+'04 04_03 Pol'!AE25+'04 04_04 Pol'!AE88</f>
        <v>0</v>
      </c>
      <c r="G39" s="149">
        <f>'04 04_00 Pol'!AF11+'04 04_01 Pol'!AF202+'04 04_02 Pol'!AF109+'04 04_03 Pol'!AF25+'04 04_04 Pol'!AF88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'04 04_00 Pol'!AE11+'04 04_01 Pol'!AE202+'04 04_02 Pol'!AE109+'04 04_03 Pol'!AE25+'04 04_04 Pol'!AE88</f>
        <v>0</v>
      </c>
      <c r="G41" s="156">
        <f>'04 04_00 Pol'!AF11+'04 04_01 Pol'!AF202+'04 04_02 Pol'!AF109+'04 04_03 Pol'!AF25+'04 04_04 Pol'!AF88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'04 04_00 Pol'!AE11</f>
        <v>0</v>
      </c>
      <c r="G42" s="150">
        <f>'04 04_00 Pol'!AF11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51</v>
      </c>
      <c r="C43" s="147" t="s">
        <v>52</v>
      </c>
      <c r="D43" s="147"/>
      <c r="E43" s="147"/>
      <c r="F43" s="160">
        <f>'04 04_01 Pol'!AE202</f>
        <v>0</v>
      </c>
      <c r="G43" s="150">
        <f>'04 04_01 Pol'!AF202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53</v>
      </c>
      <c r="C44" s="147" t="s">
        <v>54</v>
      </c>
      <c r="D44" s="147"/>
      <c r="E44" s="147"/>
      <c r="F44" s="160">
        <f>'04 04_02 Pol'!AE109</f>
        <v>0</v>
      </c>
      <c r="G44" s="150">
        <f>'04 04_02 Pol'!AF109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55</v>
      </c>
      <c r="C45" s="147" t="s">
        <v>56</v>
      </c>
      <c r="D45" s="147"/>
      <c r="E45" s="147"/>
      <c r="F45" s="160">
        <f>'04 04_03 Pol'!AE25</f>
        <v>0</v>
      </c>
      <c r="G45" s="150">
        <f>'04 04_03 Pol'!AF25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57</v>
      </c>
      <c r="C46" s="147" t="s">
        <v>58</v>
      </c>
      <c r="D46" s="147"/>
      <c r="E46" s="147"/>
      <c r="F46" s="160">
        <f>'04 04_04 Pol'!AE88</f>
        <v>0</v>
      </c>
      <c r="G46" s="150">
        <f>'04 04_04 Pol'!AF88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/>
      <c r="B47" s="161" t="s">
        <v>59</v>
      </c>
      <c r="C47" s="162"/>
      <c r="D47" s="162"/>
      <c r="E47" s="162"/>
      <c r="F47" s="163">
        <f>SUMIF(A39:A46,"=1",F39:F46)</f>
        <v>0</v>
      </c>
      <c r="G47" s="164">
        <f>SUMIF(A39:A46,"=1",G39:G46)</f>
        <v>0</v>
      </c>
      <c r="H47" s="164">
        <f>SUMIF(A39:A46,"=1",H39:H46)</f>
        <v>0</v>
      </c>
      <c r="I47" s="165">
        <f>SUMIF(A39:A46,"=1",I39:I46)</f>
        <v>0</v>
      </c>
      <c r="J47" s="166">
        <f>SUMIF(A39:A46,"=1",J39:J46)</f>
        <v>0</v>
      </c>
    </row>
    <row r="51" spans="1:10" ht="15.75" x14ac:dyDescent="0.25">
      <c r="B51" s="177" t="s">
        <v>61</v>
      </c>
    </row>
    <row r="53" spans="1:10" ht="25.5" customHeight="1" x14ac:dyDescent="0.2">
      <c r="A53" s="179"/>
      <c r="B53" s="182" t="s">
        <v>17</v>
      </c>
      <c r="C53" s="182" t="s">
        <v>5</v>
      </c>
      <c r="D53" s="183"/>
      <c r="E53" s="183"/>
      <c r="F53" s="184" t="s">
        <v>62</v>
      </c>
      <c r="G53" s="184"/>
      <c r="H53" s="184"/>
      <c r="I53" s="184" t="s">
        <v>29</v>
      </c>
      <c r="J53" s="184" t="s">
        <v>0</v>
      </c>
    </row>
    <row r="54" spans="1:10" ht="36.75" customHeight="1" x14ac:dyDescent="0.2">
      <c r="A54" s="180"/>
      <c r="B54" s="185" t="s">
        <v>63</v>
      </c>
      <c r="C54" s="186" t="s">
        <v>64</v>
      </c>
      <c r="D54" s="187"/>
      <c r="E54" s="187"/>
      <c r="F54" s="193" t="s">
        <v>24</v>
      </c>
      <c r="G54" s="194"/>
      <c r="H54" s="194"/>
      <c r="I54" s="194">
        <f>'04 04_01 Pol'!G8</f>
        <v>0</v>
      </c>
      <c r="J54" s="191" t="str">
        <f>IF(I81=0,"",I54/I81*100)</f>
        <v/>
      </c>
    </row>
    <row r="55" spans="1:10" ht="36.75" customHeight="1" x14ac:dyDescent="0.2">
      <c r="A55" s="180"/>
      <c r="B55" s="185" t="s">
        <v>65</v>
      </c>
      <c r="C55" s="186" t="s">
        <v>66</v>
      </c>
      <c r="D55" s="187"/>
      <c r="E55" s="187"/>
      <c r="F55" s="193" t="s">
        <v>24</v>
      </c>
      <c r="G55" s="194"/>
      <c r="H55" s="194"/>
      <c r="I55" s="194">
        <f>'04 04_01 Pol'!G18</f>
        <v>0</v>
      </c>
      <c r="J55" s="191" t="str">
        <f>IF(I81=0,"",I55/I81*100)</f>
        <v/>
      </c>
    </row>
    <row r="56" spans="1:10" ht="36.75" customHeight="1" x14ac:dyDescent="0.2">
      <c r="A56" s="180"/>
      <c r="B56" s="185" t="s">
        <v>67</v>
      </c>
      <c r="C56" s="186" t="s">
        <v>68</v>
      </c>
      <c r="D56" s="187"/>
      <c r="E56" s="187"/>
      <c r="F56" s="193" t="s">
        <v>24</v>
      </c>
      <c r="G56" s="194"/>
      <c r="H56" s="194"/>
      <c r="I56" s="194">
        <f>'04 04_02 Pol'!G8+'04 04_04 Pol'!G8</f>
        <v>0</v>
      </c>
      <c r="J56" s="191" t="str">
        <f>IF(I81=0,"",I56/I81*100)</f>
        <v/>
      </c>
    </row>
    <row r="57" spans="1:10" ht="36.75" customHeight="1" x14ac:dyDescent="0.2">
      <c r="A57" s="180"/>
      <c r="B57" s="185" t="s">
        <v>69</v>
      </c>
      <c r="C57" s="186" t="s">
        <v>70</v>
      </c>
      <c r="D57" s="187"/>
      <c r="E57" s="187"/>
      <c r="F57" s="193" t="s">
        <v>24</v>
      </c>
      <c r="G57" s="194"/>
      <c r="H57" s="194"/>
      <c r="I57" s="194">
        <f>'04 04_01 Pol'!G44</f>
        <v>0</v>
      </c>
      <c r="J57" s="191" t="str">
        <f>IF(I81=0,"",I57/I81*100)</f>
        <v/>
      </c>
    </row>
    <row r="58" spans="1:10" ht="36.75" customHeight="1" x14ac:dyDescent="0.2">
      <c r="A58" s="180"/>
      <c r="B58" s="185" t="s">
        <v>71</v>
      </c>
      <c r="C58" s="186" t="s">
        <v>72</v>
      </c>
      <c r="D58" s="187"/>
      <c r="E58" s="187"/>
      <c r="F58" s="193" t="s">
        <v>24</v>
      </c>
      <c r="G58" s="194"/>
      <c r="H58" s="194"/>
      <c r="I58" s="194">
        <f>'04 04_03 Pol'!G8+'04 04_04 Pol'!G17</f>
        <v>0</v>
      </c>
      <c r="J58" s="191" t="str">
        <f>IF(I81=0,"",I58/I81*100)</f>
        <v/>
      </c>
    </row>
    <row r="59" spans="1:10" ht="36.75" customHeight="1" x14ac:dyDescent="0.2">
      <c r="A59" s="180"/>
      <c r="B59" s="185" t="s">
        <v>73</v>
      </c>
      <c r="C59" s="186" t="s">
        <v>74</v>
      </c>
      <c r="D59" s="187"/>
      <c r="E59" s="187"/>
      <c r="F59" s="193" t="s">
        <v>24</v>
      </c>
      <c r="G59" s="194"/>
      <c r="H59" s="194"/>
      <c r="I59" s="194">
        <f>'04 04_02 Pol'!G14+'04 04_04 Pol'!G19</f>
        <v>0</v>
      </c>
      <c r="J59" s="191" t="str">
        <f>IF(I81=0,"",I59/I81*100)</f>
        <v/>
      </c>
    </row>
    <row r="60" spans="1:10" ht="36.75" customHeight="1" x14ac:dyDescent="0.2">
      <c r="A60" s="180"/>
      <c r="B60" s="185" t="s">
        <v>75</v>
      </c>
      <c r="C60" s="186" t="s">
        <v>76</v>
      </c>
      <c r="D60" s="187"/>
      <c r="E60" s="187"/>
      <c r="F60" s="193" t="s">
        <v>24</v>
      </c>
      <c r="G60" s="194"/>
      <c r="H60" s="194"/>
      <c r="I60" s="194">
        <f>'04 04_01 Pol'!G91+'04 04_02 Pol'!G30+'04 04_04 Pol'!G32</f>
        <v>0</v>
      </c>
      <c r="J60" s="191" t="str">
        <f>IF(I81=0,"",I60/I81*100)</f>
        <v/>
      </c>
    </row>
    <row r="61" spans="1:10" ht="36.75" customHeight="1" x14ac:dyDescent="0.2">
      <c r="A61" s="180"/>
      <c r="B61" s="185" t="s">
        <v>77</v>
      </c>
      <c r="C61" s="186" t="s">
        <v>78</v>
      </c>
      <c r="D61" s="187"/>
      <c r="E61" s="187"/>
      <c r="F61" s="193" t="s">
        <v>25</v>
      </c>
      <c r="G61" s="194"/>
      <c r="H61" s="194"/>
      <c r="I61" s="194">
        <f>'04 04_01 Pol'!G94</f>
        <v>0</v>
      </c>
      <c r="J61" s="191" t="str">
        <f>IF(I81=0,"",I61/I81*100)</f>
        <v/>
      </c>
    </row>
    <row r="62" spans="1:10" ht="36.75" customHeight="1" x14ac:dyDescent="0.2">
      <c r="A62" s="180"/>
      <c r="B62" s="185" t="s">
        <v>79</v>
      </c>
      <c r="C62" s="186" t="s">
        <v>80</v>
      </c>
      <c r="D62" s="187"/>
      <c r="E62" s="187"/>
      <c r="F62" s="193" t="s">
        <v>25</v>
      </c>
      <c r="G62" s="194"/>
      <c r="H62" s="194"/>
      <c r="I62" s="194">
        <f>'04 04_02 Pol'!G33</f>
        <v>0</v>
      </c>
      <c r="J62" s="191" t="str">
        <f>IF(I81=0,"",I62/I81*100)</f>
        <v/>
      </c>
    </row>
    <row r="63" spans="1:10" ht="36.75" customHeight="1" x14ac:dyDescent="0.2">
      <c r="A63" s="180"/>
      <c r="B63" s="185" t="s">
        <v>81</v>
      </c>
      <c r="C63" s="186" t="s">
        <v>82</v>
      </c>
      <c r="D63" s="187"/>
      <c r="E63" s="187"/>
      <c r="F63" s="193" t="s">
        <v>25</v>
      </c>
      <c r="G63" s="194"/>
      <c r="H63" s="194"/>
      <c r="I63" s="194">
        <f>'04 04_02 Pol'!G47</f>
        <v>0</v>
      </c>
      <c r="J63" s="191" t="str">
        <f>IF(I81=0,"",I63/I81*100)</f>
        <v/>
      </c>
    </row>
    <row r="64" spans="1:10" ht="36.75" customHeight="1" x14ac:dyDescent="0.2">
      <c r="A64" s="180"/>
      <c r="B64" s="185" t="s">
        <v>83</v>
      </c>
      <c r="C64" s="186" t="s">
        <v>84</v>
      </c>
      <c r="D64" s="187"/>
      <c r="E64" s="187"/>
      <c r="F64" s="193" t="s">
        <v>25</v>
      </c>
      <c r="G64" s="194"/>
      <c r="H64" s="194"/>
      <c r="I64" s="194">
        <f>'04 04_02 Pol'!G67</f>
        <v>0</v>
      </c>
      <c r="J64" s="191" t="str">
        <f>IF(I81=0,"",I64/I81*100)</f>
        <v/>
      </c>
    </row>
    <row r="65" spans="1:10" ht="36.75" customHeight="1" x14ac:dyDescent="0.2">
      <c r="A65" s="180"/>
      <c r="B65" s="185" t="s">
        <v>85</v>
      </c>
      <c r="C65" s="186" t="s">
        <v>86</v>
      </c>
      <c r="D65" s="187"/>
      <c r="E65" s="187"/>
      <c r="F65" s="193" t="s">
        <v>25</v>
      </c>
      <c r="G65" s="194"/>
      <c r="H65" s="194"/>
      <c r="I65" s="194">
        <f>'04 04_02 Pol'!G100</f>
        <v>0</v>
      </c>
      <c r="J65" s="191" t="str">
        <f>IF(I81=0,"",I65/I81*100)</f>
        <v/>
      </c>
    </row>
    <row r="66" spans="1:10" ht="36.75" customHeight="1" x14ac:dyDescent="0.2">
      <c r="A66" s="180"/>
      <c r="B66" s="185" t="s">
        <v>87</v>
      </c>
      <c r="C66" s="186" t="s">
        <v>88</v>
      </c>
      <c r="D66" s="187"/>
      <c r="E66" s="187"/>
      <c r="F66" s="193" t="s">
        <v>25</v>
      </c>
      <c r="G66" s="194"/>
      <c r="H66" s="194"/>
      <c r="I66" s="194">
        <f>'04 04_01 Pol'!G98</f>
        <v>0</v>
      </c>
      <c r="J66" s="191" t="str">
        <f>IF(I81=0,"",I66/I81*100)</f>
        <v/>
      </c>
    </row>
    <row r="67" spans="1:10" ht="36.75" customHeight="1" x14ac:dyDescent="0.2">
      <c r="A67" s="180"/>
      <c r="B67" s="185" t="s">
        <v>89</v>
      </c>
      <c r="C67" s="186" t="s">
        <v>90</v>
      </c>
      <c r="D67" s="187"/>
      <c r="E67" s="187"/>
      <c r="F67" s="193" t="s">
        <v>25</v>
      </c>
      <c r="G67" s="194"/>
      <c r="H67" s="194"/>
      <c r="I67" s="194">
        <f>'04 04_02 Pol'!G105+'04 04_03 Pol'!G10</f>
        <v>0</v>
      </c>
      <c r="J67" s="191" t="str">
        <f>IF(I81=0,"",I67/I81*100)</f>
        <v/>
      </c>
    </row>
    <row r="68" spans="1:10" ht="36.75" customHeight="1" x14ac:dyDescent="0.2">
      <c r="A68" s="180"/>
      <c r="B68" s="185" t="s">
        <v>91</v>
      </c>
      <c r="C68" s="186" t="s">
        <v>92</v>
      </c>
      <c r="D68" s="187"/>
      <c r="E68" s="187"/>
      <c r="F68" s="193" t="s">
        <v>25</v>
      </c>
      <c r="G68" s="194"/>
      <c r="H68" s="194"/>
      <c r="I68" s="194">
        <f>'04 04_03 Pol'!G15</f>
        <v>0</v>
      </c>
      <c r="J68" s="191" t="str">
        <f>IF(I81=0,"",I68/I81*100)</f>
        <v/>
      </c>
    </row>
    <row r="69" spans="1:10" ht="36.75" customHeight="1" x14ac:dyDescent="0.2">
      <c r="A69" s="180"/>
      <c r="B69" s="185" t="s">
        <v>93</v>
      </c>
      <c r="C69" s="186" t="s">
        <v>94</v>
      </c>
      <c r="D69" s="187"/>
      <c r="E69" s="187"/>
      <c r="F69" s="193" t="s">
        <v>25</v>
      </c>
      <c r="G69" s="194"/>
      <c r="H69" s="194"/>
      <c r="I69" s="194">
        <f>'04 04_01 Pol'!G100</f>
        <v>0</v>
      </c>
      <c r="J69" s="191" t="str">
        <f>IF(I81=0,"",I69/I81*100)</f>
        <v/>
      </c>
    </row>
    <row r="70" spans="1:10" ht="36.75" customHeight="1" x14ac:dyDescent="0.2">
      <c r="A70" s="180"/>
      <c r="B70" s="185" t="s">
        <v>95</v>
      </c>
      <c r="C70" s="186" t="s">
        <v>96</v>
      </c>
      <c r="D70" s="187"/>
      <c r="E70" s="187"/>
      <c r="F70" s="193" t="s">
        <v>25</v>
      </c>
      <c r="G70" s="194"/>
      <c r="H70" s="194"/>
      <c r="I70" s="194">
        <f>'04 04_01 Pol'!G104</f>
        <v>0</v>
      </c>
      <c r="J70" s="191" t="str">
        <f>IF(I81=0,"",I70/I81*100)</f>
        <v/>
      </c>
    </row>
    <row r="71" spans="1:10" ht="36.75" customHeight="1" x14ac:dyDescent="0.2">
      <c r="A71" s="180"/>
      <c r="B71" s="185" t="s">
        <v>97</v>
      </c>
      <c r="C71" s="186" t="s">
        <v>98</v>
      </c>
      <c r="D71" s="187"/>
      <c r="E71" s="187"/>
      <c r="F71" s="193" t="s">
        <v>25</v>
      </c>
      <c r="G71" s="194"/>
      <c r="H71" s="194"/>
      <c r="I71" s="194">
        <f>'04 04_01 Pol'!G122</f>
        <v>0</v>
      </c>
      <c r="J71" s="191" t="str">
        <f>IF(I81=0,"",I71/I81*100)</f>
        <v/>
      </c>
    </row>
    <row r="72" spans="1:10" ht="36.75" customHeight="1" x14ac:dyDescent="0.2">
      <c r="A72" s="180"/>
      <c r="B72" s="185" t="s">
        <v>99</v>
      </c>
      <c r="C72" s="186" t="s">
        <v>100</v>
      </c>
      <c r="D72" s="187"/>
      <c r="E72" s="187"/>
      <c r="F72" s="193" t="s">
        <v>25</v>
      </c>
      <c r="G72" s="194"/>
      <c r="H72" s="194"/>
      <c r="I72" s="194">
        <f>'04 04_01 Pol'!G139</f>
        <v>0</v>
      </c>
      <c r="J72" s="191" t="str">
        <f>IF(I81=0,"",I72/I81*100)</f>
        <v/>
      </c>
    </row>
    <row r="73" spans="1:10" ht="36.75" customHeight="1" x14ac:dyDescent="0.2">
      <c r="A73" s="180"/>
      <c r="B73" s="185" t="s">
        <v>101</v>
      </c>
      <c r="C73" s="186" t="s">
        <v>102</v>
      </c>
      <c r="D73" s="187"/>
      <c r="E73" s="187"/>
      <c r="F73" s="193" t="s">
        <v>25</v>
      </c>
      <c r="G73" s="194"/>
      <c r="H73" s="194"/>
      <c r="I73" s="194">
        <f>'04 04_01 Pol'!G153</f>
        <v>0</v>
      </c>
      <c r="J73" s="191" t="str">
        <f>IF(I81=0,"",I73/I81*100)</f>
        <v/>
      </c>
    </row>
    <row r="74" spans="1:10" ht="36.75" customHeight="1" x14ac:dyDescent="0.2">
      <c r="A74" s="180"/>
      <c r="B74" s="185" t="s">
        <v>103</v>
      </c>
      <c r="C74" s="186" t="s">
        <v>104</v>
      </c>
      <c r="D74" s="187"/>
      <c r="E74" s="187"/>
      <c r="F74" s="193" t="s">
        <v>25</v>
      </c>
      <c r="G74" s="194"/>
      <c r="H74" s="194"/>
      <c r="I74" s="194">
        <f>'04 04_01 Pol'!G176</f>
        <v>0</v>
      </c>
      <c r="J74" s="191" t="str">
        <f>IF(I81=0,"",I74/I81*100)</f>
        <v/>
      </c>
    </row>
    <row r="75" spans="1:10" ht="36.75" customHeight="1" x14ac:dyDescent="0.2">
      <c r="A75" s="180"/>
      <c r="B75" s="185" t="s">
        <v>105</v>
      </c>
      <c r="C75" s="186" t="s">
        <v>106</v>
      </c>
      <c r="D75" s="187"/>
      <c r="E75" s="187"/>
      <c r="F75" s="193" t="s">
        <v>25</v>
      </c>
      <c r="G75" s="194"/>
      <c r="H75" s="194"/>
      <c r="I75" s="194">
        <f>'04 04_01 Pol'!G183</f>
        <v>0</v>
      </c>
      <c r="J75" s="191" t="str">
        <f>IF(I81=0,"",I75/I81*100)</f>
        <v/>
      </c>
    </row>
    <row r="76" spans="1:10" ht="36.75" customHeight="1" x14ac:dyDescent="0.2">
      <c r="A76" s="180"/>
      <c r="B76" s="185" t="s">
        <v>107</v>
      </c>
      <c r="C76" s="186" t="s">
        <v>108</v>
      </c>
      <c r="D76" s="187"/>
      <c r="E76" s="187"/>
      <c r="F76" s="193" t="s">
        <v>25</v>
      </c>
      <c r="G76" s="194"/>
      <c r="H76" s="194"/>
      <c r="I76" s="194">
        <f>'04 04_01 Pol'!G187</f>
        <v>0</v>
      </c>
      <c r="J76" s="191" t="str">
        <f>IF(I81=0,"",I76/I81*100)</f>
        <v/>
      </c>
    </row>
    <row r="77" spans="1:10" ht="36.75" customHeight="1" x14ac:dyDescent="0.2">
      <c r="A77" s="180"/>
      <c r="B77" s="185" t="s">
        <v>109</v>
      </c>
      <c r="C77" s="186" t="s">
        <v>110</v>
      </c>
      <c r="D77" s="187"/>
      <c r="E77" s="187"/>
      <c r="F77" s="193" t="s">
        <v>26</v>
      </c>
      <c r="G77" s="194"/>
      <c r="H77" s="194"/>
      <c r="I77" s="194">
        <f>'04 04_04 Pol'!G35</f>
        <v>0</v>
      </c>
      <c r="J77" s="191" t="str">
        <f>IF(I81=0,"",I77/I81*100)</f>
        <v/>
      </c>
    </row>
    <row r="78" spans="1:10" ht="36.75" customHeight="1" x14ac:dyDescent="0.2">
      <c r="A78" s="180"/>
      <c r="B78" s="185" t="s">
        <v>111</v>
      </c>
      <c r="C78" s="186" t="s">
        <v>112</v>
      </c>
      <c r="D78" s="187"/>
      <c r="E78" s="187"/>
      <c r="F78" s="193" t="s">
        <v>26</v>
      </c>
      <c r="G78" s="194"/>
      <c r="H78" s="194"/>
      <c r="I78" s="194">
        <f>'04 04_04 Pol'!G59</f>
        <v>0</v>
      </c>
      <c r="J78" s="191" t="str">
        <f>IF(I81=0,"",I78/I81*100)</f>
        <v/>
      </c>
    </row>
    <row r="79" spans="1:10" ht="36.75" customHeight="1" x14ac:dyDescent="0.2">
      <c r="A79" s="180"/>
      <c r="B79" s="185" t="s">
        <v>113</v>
      </c>
      <c r="C79" s="186" t="s">
        <v>114</v>
      </c>
      <c r="D79" s="187"/>
      <c r="E79" s="187"/>
      <c r="F79" s="193" t="s">
        <v>26</v>
      </c>
      <c r="G79" s="194"/>
      <c r="H79" s="194"/>
      <c r="I79" s="194">
        <f>'04 04_04 Pol'!G80</f>
        <v>0</v>
      </c>
      <c r="J79" s="191" t="str">
        <f>IF(I81=0,"",I79/I81*100)</f>
        <v/>
      </c>
    </row>
    <row r="80" spans="1:10" ht="36.75" customHeight="1" x14ac:dyDescent="0.2">
      <c r="A80" s="180"/>
      <c r="B80" s="185" t="s">
        <v>115</v>
      </c>
      <c r="C80" s="186" t="s">
        <v>27</v>
      </c>
      <c r="D80" s="187"/>
      <c r="E80" s="187"/>
      <c r="F80" s="193" t="s">
        <v>115</v>
      </c>
      <c r="G80" s="194"/>
      <c r="H80" s="194"/>
      <c r="I80" s="194">
        <f>'04 04_00 Pol'!G8</f>
        <v>0</v>
      </c>
      <c r="J80" s="191" t="str">
        <f>IF(I81=0,"",I80/I81*100)</f>
        <v/>
      </c>
    </row>
    <row r="81" spans="1:10" ht="25.5" customHeight="1" x14ac:dyDescent="0.2">
      <c r="A81" s="181"/>
      <c r="B81" s="188" t="s">
        <v>1</v>
      </c>
      <c r="C81" s="189"/>
      <c r="D81" s="190"/>
      <c r="E81" s="190"/>
      <c r="F81" s="195"/>
      <c r="G81" s="196"/>
      <c r="H81" s="196"/>
      <c r="I81" s="196">
        <f>SUM(I54:I80)</f>
        <v>0</v>
      </c>
      <c r="J81" s="192">
        <f>SUM(J54:J80)</f>
        <v>0</v>
      </c>
    </row>
    <row r="82" spans="1:10" x14ac:dyDescent="0.2">
      <c r="F82" s="133"/>
      <c r="G82" s="133"/>
      <c r="H82" s="133"/>
      <c r="I82" s="133"/>
      <c r="J82" s="134"/>
    </row>
    <row r="83" spans="1:10" x14ac:dyDescent="0.2">
      <c r="F83" s="133"/>
      <c r="G83" s="133"/>
      <c r="H83" s="133"/>
      <c r="I83" s="133"/>
      <c r="J83" s="134"/>
    </row>
    <row r="84" spans="1:10" x14ac:dyDescent="0.2">
      <c r="F84" s="133"/>
      <c r="G84" s="133"/>
      <c r="H84" s="133"/>
      <c r="I84" s="133"/>
      <c r="J84" s="134"/>
    </row>
  </sheetData>
  <sheetProtection algorithmName="SHA-512" hashValue="Zsj6zjkpbBnZruIKQ+gdy9hDz1o8HcBJ79PV733ZfN3Il1/UyOpSIPcjJxWbTkyKwe5iu2J/kPpEoSMKsJthYw==" saltValue="Ty9+ox41TqIwO24TbfhEb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twYxNdLHQuNdWIPyJ8Dw2maH/MIeECVNpiqWY6/GZiOugGa1bYOl1UlgZCgkDdrSkVVK1I+WwLqyIYmEdvDWIQ==" saltValue="3kjtAt1XyOjldIWrzxN5n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7553-863C-41C7-8832-52ED04A510F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117</v>
      </c>
      <c r="B1" s="198"/>
      <c r="C1" s="198"/>
      <c r="D1" s="198"/>
      <c r="E1" s="198"/>
      <c r="F1" s="198"/>
      <c r="G1" s="198"/>
      <c r="AG1" t="s">
        <v>118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119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119</v>
      </c>
      <c r="AG3" t="s">
        <v>120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121</v>
      </c>
    </row>
    <row r="5" spans="1:60" x14ac:dyDescent="0.2">
      <c r="D5" s="10"/>
    </row>
    <row r="6" spans="1:60" ht="38.25" x14ac:dyDescent="0.2">
      <c r="A6" s="209" t="s">
        <v>122</v>
      </c>
      <c r="B6" s="211" t="s">
        <v>123</v>
      </c>
      <c r="C6" s="211" t="s">
        <v>124</v>
      </c>
      <c r="D6" s="210" t="s">
        <v>125</v>
      </c>
      <c r="E6" s="209" t="s">
        <v>126</v>
      </c>
      <c r="F6" s="208" t="s">
        <v>127</v>
      </c>
      <c r="G6" s="209" t="s">
        <v>29</v>
      </c>
      <c r="H6" s="212" t="s">
        <v>30</v>
      </c>
      <c r="I6" s="212" t="s">
        <v>128</v>
      </c>
      <c r="J6" s="212" t="s">
        <v>31</v>
      </c>
      <c r="K6" s="212" t="s">
        <v>129</v>
      </c>
      <c r="L6" s="212" t="s">
        <v>130</v>
      </c>
      <c r="M6" s="212" t="s">
        <v>131</v>
      </c>
      <c r="N6" s="212" t="s">
        <v>132</v>
      </c>
      <c r="O6" s="212" t="s">
        <v>133</v>
      </c>
      <c r="P6" s="212" t="s">
        <v>134</v>
      </c>
      <c r="Q6" s="212" t="s">
        <v>135</v>
      </c>
      <c r="R6" s="212" t="s">
        <v>136</v>
      </c>
      <c r="S6" s="212" t="s">
        <v>137</v>
      </c>
      <c r="T6" s="212" t="s">
        <v>138</v>
      </c>
      <c r="U6" s="212" t="s">
        <v>139</v>
      </c>
      <c r="V6" s="212" t="s">
        <v>140</v>
      </c>
      <c r="W6" s="212" t="s">
        <v>141</v>
      </c>
      <c r="X6" s="212" t="s">
        <v>142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143</v>
      </c>
      <c r="B8" s="227" t="s">
        <v>115</v>
      </c>
      <c r="C8" s="240" t="s">
        <v>27</v>
      </c>
      <c r="D8" s="228"/>
      <c r="E8" s="229"/>
      <c r="F8" s="230"/>
      <c r="G8" s="230">
        <f>SUMIF(AG9:AG9,"&lt;&gt;NOR",G9:G9)</f>
        <v>0</v>
      </c>
      <c r="H8" s="230"/>
      <c r="I8" s="230">
        <f>SUM(I9:I9)</f>
        <v>0</v>
      </c>
      <c r="J8" s="230"/>
      <c r="K8" s="230">
        <f>SUM(K9:K9)</f>
        <v>0</v>
      </c>
      <c r="L8" s="230"/>
      <c r="M8" s="230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0"/>
      <c r="S8" s="230"/>
      <c r="T8" s="231"/>
      <c r="U8" s="225"/>
      <c r="V8" s="225">
        <f>SUM(V9:V9)</f>
        <v>0</v>
      </c>
      <c r="W8" s="225"/>
      <c r="X8" s="225"/>
      <c r="AG8" t="s">
        <v>144</v>
      </c>
    </row>
    <row r="9" spans="1:60" outlineLevel="1" x14ac:dyDescent="0.2">
      <c r="A9" s="232">
        <v>1</v>
      </c>
      <c r="B9" s="233" t="s">
        <v>145</v>
      </c>
      <c r="C9" s="241" t="s">
        <v>146</v>
      </c>
      <c r="D9" s="234" t="s">
        <v>147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148</v>
      </c>
      <c r="T9" s="238" t="s">
        <v>149</v>
      </c>
      <c r="U9" s="223">
        <v>0</v>
      </c>
      <c r="V9" s="223">
        <f>ROUND(E9*U9,2)</f>
        <v>0</v>
      </c>
      <c r="W9" s="223"/>
      <c r="X9" s="223" t="s">
        <v>150</v>
      </c>
      <c r="Y9" s="213"/>
      <c r="Z9" s="213"/>
      <c r="AA9" s="213"/>
      <c r="AB9" s="213"/>
      <c r="AC9" s="213"/>
      <c r="AD9" s="213"/>
      <c r="AE9" s="213"/>
      <c r="AF9" s="213"/>
      <c r="AG9" s="213" t="s">
        <v>151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4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130</v>
      </c>
    </row>
    <row r="11" spans="1:60" x14ac:dyDescent="0.2">
      <c r="A11" s="216"/>
      <c r="B11" s="217" t="s">
        <v>29</v>
      </c>
      <c r="C11" s="243"/>
      <c r="D11" s="218"/>
      <c r="E11" s="219"/>
      <c r="F11" s="219"/>
      <c r="G11" s="23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152</v>
      </c>
    </row>
    <row r="12" spans="1:60" x14ac:dyDescent="0.2">
      <c r="C12" s="244"/>
      <c r="D12" s="10"/>
      <c r="AG12" t="s">
        <v>153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1jvnS87qcZDf0gtRq/BVaqBGe9PgALPputosSw2WXWWgbLFhH1C4y1YpFuoOnf+4zh3kz0vMXSAlnn2iBX3CQ==" saltValue="hbCfT3WyZrJ6ckwEeShAg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1990-1A95-4B26-8D6C-4EA400136EF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117</v>
      </c>
      <c r="B1" s="198"/>
      <c r="C1" s="198"/>
      <c r="D1" s="198"/>
      <c r="E1" s="198"/>
      <c r="F1" s="198"/>
      <c r="G1" s="198"/>
      <c r="AG1" t="s">
        <v>118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119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119</v>
      </c>
      <c r="AG3" t="s">
        <v>120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121</v>
      </c>
    </row>
    <row r="5" spans="1:60" x14ac:dyDescent="0.2">
      <c r="D5" s="10"/>
    </row>
    <row r="6" spans="1:60" ht="38.25" x14ac:dyDescent="0.2">
      <c r="A6" s="209" t="s">
        <v>122</v>
      </c>
      <c r="B6" s="211" t="s">
        <v>123</v>
      </c>
      <c r="C6" s="211" t="s">
        <v>124</v>
      </c>
      <c r="D6" s="210" t="s">
        <v>125</v>
      </c>
      <c r="E6" s="209" t="s">
        <v>126</v>
      </c>
      <c r="F6" s="208" t="s">
        <v>127</v>
      </c>
      <c r="G6" s="209" t="s">
        <v>29</v>
      </c>
      <c r="H6" s="212" t="s">
        <v>30</v>
      </c>
      <c r="I6" s="212" t="s">
        <v>128</v>
      </c>
      <c r="J6" s="212" t="s">
        <v>31</v>
      </c>
      <c r="K6" s="212" t="s">
        <v>129</v>
      </c>
      <c r="L6" s="212" t="s">
        <v>130</v>
      </c>
      <c r="M6" s="212" t="s">
        <v>131</v>
      </c>
      <c r="N6" s="212" t="s">
        <v>132</v>
      </c>
      <c r="O6" s="212" t="s">
        <v>133</v>
      </c>
      <c r="P6" s="212" t="s">
        <v>134</v>
      </c>
      <c r="Q6" s="212" t="s">
        <v>135</v>
      </c>
      <c r="R6" s="212" t="s">
        <v>136</v>
      </c>
      <c r="S6" s="212" t="s">
        <v>137</v>
      </c>
      <c r="T6" s="212" t="s">
        <v>138</v>
      </c>
      <c r="U6" s="212" t="s">
        <v>139</v>
      </c>
      <c r="V6" s="212" t="s">
        <v>140</v>
      </c>
      <c r="W6" s="212" t="s">
        <v>141</v>
      </c>
      <c r="X6" s="212" t="s">
        <v>142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143</v>
      </c>
      <c r="B8" s="227" t="s">
        <v>63</v>
      </c>
      <c r="C8" s="240" t="s">
        <v>64</v>
      </c>
      <c r="D8" s="228"/>
      <c r="E8" s="229"/>
      <c r="F8" s="230"/>
      <c r="G8" s="230">
        <f>SUMIF(AG9:AG17,"&lt;&gt;NOR",G9:G17)</f>
        <v>0</v>
      </c>
      <c r="H8" s="230"/>
      <c r="I8" s="230">
        <f>SUM(I9:I17)</f>
        <v>0</v>
      </c>
      <c r="J8" s="230"/>
      <c r="K8" s="230">
        <f>SUM(K9:K17)</f>
        <v>0</v>
      </c>
      <c r="L8" s="230"/>
      <c r="M8" s="230">
        <f>SUM(M9:M17)</f>
        <v>0</v>
      </c>
      <c r="N8" s="230"/>
      <c r="O8" s="230">
        <f>SUM(O9:O17)</f>
        <v>0.32</v>
      </c>
      <c r="P8" s="230"/>
      <c r="Q8" s="230">
        <f>SUM(Q9:Q17)</f>
        <v>0</v>
      </c>
      <c r="R8" s="230"/>
      <c r="S8" s="230"/>
      <c r="T8" s="231"/>
      <c r="U8" s="225"/>
      <c r="V8" s="225">
        <f>SUM(V9:V17)</f>
        <v>2.8600000000000003</v>
      </c>
      <c r="W8" s="225"/>
      <c r="X8" s="225"/>
      <c r="AG8" t="s">
        <v>144</v>
      </c>
    </row>
    <row r="9" spans="1:60" ht="22.5" outlineLevel="1" x14ac:dyDescent="0.2">
      <c r="A9" s="232">
        <v>1</v>
      </c>
      <c r="B9" s="233" t="s">
        <v>154</v>
      </c>
      <c r="C9" s="241" t="s">
        <v>155</v>
      </c>
      <c r="D9" s="234" t="s">
        <v>156</v>
      </c>
      <c r="E9" s="235">
        <v>0.6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0.12906000000000001</v>
      </c>
      <c r="O9" s="237">
        <f>ROUND(E9*N9,2)</f>
        <v>0.08</v>
      </c>
      <c r="P9" s="237">
        <v>0</v>
      </c>
      <c r="Q9" s="237">
        <f>ROUND(E9*P9,2)</f>
        <v>0</v>
      </c>
      <c r="R9" s="237" t="s">
        <v>157</v>
      </c>
      <c r="S9" s="237" t="s">
        <v>158</v>
      </c>
      <c r="T9" s="238" t="s">
        <v>158</v>
      </c>
      <c r="U9" s="223">
        <v>0.90100000000000002</v>
      </c>
      <c r="V9" s="223">
        <f>ROUND(E9*U9,2)</f>
        <v>0.54</v>
      </c>
      <c r="W9" s="223"/>
      <c r="X9" s="223" t="s">
        <v>150</v>
      </c>
      <c r="Y9" s="213"/>
      <c r="Z9" s="213"/>
      <c r="AA9" s="213"/>
      <c r="AB9" s="213"/>
      <c r="AC9" s="213"/>
      <c r="AD9" s="213"/>
      <c r="AE9" s="213"/>
      <c r="AF9" s="213"/>
      <c r="AG9" s="213" t="s">
        <v>159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160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4" t="s">
        <v>162</v>
      </c>
      <c r="D11" s="245"/>
      <c r="E11" s="246">
        <v>0.6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163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2">
        <v>2</v>
      </c>
      <c r="B12" s="233" t="s">
        <v>164</v>
      </c>
      <c r="C12" s="241" t="s">
        <v>165</v>
      </c>
      <c r="D12" s="234" t="s">
        <v>156</v>
      </c>
      <c r="E12" s="235">
        <v>1.7629999999999999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0.12906000000000001</v>
      </c>
      <c r="O12" s="237">
        <f>ROUND(E12*N12,2)</f>
        <v>0.23</v>
      </c>
      <c r="P12" s="237">
        <v>0</v>
      </c>
      <c r="Q12" s="237">
        <f>ROUND(E12*P12,2)</f>
        <v>0</v>
      </c>
      <c r="R12" s="237" t="s">
        <v>157</v>
      </c>
      <c r="S12" s="237" t="s">
        <v>158</v>
      </c>
      <c r="T12" s="238" t="s">
        <v>158</v>
      </c>
      <c r="U12" s="223">
        <v>0.68899999999999995</v>
      </c>
      <c r="V12" s="223">
        <f>ROUND(E12*U12,2)</f>
        <v>1.21</v>
      </c>
      <c r="W12" s="223"/>
      <c r="X12" s="223" t="s">
        <v>150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151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3" t="s">
        <v>160</v>
      </c>
      <c r="D13" s="250"/>
      <c r="E13" s="250"/>
      <c r="F13" s="250"/>
      <c r="G13" s="250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161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4" t="s">
        <v>166</v>
      </c>
      <c r="D14" s="245"/>
      <c r="E14" s="246">
        <v>1.7629999999999999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163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32">
        <v>3</v>
      </c>
      <c r="B15" s="233" t="s">
        <v>167</v>
      </c>
      <c r="C15" s="241" t="s">
        <v>168</v>
      </c>
      <c r="D15" s="234" t="s">
        <v>156</v>
      </c>
      <c r="E15" s="235">
        <v>1.1000000000000001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1.2149999999999999E-2</v>
      </c>
      <c r="O15" s="237">
        <f>ROUND(E15*N15,2)</f>
        <v>0.01</v>
      </c>
      <c r="P15" s="237">
        <v>0</v>
      </c>
      <c r="Q15" s="237">
        <f>ROUND(E15*P15,2)</f>
        <v>0</v>
      </c>
      <c r="R15" s="237" t="s">
        <v>169</v>
      </c>
      <c r="S15" s="237" t="s">
        <v>158</v>
      </c>
      <c r="T15" s="238" t="s">
        <v>158</v>
      </c>
      <c r="U15" s="223">
        <v>1.0109999999999999</v>
      </c>
      <c r="V15" s="223">
        <f>ROUND(E15*U15,2)</f>
        <v>1.1100000000000001</v>
      </c>
      <c r="W15" s="223"/>
      <c r="X15" s="223" t="s">
        <v>150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151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4" t="s">
        <v>170</v>
      </c>
      <c r="D16" s="245"/>
      <c r="E16" s="246">
        <v>1.1000000000000001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163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51">
        <v>4</v>
      </c>
      <c r="B17" s="252" t="s">
        <v>171</v>
      </c>
      <c r="C17" s="265" t="s">
        <v>172</v>
      </c>
      <c r="D17" s="253" t="s">
        <v>173</v>
      </c>
      <c r="E17" s="254">
        <v>1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15</v>
      </c>
      <c r="M17" s="256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6"/>
      <c r="S17" s="256" t="s">
        <v>148</v>
      </c>
      <c r="T17" s="257" t="s">
        <v>174</v>
      </c>
      <c r="U17" s="223">
        <v>0</v>
      </c>
      <c r="V17" s="223">
        <f>ROUND(E17*U17,2)</f>
        <v>0</v>
      </c>
      <c r="W17" s="223"/>
      <c r="X17" s="223" t="s">
        <v>150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159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x14ac:dyDescent="0.2">
      <c r="A18" s="226" t="s">
        <v>143</v>
      </c>
      <c r="B18" s="227" t="s">
        <v>65</v>
      </c>
      <c r="C18" s="240" t="s">
        <v>66</v>
      </c>
      <c r="D18" s="228"/>
      <c r="E18" s="229"/>
      <c r="F18" s="230"/>
      <c r="G18" s="230">
        <f>SUMIF(AG19:AG43,"&lt;&gt;NOR",G19:G43)</f>
        <v>0</v>
      </c>
      <c r="H18" s="230"/>
      <c r="I18" s="230">
        <f>SUM(I19:I43)</f>
        <v>0</v>
      </c>
      <c r="J18" s="230"/>
      <c r="K18" s="230">
        <f>SUM(K19:K43)</f>
        <v>0</v>
      </c>
      <c r="L18" s="230"/>
      <c r="M18" s="230">
        <f>SUM(M19:M43)</f>
        <v>0</v>
      </c>
      <c r="N18" s="230"/>
      <c r="O18" s="230">
        <f>SUM(O19:O43)</f>
        <v>2.4699999999999993</v>
      </c>
      <c r="P18" s="230"/>
      <c r="Q18" s="230">
        <f>SUM(Q19:Q43)</f>
        <v>0</v>
      </c>
      <c r="R18" s="230"/>
      <c r="S18" s="230"/>
      <c r="T18" s="231"/>
      <c r="U18" s="225"/>
      <c r="V18" s="225">
        <f>SUM(V19:V43)</f>
        <v>45.86</v>
      </c>
      <c r="W18" s="225"/>
      <c r="X18" s="225"/>
      <c r="AG18" t="s">
        <v>144</v>
      </c>
    </row>
    <row r="19" spans="1:60" ht="22.5" outlineLevel="1" x14ac:dyDescent="0.2">
      <c r="A19" s="232">
        <v>5</v>
      </c>
      <c r="B19" s="233" t="s">
        <v>175</v>
      </c>
      <c r="C19" s="241" t="s">
        <v>176</v>
      </c>
      <c r="D19" s="234" t="s">
        <v>156</v>
      </c>
      <c r="E19" s="235">
        <v>3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3.3E-4</v>
      </c>
      <c r="O19" s="237">
        <f>ROUND(E19*N19,2)</f>
        <v>0</v>
      </c>
      <c r="P19" s="237">
        <v>0</v>
      </c>
      <c r="Q19" s="237">
        <f>ROUND(E19*P19,2)</f>
        <v>0</v>
      </c>
      <c r="R19" s="237" t="s">
        <v>169</v>
      </c>
      <c r="S19" s="237" t="s">
        <v>158</v>
      </c>
      <c r="T19" s="238" t="s">
        <v>158</v>
      </c>
      <c r="U19" s="223">
        <v>8.8999999999999996E-2</v>
      </c>
      <c r="V19" s="223">
        <f>ROUND(E19*U19,2)</f>
        <v>0.27</v>
      </c>
      <c r="W19" s="223"/>
      <c r="X19" s="223" t="s">
        <v>150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159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3" t="s">
        <v>177</v>
      </c>
      <c r="D20" s="250"/>
      <c r="E20" s="250"/>
      <c r="F20" s="250"/>
      <c r="G20" s="250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161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32">
        <v>6</v>
      </c>
      <c r="B21" s="233" t="s">
        <v>178</v>
      </c>
      <c r="C21" s="241" t="s">
        <v>179</v>
      </c>
      <c r="D21" s="234" t="s">
        <v>156</v>
      </c>
      <c r="E21" s="235">
        <v>50.871000000000002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3.2000000000000003E-4</v>
      </c>
      <c r="O21" s="237">
        <f>ROUND(E21*N21,2)</f>
        <v>0.02</v>
      </c>
      <c r="P21" s="237">
        <v>0</v>
      </c>
      <c r="Q21" s="237">
        <f>ROUND(E21*P21,2)</f>
        <v>0</v>
      </c>
      <c r="R21" s="237" t="s">
        <v>169</v>
      </c>
      <c r="S21" s="237" t="s">
        <v>158</v>
      </c>
      <c r="T21" s="238" t="s">
        <v>158</v>
      </c>
      <c r="U21" s="223">
        <v>7.0000000000000007E-2</v>
      </c>
      <c r="V21" s="223">
        <f>ROUND(E21*U21,2)</f>
        <v>3.56</v>
      </c>
      <c r="W21" s="223"/>
      <c r="X21" s="223" t="s">
        <v>150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159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3" t="s">
        <v>177</v>
      </c>
      <c r="D22" s="250"/>
      <c r="E22" s="250"/>
      <c r="F22" s="250"/>
      <c r="G22" s="250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161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4" t="s">
        <v>180</v>
      </c>
      <c r="D23" s="245"/>
      <c r="E23" s="246">
        <v>50.871000000000002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163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2">
        <v>7</v>
      </c>
      <c r="B24" s="233" t="s">
        <v>181</v>
      </c>
      <c r="C24" s="241" t="s">
        <v>182</v>
      </c>
      <c r="D24" s="234" t="s">
        <v>156</v>
      </c>
      <c r="E24" s="235">
        <v>12.45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4.0000000000000003E-5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169</v>
      </c>
      <c r="S24" s="237" t="s">
        <v>158</v>
      </c>
      <c r="T24" s="238" t="s">
        <v>158</v>
      </c>
      <c r="U24" s="223">
        <v>7.8E-2</v>
      </c>
      <c r="V24" s="223">
        <f>ROUND(E24*U24,2)</f>
        <v>0.97</v>
      </c>
      <c r="W24" s="223"/>
      <c r="X24" s="223" t="s">
        <v>150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159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20"/>
      <c r="B25" s="221"/>
      <c r="C25" s="263" t="s">
        <v>183</v>
      </c>
      <c r="D25" s="250"/>
      <c r="E25" s="250"/>
      <c r="F25" s="250"/>
      <c r="G25" s="250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161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58" t="str">
        <f>C25</f>
        <v>které se zřizují před úpravami povrchu, a obalení osazených dveřních zárubní před znečištěním při úpravách povrchu nástřikem plastických maltovin včetně pozdějšího odkrytí,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4" t="s">
        <v>184</v>
      </c>
      <c r="D26" s="245"/>
      <c r="E26" s="246">
        <v>12.45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163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32">
        <v>8</v>
      </c>
      <c r="B27" s="233" t="s">
        <v>185</v>
      </c>
      <c r="C27" s="241" t="s">
        <v>186</v>
      </c>
      <c r="D27" s="234" t="s">
        <v>156</v>
      </c>
      <c r="E27" s="235">
        <v>3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5.1229999999999998E-2</v>
      </c>
      <c r="O27" s="237">
        <f>ROUND(E27*N27,2)</f>
        <v>0.15</v>
      </c>
      <c r="P27" s="237">
        <v>0</v>
      </c>
      <c r="Q27" s="237">
        <f>ROUND(E27*P27,2)</f>
        <v>0</v>
      </c>
      <c r="R27" s="237" t="s">
        <v>169</v>
      </c>
      <c r="S27" s="237" t="s">
        <v>158</v>
      </c>
      <c r="T27" s="238" t="s">
        <v>158</v>
      </c>
      <c r="U27" s="223">
        <v>0.90800000000000003</v>
      </c>
      <c r="V27" s="223">
        <f>ROUND(E27*U27,2)</f>
        <v>2.72</v>
      </c>
      <c r="W27" s="223"/>
      <c r="X27" s="223" t="s">
        <v>150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159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3" t="s">
        <v>187</v>
      </c>
      <c r="D28" s="250"/>
      <c r="E28" s="250"/>
      <c r="F28" s="250"/>
      <c r="G28" s="250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161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4" t="s">
        <v>188</v>
      </c>
      <c r="D29" s="245"/>
      <c r="E29" s="246">
        <v>3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163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32">
        <v>9</v>
      </c>
      <c r="B30" s="233" t="s">
        <v>189</v>
      </c>
      <c r="C30" s="241" t="s">
        <v>190</v>
      </c>
      <c r="D30" s="234" t="s">
        <v>156</v>
      </c>
      <c r="E30" s="235">
        <v>19.53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3.9210000000000002E-2</v>
      </c>
      <c r="O30" s="237">
        <f>ROUND(E30*N30,2)</f>
        <v>0.77</v>
      </c>
      <c r="P30" s="237">
        <v>0</v>
      </c>
      <c r="Q30" s="237">
        <f>ROUND(E30*P30,2)</f>
        <v>0</v>
      </c>
      <c r="R30" s="237" t="s">
        <v>169</v>
      </c>
      <c r="S30" s="237" t="s">
        <v>158</v>
      </c>
      <c r="T30" s="238" t="s">
        <v>158</v>
      </c>
      <c r="U30" s="223">
        <v>0.39600000000000002</v>
      </c>
      <c r="V30" s="223">
        <f>ROUND(E30*U30,2)</f>
        <v>7.73</v>
      </c>
      <c r="W30" s="223"/>
      <c r="X30" s="223" t="s">
        <v>150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159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4" t="s">
        <v>191</v>
      </c>
      <c r="D31" s="245"/>
      <c r="E31" s="246">
        <v>19.53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163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2">
        <v>10</v>
      </c>
      <c r="B32" s="233" t="s">
        <v>192</v>
      </c>
      <c r="C32" s="241" t="s">
        <v>193</v>
      </c>
      <c r="D32" s="234" t="s">
        <v>156</v>
      </c>
      <c r="E32" s="235">
        <v>31.341000000000001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4.7660000000000001E-2</v>
      </c>
      <c r="O32" s="237">
        <f>ROUND(E32*N32,2)</f>
        <v>1.49</v>
      </c>
      <c r="P32" s="237">
        <v>0</v>
      </c>
      <c r="Q32" s="237">
        <f>ROUND(E32*P32,2)</f>
        <v>0</v>
      </c>
      <c r="R32" s="237" t="s">
        <v>169</v>
      </c>
      <c r="S32" s="237" t="s">
        <v>158</v>
      </c>
      <c r="T32" s="238" t="s">
        <v>158</v>
      </c>
      <c r="U32" s="223">
        <v>0.84</v>
      </c>
      <c r="V32" s="223">
        <f>ROUND(E32*U32,2)</f>
        <v>26.33</v>
      </c>
      <c r="W32" s="223"/>
      <c r="X32" s="223" t="s">
        <v>150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159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4" t="s">
        <v>194</v>
      </c>
      <c r="D33" s="245"/>
      <c r="E33" s="246">
        <v>3.5259999999999998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163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64" t="s">
        <v>195</v>
      </c>
      <c r="D34" s="245"/>
      <c r="E34" s="246">
        <v>1.2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163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4" t="s">
        <v>196</v>
      </c>
      <c r="D35" s="245"/>
      <c r="E35" s="246">
        <v>5.04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163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4" t="s">
        <v>197</v>
      </c>
      <c r="D36" s="245"/>
      <c r="E36" s="246">
        <v>2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163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4" t="s">
        <v>198</v>
      </c>
      <c r="D37" s="245"/>
      <c r="E37" s="246">
        <v>19.574999999999999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163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2">
        <v>11</v>
      </c>
      <c r="B38" s="233" t="s">
        <v>199</v>
      </c>
      <c r="C38" s="241" t="s">
        <v>200</v>
      </c>
      <c r="D38" s="234" t="s">
        <v>156</v>
      </c>
      <c r="E38" s="235">
        <v>32.6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2.7999999999999998E-4</v>
      </c>
      <c r="O38" s="237">
        <f>ROUND(E38*N38,2)</f>
        <v>0.01</v>
      </c>
      <c r="P38" s="237">
        <v>0</v>
      </c>
      <c r="Q38" s="237">
        <f>ROUND(E38*P38,2)</f>
        <v>0</v>
      </c>
      <c r="R38" s="237" t="s">
        <v>169</v>
      </c>
      <c r="S38" s="237" t="s">
        <v>158</v>
      </c>
      <c r="T38" s="238" t="s">
        <v>158</v>
      </c>
      <c r="U38" s="223">
        <v>0.09</v>
      </c>
      <c r="V38" s="223">
        <f>ROUND(E38*U38,2)</f>
        <v>2.93</v>
      </c>
      <c r="W38" s="223"/>
      <c r="X38" s="223" t="s">
        <v>150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159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3" t="s">
        <v>201</v>
      </c>
      <c r="D39" s="250"/>
      <c r="E39" s="250"/>
      <c r="F39" s="250"/>
      <c r="G39" s="250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161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4" t="s">
        <v>202</v>
      </c>
      <c r="D40" s="245"/>
      <c r="E40" s="246">
        <v>32.6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163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32">
        <v>12</v>
      </c>
      <c r="B41" s="233" t="s">
        <v>203</v>
      </c>
      <c r="C41" s="241" t="s">
        <v>204</v>
      </c>
      <c r="D41" s="234" t="s">
        <v>156</v>
      </c>
      <c r="E41" s="235">
        <v>3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1.094E-2</v>
      </c>
      <c r="O41" s="237">
        <f>ROUND(E41*N41,2)</f>
        <v>0.03</v>
      </c>
      <c r="P41" s="237">
        <v>0</v>
      </c>
      <c r="Q41" s="237">
        <f>ROUND(E41*P41,2)</f>
        <v>0</v>
      </c>
      <c r="R41" s="237" t="s">
        <v>157</v>
      </c>
      <c r="S41" s="237" t="s">
        <v>158</v>
      </c>
      <c r="T41" s="238" t="s">
        <v>158</v>
      </c>
      <c r="U41" s="223">
        <v>0.45</v>
      </c>
      <c r="V41" s="223">
        <f>ROUND(E41*U41,2)</f>
        <v>1.35</v>
      </c>
      <c r="W41" s="223"/>
      <c r="X41" s="223" t="s">
        <v>150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151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3" t="s">
        <v>205</v>
      </c>
      <c r="D42" s="250"/>
      <c r="E42" s="250"/>
      <c r="F42" s="250"/>
      <c r="G42" s="250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161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4" t="s">
        <v>206</v>
      </c>
      <c r="D43" s="245"/>
      <c r="E43" s="246">
        <v>3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163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x14ac:dyDescent="0.2">
      <c r="A44" s="226" t="s">
        <v>143</v>
      </c>
      <c r="B44" s="227" t="s">
        <v>69</v>
      </c>
      <c r="C44" s="240" t="s">
        <v>70</v>
      </c>
      <c r="D44" s="228"/>
      <c r="E44" s="229"/>
      <c r="F44" s="230"/>
      <c r="G44" s="230">
        <f>SUMIF(AG45:AG90,"&lt;&gt;NOR",G45:G90)</f>
        <v>0</v>
      </c>
      <c r="H44" s="230"/>
      <c r="I44" s="230">
        <f>SUM(I45:I90)</f>
        <v>0</v>
      </c>
      <c r="J44" s="230"/>
      <c r="K44" s="230">
        <f>SUM(K45:K90)</f>
        <v>0</v>
      </c>
      <c r="L44" s="230"/>
      <c r="M44" s="230">
        <f>SUM(M45:M90)</f>
        <v>0</v>
      </c>
      <c r="N44" s="230"/>
      <c r="O44" s="230">
        <f>SUM(O45:O90)</f>
        <v>0.13</v>
      </c>
      <c r="P44" s="230"/>
      <c r="Q44" s="230">
        <f>SUM(Q45:Q90)</f>
        <v>5.68</v>
      </c>
      <c r="R44" s="230"/>
      <c r="S44" s="230"/>
      <c r="T44" s="231"/>
      <c r="U44" s="225"/>
      <c r="V44" s="225">
        <f>SUM(V45:V90)</f>
        <v>140.21</v>
      </c>
      <c r="W44" s="225"/>
      <c r="X44" s="225"/>
      <c r="AG44" t="s">
        <v>144</v>
      </c>
    </row>
    <row r="45" spans="1:60" outlineLevel="1" x14ac:dyDescent="0.2">
      <c r="A45" s="251">
        <v>13</v>
      </c>
      <c r="B45" s="252" t="s">
        <v>207</v>
      </c>
      <c r="C45" s="265" t="s">
        <v>208</v>
      </c>
      <c r="D45" s="253" t="s">
        <v>156</v>
      </c>
      <c r="E45" s="254">
        <v>81</v>
      </c>
      <c r="F45" s="255"/>
      <c r="G45" s="256">
        <f>ROUND(E45*F45,2)</f>
        <v>0</v>
      </c>
      <c r="H45" s="255"/>
      <c r="I45" s="256">
        <f>ROUND(E45*H45,2)</f>
        <v>0</v>
      </c>
      <c r="J45" s="255"/>
      <c r="K45" s="256">
        <f>ROUND(E45*J45,2)</f>
        <v>0</v>
      </c>
      <c r="L45" s="256">
        <v>15</v>
      </c>
      <c r="M45" s="256">
        <f>G45*(1+L45/100)</f>
        <v>0</v>
      </c>
      <c r="N45" s="256">
        <v>1.58E-3</v>
      </c>
      <c r="O45" s="256">
        <f>ROUND(E45*N45,2)</f>
        <v>0.13</v>
      </c>
      <c r="P45" s="256">
        <v>0</v>
      </c>
      <c r="Q45" s="256">
        <f>ROUND(E45*P45,2)</f>
        <v>0</v>
      </c>
      <c r="R45" s="256" t="s">
        <v>209</v>
      </c>
      <c r="S45" s="256" t="s">
        <v>158</v>
      </c>
      <c r="T45" s="257" t="s">
        <v>158</v>
      </c>
      <c r="U45" s="223">
        <v>0.214</v>
      </c>
      <c r="V45" s="223">
        <f>ROUND(E45*U45,2)</f>
        <v>17.329999999999998</v>
      </c>
      <c r="W45" s="223"/>
      <c r="X45" s="223" t="s">
        <v>150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159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51">
        <v>14</v>
      </c>
      <c r="B46" s="252" t="s">
        <v>210</v>
      </c>
      <c r="C46" s="265" t="s">
        <v>211</v>
      </c>
      <c r="D46" s="253" t="s">
        <v>156</v>
      </c>
      <c r="E46" s="254">
        <v>12.45</v>
      </c>
      <c r="F46" s="255"/>
      <c r="G46" s="256">
        <f>ROUND(E46*F46,2)</f>
        <v>0</v>
      </c>
      <c r="H46" s="255"/>
      <c r="I46" s="256">
        <f>ROUND(E46*H46,2)</f>
        <v>0</v>
      </c>
      <c r="J46" s="255"/>
      <c r="K46" s="256">
        <f>ROUND(E46*J46,2)</f>
        <v>0</v>
      </c>
      <c r="L46" s="256">
        <v>15</v>
      </c>
      <c r="M46" s="256">
        <f>G46*(1+L46/100)</f>
        <v>0</v>
      </c>
      <c r="N46" s="256">
        <v>1.0000000000000001E-5</v>
      </c>
      <c r="O46" s="256">
        <f>ROUND(E46*N46,2)</f>
        <v>0</v>
      </c>
      <c r="P46" s="256">
        <v>0</v>
      </c>
      <c r="Q46" s="256">
        <f>ROUND(E46*P46,2)</f>
        <v>0</v>
      </c>
      <c r="R46" s="256" t="s">
        <v>157</v>
      </c>
      <c r="S46" s="256" t="s">
        <v>158</v>
      </c>
      <c r="T46" s="257" t="s">
        <v>158</v>
      </c>
      <c r="U46" s="223">
        <v>0.13</v>
      </c>
      <c r="V46" s="223">
        <f>ROUND(E46*U46,2)</f>
        <v>1.62</v>
      </c>
      <c r="W46" s="223"/>
      <c r="X46" s="223" t="s">
        <v>150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151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51">
        <v>15</v>
      </c>
      <c r="B47" s="252" t="s">
        <v>212</v>
      </c>
      <c r="C47" s="265" t="s">
        <v>213</v>
      </c>
      <c r="D47" s="253" t="s">
        <v>156</v>
      </c>
      <c r="E47" s="254">
        <v>81</v>
      </c>
      <c r="F47" s="255"/>
      <c r="G47" s="256">
        <f>ROUND(E47*F47,2)</f>
        <v>0</v>
      </c>
      <c r="H47" s="255"/>
      <c r="I47" s="256">
        <f>ROUND(E47*H47,2)</f>
        <v>0</v>
      </c>
      <c r="J47" s="255"/>
      <c r="K47" s="256">
        <f>ROUND(E47*J47,2)</f>
        <v>0</v>
      </c>
      <c r="L47" s="256">
        <v>15</v>
      </c>
      <c r="M47" s="256">
        <f>G47*(1+L47/100)</f>
        <v>0</v>
      </c>
      <c r="N47" s="256">
        <v>0</v>
      </c>
      <c r="O47" s="256">
        <f>ROUND(E47*N47,2)</f>
        <v>0</v>
      </c>
      <c r="P47" s="256">
        <v>0</v>
      </c>
      <c r="Q47" s="256">
        <f>ROUND(E47*P47,2)</f>
        <v>0</v>
      </c>
      <c r="R47" s="256" t="s">
        <v>157</v>
      </c>
      <c r="S47" s="256" t="s">
        <v>158</v>
      </c>
      <c r="T47" s="257" t="s">
        <v>158</v>
      </c>
      <c r="U47" s="223">
        <v>1.4999999999999999E-2</v>
      </c>
      <c r="V47" s="223">
        <f>ROUND(E47*U47,2)</f>
        <v>1.22</v>
      </c>
      <c r="W47" s="223"/>
      <c r="X47" s="223" t="s">
        <v>150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159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 x14ac:dyDescent="0.2">
      <c r="A48" s="232">
        <v>16</v>
      </c>
      <c r="B48" s="233" t="s">
        <v>214</v>
      </c>
      <c r="C48" s="241" t="s">
        <v>215</v>
      </c>
      <c r="D48" s="234" t="s">
        <v>156</v>
      </c>
      <c r="E48" s="235">
        <v>6.2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1.75E-3</v>
      </c>
      <c r="Q48" s="237">
        <f>ROUND(E48*P48,2)</f>
        <v>0.01</v>
      </c>
      <c r="R48" s="237" t="s">
        <v>216</v>
      </c>
      <c r="S48" s="237" t="s">
        <v>158</v>
      </c>
      <c r="T48" s="238" t="s">
        <v>158</v>
      </c>
      <c r="U48" s="223">
        <v>0.16500000000000001</v>
      </c>
      <c r="V48" s="223">
        <f>ROUND(E48*U48,2)</f>
        <v>1.02</v>
      </c>
      <c r="W48" s="223"/>
      <c r="X48" s="223" t="s">
        <v>150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159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4" t="s">
        <v>217</v>
      </c>
      <c r="D49" s="245"/>
      <c r="E49" s="246">
        <v>6.2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163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2">
        <v>17</v>
      </c>
      <c r="B50" s="233" t="s">
        <v>218</v>
      </c>
      <c r="C50" s="241" t="s">
        <v>219</v>
      </c>
      <c r="D50" s="234" t="s">
        <v>156</v>
      </c>
      <c r="E50" s="235">
        <v>12.4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0.02</v>
      </c>
      <c r="Q50" s="237">
        <f>ROUND(E50*P50,2)</f>
        <v>0.25</v>
      </c>
      <c r="R50" s="237" t="s">
        <v>216</v>
      </c>
      <c r="S50" s="237" t="s">
        <v>158</v>
      </c>
      <c r="T50" s="238" t="s">
        <v>158</v>
      </c>
      <c r="U50" s="223">
        <v>0.14699999999999999</v>
      </c>
      <c r="V50" s="223">
        <f>ROUND(E50*U50,2)</f>
        <v>1.82</v>
      </c>
      <c r="W50" s="223"/>
      <c r="X50" s="223" t="s">
        <v>150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159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3" t="s">
        <v>220</v>
      </c>
      <c r="D51" s="250"/>
      <c r="E51" s="250"/>
      <c r="F51" s="250"/>
      <c r="G51" s="25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4" t="s">
        <v>221</v>
      </c>
      <c r="D52" s="245"/>
      <c r="E52" s="246">
        <v>12.4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163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2">
        <v>18</v>
      </c>
      <c r="B53" s="233" t="s">
        <v>222</v>
      </c>
      <c r="C53" s="241" t="s">
        <v>223</v>
      </c>
      <c r="D53" s="234" t="s">
        <v>224</v>
      </c>
      <c r="E53" s="235">
        <v>1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15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 t="s">
        <v>216</v>
      </c>
      <c r="S53" s="237" t="s">
        <v>158</v>
      </c>
      <c r="T53" s="238" t="s">
        <v>158</v>
      </c>
      <c r="U53" s="223">
        <v>0.03</v>
      </c>
      <c r="V53" s="223">
        <f>ROUND(E53*U53,2)</f>
        <v>0.03</v>
      </c>
      <c r="W53" s="223"/>
      <c r="X53" s="223" t="s">
        <v>150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151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63" t="s">
        <v>225</v>
      </c>
      <c r="D54" s="250"/>
      <c r="E54" s="250"/>
      <c r="F54" s="250"/>
      <c r="G54" s="250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161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32">
        <v>19</v>
      </c>
      <c r="B55" s="233" t="s">
        <v>226</v>
      </c>
      <c r="C55" s="241" t="s">
        <v>227</v>
      </c>
      <c r="D55" s="234" t="s">
        <v>224</v>
      </c>
      <c r="E55" s="235">
        <v>1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15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 t="s">
        <v>216</v>
      </c>
      <c r="S55" s="237" t="s">
        <v>158</v>
      </c>
      <c r="T55" s="238" t="s">
        <v>158</v>
      </c>
      <c r="U55" s="223">
        <v>0.05</v>
      </c>
      <c r="V55" s="223">
        <f>ROUND(E55*U55,2)</f>
        <v>0.05</v>
      </c>
      <c r="W55" s="223"/>
      <c r="X55" s="223" t="s">
        <v>150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159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3" t="s">
        <v>225</v>
      </c>
      <c r="D56" s="250"/>
      <c r="E56" s="250"/>
      <c r="F56" s="250"/>
      <c r="G56" s="250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161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2">
        <v>20</v>
      </c>
      <c r="B57" s="233" t="s">
        <v>228</v>
      </c>
      <c r="C57" s="241" t="s">
        <v>229</v>
      </c>
      <c r="D57" s="234" t="s">
        <v>156</v>
      </c>
      <c r="E57" s="235">
        <v>0.6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15</v>
      </c>
      <c r="M57" s="237">
        <f>G57*(1+L57/100)</f>
        <v>0</v>
      </c>
      <c r="N57" s="237">
        <v>2.1900000000000001E-3</v>
      </c>
      <c r="O57" s="237">
        <f>ROUND(E57*N57,2)</f>
        <v>0</v>
      </c>
      <c r="P57" s="237">
        <v>4.1000000000000002E-2</v>
      </c>
      <c r="Q57" s="237">
        <f>ROUND(E57*P57,2)</f>
        <v>0.02</v>
      </c>
      <c r="R57" s="237" t="s">
        <v>216</v>
      </c>
      <c r="S57" s="237" t="s">
        <v>158</v>
      </c>
      <c r="T57" s="238" t="s">
        <v>158</v>
      </c>
      <c r="U57" s="223">
        <v>0.52</v>
      </c>
      <c r="V57" s="223">
        <f>ROUND(E57*U57,2)</f>
        <v>0.31</v>
      </c>
      <c r="W57" s="223"/>
      <c r="X57" s="223" t="s">
        <v>150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151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3" t="s">
        <v>230</v>
      </c>
      <c r="D58" s="250"/>
      <c r="E58" s="250"/>
      <c r="F58" s="250"/>
      <c r="G58" s="250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161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64" t="s">
        <v>231</v>
      </c>
      <c r="D59" s="245"/>
      <c r="E59" s="246">
        <v>0.6</v>
      </c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163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33.75" outlineLevel="1" x14ac:dyDescent="0.2">
      <c r="A60" s="251">
        <v>21</v>
      </c>
      <c r="B60" s="252" t="s">
        <v>232</v>
      </c>
      <c r="C60" s="265" t="s">
        <v>233</v>
      </c>
      <c r="D60" s="253" t="s">
        <v>156</v>
      </c>
      <c r="E60" s="254">
        <v>1.6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1E-3</v>
      </c>
      <c r="O60" s="256">
        <f>ROUND(E60*N60,2)</f>
        <v>0</v>
      </c>
      <c r="P60" s="256">
        <v>6.3E-2</v>
      </c>
      <c r="Q60" s="256">
        <f>ROUND(E60*P60,2)</f>
        <v>0.1</v>
      </c>
      <c r="R60" s="256" t="s">
        <v>216</v>
      </c>
      <c r="S60" s="256" t="s">
        <v>158</v>
      </c>
      <c r="T60" s="257" t="s">
        <v>158</v>
      </c>
      <c r="U60" s="223">
        <v>0.71799999999999997</v>
      </c>
      <c r="V60" s="223">
        <f>ROUND(E60*U60,2)</f>
        <v>1.1499999999999999</v>
      </c>
      <c r="W60" s="223"/>
      <c r="X60" s="223" t="s">
        <v>150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159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33.75" outlineLevel="1" x14ac:dyDescent="0.2">
      <c r="A61" s="232">
        <v>22</v>
      </c>
      <c r="B61" s="233" t="s">
        <v>234</v>
      </c>
      <c r="C61" s="241" t="s">
        <v>235</v>
      </c>
      <c r="D61" s="234" t="s">
        <v>224</v>
      </c>
      <c r="E61" s="235">
        <v>1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6.7000000000000002E-4</v>
      </c>
      <c r="O61" s="237">
        <f>ROUND(E61*N61,2)</f>
        <v>0</v>
      </c>
      <c r="P61" s="237">
        <v>1.2E-2</v>
      </c>
      <c r="Q61" s="237">
        <f>ROUND(E61*P61,2)</f>
        <v>0.01</v>
      </c>
      <c r="R61" s="237" t="s">
        <v>216</v>
      </c>
      <c r="S61" s="237" t="s">
        <v>158</v>
      </c>
      <c r="T61" s="238" t="s">
        <v>158</v>
      </c>
      <c r="U61" s="223">
        <v>0.61399999999999999</v>
      </c>
      <c r="V61" s="223">
        <f>ROUND(E61*U61,2)</f>
        <v>0.61</v>
      </c>
      <c r="W61" s="223"/>
      <c r="X61" s="223" t="s">
        <v>150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151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3" t="s">
        <v>236</v>
      </c>
      <c r="D62" s="250"/>
      <c r="E62" s="250"/>
      <c r="F62" s="250"/>
      <c r="G62" s="250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161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66" t="s">
        <v>237</v>
      </c>
      <c r="D63" s="259"/>
      <c r="E63" s="259"/>
      <c r="F63" s="259"/>
      <c r="G63" s="259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238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4" t="s">
        <v>239</v>
      </c>
      <c r="D64" s="245"/>
      <c r="E64" s="246">
        <v>1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163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32">
        <v>23</v>
      </c>
      <c r="B65" s="233" t="s">
        <v>240</v>
      </c>
      <c r="C65" s="241" t="s">
        <v>241</v>
      </c>
      <c r="D65" s="234" t="s">
        <v>156</v>
      </c>
      <c r="E65" s="235">
        <v>3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0.05</v>
      </c>
      <c r="Q65" s="237">
        <f>ROUND(E65*P65,2)</f>
        <v>0.15</v>
      </c>
      <c r="R65" s="237" t="s">
        <v>216</v>
      </c>
      <c r="S65" s="237" t="s">
        <v>158</v>
      </c>
      <c r="T65" s="238" t="s">
        <v>158</v>
      </c>
      <c r="U65" s="223">
        <v>0.33</v>
      </c>
      <c r="V65" s="223">
        <f>ROUND(E65*U65,2)</f>
        <v>0.99</v>
      </c>
      <c r="W65" s="223"/>
      <c r="X65" s="223" t="s">
        <v>150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151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4" t="s">
        <v>188</v>
      </c>
      <c r="D66" s="245"/>
      <c r="E66" s="246">
        <v>3</v>
      </c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163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32">
        <v>24</v>
      </c>
      <c r="B67" s="233" t="s">
        <v>242</v>
      </c>
      <c r="C67" s="241" t="s">
        <v>243</v>
      </c>
      <c r="D67" s="234" t="s">
        <v>156</v>
      </c>
      <c r="E67" s="235">
        <v>45.354999999999997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15</v>
      </c>
      <c r="M67" s="237">
        <f>G67*(1+L67/100)</f>
        <v>0</v>
      </c>
      <c r="N67" s="237">
        <v>0</v>
      </c>
      <c r="O67" s="237">
        <f>ROUND(E67*N67,2)</f>
        <v>0</v>
      </c>
      <c r="P67" s="237">
        <v>4.5999999999999999E-2</v>
      </c>
      <c r="Q67" s="237">
        <f>ROUND(E67*P67,2)</f>
        <v>2.09</v>
      </c>
      <c r="R67" s="237" t="s">
        <v>216</v>
      </c>
      <c r="S67" s="237" t="s">
        <v>158</v>
      </c>
      <c r="T67" s="238" t="s">
        <v>158</v>
      </c>
      <c r="U67" s="223">
        <v>0.26</v>
      </c>
      <c r="V67" s="223">
        <f>ROUND(E67*U67,2)</f>
        <v>11.79</v>
      </c>
      <c r="W67" s="223"/>
      <c r="X67" s="223" t="s">
        <v>150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159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4" t="s">
        <v>244</v>
      </c>
      <c r="D68" s="245"/>
      <c r="E68" s="246">
        <v>43.354999999999997</v>
      </c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163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4" t="s">
        <v>245</v>
      </c>
      <c r="D69" s="245"/>
      <c r="E69" s="246">
        <v>2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163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 x14ac:dyDescent="0.2">
      <c r="A70" s="232">
        <v>25</v>
      </c>
      <c r="B70" s="233" t="s">
        <v>246</v>
      </c>
      <c r="C70" s="241" t="s">
        <v>247</v>
      </c>
      <c r="D70" s="234" t="s">
        <v>156</v>
      </c>
      <c r="E70" s="235">
        <v>43.354999999999997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0</v>
      </c>
      <c r="O70" s="237">
        <f>ROUND(E70*N70,2)</f>
        <v>0</v>
      </c>
      <c r="P70" s="237">
        <v>6.8000000000000005E-2</v>
      </c>
      <c r="Q70" s="237">
        <f>ROUND(E70*P70,2)</f>
        <v>2.95</v>
      </c>
      <c r="R70" s="237" t="s">
        <v>216</v>
      </c>
      <c r="S70" s="237" t="s">
        <v>158</v>
      </c>
      <c r="T70" s="238" t="s">
        <v>158</v>
      </c>
      <c r="U70" s="223">
        <v>0.3</v>
      </c>
      <c r="V70" s="223">
        <f>ROUND(E70*U70,2)</f>
        <v>13.01</v>
      </c>
      <c r="W70" s="223"/>
      <c r="X70" s="223" t="s">
        <v>150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159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63" t="s">
        <v>248</v>
      </c>
      <c r="D71" s="250"/>
      <c r="E71" s="250"/>
      <c r="F71" s="250"/>
      <c r="G71" s="250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161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64" t="s">
        <v>196</v>
      </c>
      <c r="D72" s="245"/>
      <c r="E72" s="246">
        <v>5.04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163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64" t="s">
        <v>249</v>
      </c>
      <c r="D73" s="245"/>
      <c r="E73" s="246">
        <v>16.739999999999998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163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4" t="s">
        <v>197</v>
      </c>
      <c r="D74" s="245"/>
      <c r="E74" s="246">
        <v>2</v>
      </c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163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64" t="s">
        <v>198</v>
      </c>
      <c r="D75" s="245"/>
      <c r="E75" s="246">
        <v>19.574999999999999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163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51">
        <v>26</v>
      </c>
      <c r="B76" s="252" t="s">
        <v>250</v>
      </c>
      <c r="C76" s="265" t="s">
        <v>251</v>
      </c>
      <c r="D76" s="253" t="s">
        <v>252</v>
      </c>
      <c r="E76" s="254">
        <v>4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2.6900000000000001E-3</v>
      </c>
      <c r="Q76" s="256">
        <f>ROUND(E76*P76,2)</f>
        <v>0.01</v>
      </c>
      <c r="R76" s="256" t="s">
        <v>253</v>
      </c>
      <c r="S76" s="256" t="s">
        <v>158</v>
      </c>
      <c r="T76" s="257" t="s">
        <v>158</v>
      </c>
      <c r="U76" s="223">
        <v>6.9000000000000006E-2</v>
      </c>
      <c r="V76" s="223">
        <f>ROUND(E76*U76,2)</f>
        <v>0.28000000000000003</v>
      </c>
      <c r="W76" s="223"/>
      <c r="X76" s="223" t="s">
        <v>150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151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2">
        <v>27</v>
      </c>
      <c r="B77" s="233" t="s">
        <v>254</v>
      </c>
      <c r="C77" s="241" t="s">
        <v>255</v>
      </c>
      <c r="D77" s="234" t="s">
        <v>252</v>
      </c>
      <c r="E77" s="235">
        <v>47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15</v>
      </c>
      <c r="M77" s="237">
        <f>G77*(1+L77/100)</f>
        <v>0</v>
      </c>
      <c r="N77" s="237">
        <v>0</v>
      </c>
      <c r="O77" s="237">
        <f>ROUND(E77*N77,2)</f>
        <v>0</v>
      </c>
      <c r="P77" s="237">
        <v>1E-3</v>
      </c>
      <c r="Q77" s="237">
        <f>ROUND(E77*P77,2)</f>
        <v>0.05</v>
      </c>
      <c r="R77" s="237" t="s">
        <v>256</v>
      </c>
      <c r="S77" s="237" t="s">
        <v>158</v>
      </c>
      <c r="T77" s="238" t="s">
        <v>158</v>
      </c>
      <c r="U77" s="223">
        <v>0.03</v>
      </c>
      <c r="V77" s="223">
        <f>ROUND(E77*U77,2)</f>
        <v>1.41</v>
      </c>
      <c r="W77" s="223"/>
      <c r="X77" s="223" t="s">
        <v>150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257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4" t="s">
        <v>258</v>
      </c>
      <c r="D78" s="245"/>
      <c r="E78" s="246">
        <v>47</v>
      </c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163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32">
        <v>28</v>
      </c>
      <c r="B79" s="233" t="s">
        <v>259</v>
      </c>
      <c r="C79" s="241" t="s">
        <v>260</v>
      </c>
      <c r="D79" s="234" t="s">
        <v>156</v>
      </c>
      <c r="E79" s="235">
        <v>44.8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15</v>
      </c>
      <c r="M79" s="237">
        <f>G79*(1+L79/100)</f>
        <v>0</v>
      </c>
      <c r="N79" s="237">
        <v>0</v>
      </c>
      <c r="O79" s="237">
        <f>ROUND(E79*N79,2)</f>
        <v>0</v>
      </c>
      <c r="P79" s="237">
        <v>1E-3</v>
      </c>
      <c r="Q79" s="237">
        <f>ROUND(E79*P79,2)</f>
        <v>0.04</v>
      </c>
      <c r="R79" s="237" t="s">
        <v>256</v>
      </c>
      <c r="S79" s="237" t="s">
        <v>158</v>
      </c>
      <c r="T79" s="238" t="s">
        <v>158</v>
      </c>
      <c r="U79" s="223">
        <v>0.105</v>
      </c>
      <c r="V79" s="223">
        <f>ROUND(E79*U79,2)</f>
        <v>4.7</v>
      </c>
      <c r="W79" s="223"/>
      <c r="X79" s="223" t="s">
        <v>150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257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64" t="s">
        <v>261</v>
      </c>
      <c r="D80" s="245"/>
      <c r="E80" s="246">
        <v>44.8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163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2.5" outlineLevel="1" x14ac:dyDescent="0.2">
      <c r="A81" s="251">
        <v>29</v>
      </c>
      <c r="B81" s="252" t="s">
        <v>262</v>
      </c>
      <c r="C81" s="265" t="s">
        <v>263</v>
      </c>
      <c r="D81" s="253" t="s">
        <v>264</v>
      </c>
      <c r="E81" s="254">
        <v>5.6832799999999999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 t="s">
        <v>216</v>
      </c>
      <c r="S81" s="256" t="s">
        <v>158</v>
      </c>
      <c r="T81" s="257" t="s">
        <v>158</v>
      </c>
      <c r="U81" s="223">
        <v>4.665</v>
      </c>
      <c r="V81" s="223">
        <f>ROUND(E81*U81,2)</f>
        <v>26.51</v>
      </c>
      <c r="W81" s="223"/>
      <c r="X81" s="223" t="s">
        <v>265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266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1">
        <v>30</v>
      </c>
      <c r="B82" s="252" t="s">
        <v>267</v>
      </c>
      <c r="C82" s="265" t="s">
        <v>268</v>
      </c>
      <c r="D82" s="253" t="s">
        <v>264</v>
      </c>
      <c r="E82" s="254">
        <v>5.6832799999999999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 t="s">
        <v>216</v>
      </c>
      <c r="S82" s="256" t="s">
        <v>158</v>
      </c>
      <c r="T82" s="257" t="s">
        <v>158</v>
      </c>
      <c r="U82" s="223">
        <v>0.65300000000000002</v>
      </c>
      <c r="V82" s="223">
        <f>ROUND(E82*U82,2)</f>
        <v>3.71</v>
      </c>
      <c r="W82" s="223"/>
      <c r="X82" s="223" t="s">
        <v>265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266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2">
        <v>31</v>
      </c>
      <c r="B83" s="233" t="s">
        <v>269</v>
      </c>
      <c r="C83" s="241" t="s">
        <v>270</v>
      </c>
      <c r="D83" s="234" t="s">
        <v>264</v>
      </c>
      <c r="E83" s="235">
        <v>5.6832799999999999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15</v>
      </c>
      <c r="M83" s="237">
        <f>G83*(1+L83/100)</f>
        <v>0</v>
      </c>
      <c r="N83" s="237">
        <v>0</v>
      </c>
      <c r="O83" s="237">
        <f>ROUND(E83*N83,2)</f>
        <v>0</v>
      </c>
      <c r="P83" s="237">
        <v>0</v>
      </c>
      <c r="Q83" s="237">
        <f>ROUND(E83*P83,2)</f>
        <v>0</v>
      </c>
      <c r="R83" s="237" t="s">
        <v>216</v>
      </c>
      <c r="S83" s="237" t="s">
        <v>158</v>
      </c>
      <c r="T83" s="238" t="s">
        <v>158</v>
      </c>
      <c r="U83" s="223">
        <v>2.4500000000000002</v>
      </c>
      <c r="V83" s="223">
        <f>ROUND(E83*U83,2)</f>
        <v>13.92</v>
      </c>
      <c r="W83" s="223"/>
      <c r="X83" s="223" t="s">
        <v>265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266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67" t="s">
        <v>271</v>
      </c>
      <c r="D84" s="260"/>
      <c r="E84" s="260"/>
      <c r="F84" s="260"/>
      <c r="G84" s="260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238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51">
        <v>32</v>
      </c>
      <c r="B85" s="252" t="s">
        <v>272</v>
      </c>
      <c r="C85" s="265" t="s">
        <v>273</v>
      </c>
      <c r="D85" s="253" t="s">
        <v>264</v>
      </c>
      <c r="E85" s="254">
        <v>107.98232</v>
      </c>
      <c r="F85" s="255"/>
      <c r="G85" s="256">
        <f>ROUND(E85*F85,2)</f>
        <v>0</v>
      </c>
      <c r="H85" s="255"/>
      <c r="I85" s="256">
        <f>ROUND(E85*H85,2)</f>
        <v>0</v>
      </c>
      <c r="J85" s="255"/>
      <c r="K85" s="256">
        <f>ROUND(E85*J85,2)</f>
        <v>0</v>
      </c>
      <c r="L85" s="256">
        <v>15</v>
      </c>
      <c r="M85" s="256">
        <f>G85*(1+L85/100)</f>
        <v>0</v>
      </c>
      <c r="N85" s="256">
        <v>0</v>
      </c>
      <c r="O85" s="256">
        <f>ROUND(E85*N85,2)</f>
        <v>0</v>
      </c>
      <c r="P85" s="256">
        <v>0</v>
      </c>
      <c r="Q85" s="256">
        <f>ROUND(E85*P85,2)</f>
        <v>0</v>
      </c>
      <c r="R85" s="256" t="s">
        <v>216</v>
      </c>
      <c r="S85" s="256" t="s">
        <v>158</v>
      </c>
      <c r="T85" s="257" t="s">
        <v>158</v>
      </c>
      <c r="U85" s="223">
        <v>0</v>
      </c>
      <c r="V85" s="223">
        <f>ROUND(E85*U85,2)</f>
        <v>0</v>
      </c>
      <c r="W85" s="223"/>
      <c r="X85" s="223" t="s">
        <v>265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266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51">
        <v>33</v>
      </c>
      <c r="B86" s="252" t="s">
        <v>274</v>
      </c>
      <c r="C86" s="265" t="s">
        <v>275</v>
      </c>
      <c r="D86" s="253" t="s">
        <v>264</v>
      </c>
      <c r="E86" s="254">
        <v>5.6832799999999999</v>
      </c>
      <c r="F86" s="255"/>
      <c r="G86" s="256">
        <f>ROUND(E86*F86,2)</f>
        <v>0</v>
      </c>
      <c r="H86" s="255"/>
      <c r="I86" s="256">
        <f>ROUND(E86*H86,2)</f>
        <v>0</v>
      </c>
      <c r="J86" s="255"/>
      <c r="K86" s="256">
        <f>ROUND(E86*J86,2)</f>
        <v>0</v>
      </c>
      <c r="L86" s="256">
        <v>15</v>
      </c>
      <c r="M86" s="256">
        <f>G86*(1+L86/100)</f>
        <v>0</v>
      </c>
      <c r="N86" s="256">
        <v>0</v>
      </c>
      <c r="O86" s="256">
        <f>ROUND(E86*N86,2)</f>
        <v>0</v>
      </c>
      <c r="P86" s="256">
        <v>0</v>
      </c>
      <c r="Q86" s="256">
        <f>ROUND(E86*P86,2)</f>
        <v>0</v>
      </c>
      <c r="R86" s="256" t="s">
        <v>216</v>
      </c>
      <c r="S86" s="256" t="s">
        <v>158</v>
      </c>
      <c r="T86" s="257" t="s">
        <v>158</v>
      </c>
      <c r="U86" s="223">
        <v>4.71</v>
      </c>
      <c r="V86" s="223">
        <f>ROUND(E86*U86,2)</f>
        <v>26.77</v>
      </c>
      <c r="W86" s="223"/>
      <c r="X86" s="223" t="s">
        <v>265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266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22.5" outlineLevel="1" x14ac:dyDescent="0.2">
      <c r="A87" s="251">
        <v>34</v>
      </c>
      <c r="B87" s="252" t="s">
        <v>276</v>
      </c>
      <c r="C87" s="265" t="s">
        <v>277</v>
      </c>
      <c r="D87" s="253" t="s">
        <v>264</v>
      </c>
      <c r="E87" s="254">
        <v>22.73312</v>
      </c>
      <c r="F87" s="255"/>
      <c r="G87" s="256">
        <f>ROUND(E87*F87,2)</f>
        <v>0</v>
      </c>
      <c r="H87" s="255"/>
      <c r="I87" s="256">
        <f>ROUND(E87*H87,2)</f>
        <v>0</v>
      </c>
      <c r="J87" s="255"/>
      <c r="K87" s="256">
        <f>ROUND(E87*J87,2)</f>
        <v>0</v>
      </c>
      <c r="L87" s="256">
        <v>15</v>
      </c>
      <c r="M87" s="256">
        <f>G87*(1+L87/100)</f>
        <v>0</v>
      </c>
      <c r="N87" s="256">
        <v>0</v>
      </c>
      <c r="O87" s="256">
        <f>ROUND(E87*N87,2)</f>
        <v>0</v>
      </c>
      <c r="P87" s="256">
        <v>0</v>
      </c>
      <c r="Q87" s="256">
        <f>ROUND(E87*P87,2)</f>
        <v>0</v>
      </c>
      <c r="R87" s="256" t="s">
        <v>216</v>
      </c>
      <c r="S87" s="256" t="s">
        <v>158</v>
      </c>
      <c r="T87" s="257" t="s">
        <v>158</v>
      </c>
      <c r="U87" s="223">
        <v>0.52500000000000002</v>
      </c>
      <c r="V87" s="223">
        <f>ROUND(E87*U87,2)</f>
        <v>11.93</v>
      </c>
      <c r="W87" s="223"/>
      <c r="X87" s="223" t="s">
        <v>265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266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2.5" outlineLevel="1" x14ac:dyDescent="0.2">
      <c r="A88" s="251">
        <v>35</v>
      </c>
      <c r="B88" s="252" t="s">
        <v>278</v>
      </c>
      <c r="C88" s="265" t="s">
        <v>279</v>
      </c>
      <c r="D88" s="253" t="s">
        <v>264</v>
      </c>
      <c r="E88" s="254">
        <v>5.6832799999999999</v>
      </c>
      <c r="F88" s="255"/>
      <c r="G88" s="256">
        <f>ROUND(E88*F88,2)</f>
        <v>0</v>
      </c>
      <c r="H88" s="255"/>
      <c r="I88" s="256">
        <f>ROUND(E88*H88,2)</f>
        <v>0</v>
      </c>
      <c r="J88" s="255"/>
      <c r="K88" s="256">
        <f>ROUND(E88*J88,2)</f>
        <v>0</v>
      </c>
      <c r="L88" s="256">
        <v>15</v>
      </c>
      <c r="M88" s="256">
        <f>G88*(1+L88/100)</f>
        <v>0</v>
      </c>
      <c r="N88" s="256">
        <v>0</v>
      </c>
      <c r="O88" s="256">
        <f>ROUND(E88*N88,2)</f>
        <v>0</v>
      </c>
      <c r="P88" s="256">
        <v>0</v>
      </c>
      <c r="Q88" s="256">
        <f>ROUND(E88*P88,2)</f>
        <v>0</v>
      </c>
      <c r="R88" s="256" t="s">
        <v>216</v>
      </c>
      <c r="S88" s="256" t="s">
        <v>158</v>
      </c>
      <c r="T88" s="257" t="s">
        <v>158</v>
      </c>
      <c r="U88" s="223">
        <v>0</v>
      </c>
      <c r="V88" s="223">
        <f>ROUND(E88*U88,2)</f>
        <v>0</v>
      </c>
      <c r="W88" s="223"/>
      <c r="X88" s="223" t="s">
        <v>265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266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32">
        <v>36</v>
      </c>
      <c r="B89" s="233" t="s">
        <v>280</v>
      </c>
      <c r="C89" s="241" t="s">
        <v>281</v>
      </c>
      <c r="D89" s="234" t="s">
        <v>264</v>
      </c>
      <c r="E89" s="235">
        <v>5.6832799999999999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15</v>
      </c>
      <c r="M89" s="237">
        <f>G89*(1+L89/100)</f>
        <v>0</v>
      </c>
      <c r="N89" s="237">
        <v>0</v>
      </c>
      <c r="O89" s="237">
        <f>ROUND(E89*N89,2)</f>
        <v>0</v>
      </c>
      <c r="P89" s="237">
        <v>0</v>
      </c>
      <c r="Q89" s="237">
        <f>ROUND(E89*P89,2)</f>
        <v>0</v>
      </c>
      <c r="R89" s="237" t="s">
        <v>282</v>
      </c>
      <c r="S89" s="237" t="s">
        <v>158</v>
      </c>
      <c r="T89" s="238" t="s">
        <v>158</v>
      </c>
      <c r="U89" s="223">
        <v>6.0000000000000001E-3</v>
      </c>
      <c r="V89" s="223">
        <f>ROUND(E89*U89,2)</f>
        <v>0.03</v>
      </c>
      <c r="W89" s="223"/>
      <c r="X89" s="223" t="s">
        <v>265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266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63" t="s">
        <v>283</v>
      </c>
      <c r="D90" s="250"/>
      <c r="E90" s="250"/>
      <c r="F90" s="250"/>
      <c r="G90" s="250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3"/>
      <c r="Z90" s="213"/>
      <c r="AA90" s="213"/>
      <c r="AB90" s="213"/>
      <c r="AC90" s="213"/>
      <c r="AD90" s="213"/>
      <c r="AE90" s="213"/>
      <c r="AF90" s="213"/>
      <c r="AG90" s="213" t="s">
        <v>161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x14ac:dyDescent="0.2">
      <c r="A91" s="226" t="s">
        <v>143</v>
      </c>
      <c r="B91" s="227" t="s">
        <v>75</v>
      </c>
      <c r="C91" s="240" t="s">
        <v>76</v>
      </c>
      <c r="D91" s="228"/>
      <c r="E91" s="229"/>
      <c r="F91" s="230"/>
      <c r="G91" s="230">
        <f>SUMIF(AG92:AG93,"&lt;&gt;NOR",G92:G93)</f>
        <v>0</v>
      </c>
      <c r="H91" s="230"/>
      <c r="I91" s="230">
        <f>SUM(I92:I93)</f>
        <v>0</v>
      </c>
      <c r="J91" s="230"/>
      <c r="K91" s="230">
        <f>SUM(K92:K93)</f>
        <v>0</v>
      </c>
      <c r="L91" s="230"/>
      <c r="M91" s="230">
        <f>SUM(M92:M93)</f>
        <v>0</v>
      </c>
      <c r="N91" s="230"/>
      <c r="O91" s="230">
        <f>SUM(O92:O93)</f>
        <v>0</v>
      </c>
      <c r="P91" s="230"/>
      <c r="Q91" s="230">
        <f>SUM(Q92:Q93)</f>
        <v>0</v>
      </c>
      <c r="R91" s="230"/>
      <c r="S91" s="230"/>
      <c r="T91" s="231"/>
      <c r="U91" s="225"/>
      <c r="V91" s="225">
        <f>SUM(V92:V93)</f>
        <v>5.53</v>
      </c>
      <c r="W91" s="225"/>
      <c r="X91" s="225"/>
      <c r="AG91" t="s">
        <v>144</v>
      </c>
    </row>
    <row r="92" spans="1:60" ht="33.75" outlineLevel="1" x14ac:dyDescent="0.2">
      <c r="A92" s="232">
        <v>37</v>
      </c>
      <c r="B92" s="233" t="s">
        <v>284</v>
      </c>
      <c r="C92" s="241" t="s">
        <v>285</v>
      </c>
      <c r="D92" s="234" t="s">
        <v>264</v>
      </c>
      <c r="E92" s="235">
        <v>2.9229099999999999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15</v>
      </c>
      <c r="M92" s="237">
        <f>G92*(1+L92/100)</f>
        <v>0</v>
      </c>
      <c r="N92" s="237">
        <v>0</v>
      </c>
      <c r="O92" s="237">
        <f>ROUND(E92*N92,2)</f>
        <v>0</v>
      </c>
      <c r="P92" s="237">
        <v>0</v>
      </c>
      <c r="Q92" s="237">
        <f>ROUND(E92*P92,2)</f>
        <v>0</v>
      </c>
      <c r="R92" s="237" t="s">
        <v>157</v>
      </c>
      <c r="S92" s="237" t="s">
        <v>158</v>
      </c>
      <c r="T92" s="238" t="s">
        <v>158</v>
      </c>
      <c r="U92" s="223">
        <v>1.8919999999999999</v>
      </c>
      <c r="V92" s="223">
        <f>ROUND(E92*U92,2)</f>
        <v>5.53</v>
      </c>
      <c r="W92" s="223"/>
      <c r="X92" s="223" t="s">
        <v>286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287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63" t="s">
        <v>288</v>
      </c>
      <c r="D93" s="250"/>
      <c r="E93" s="250"/>
      <c r="F93" s="250"/>
      <c r="G93" s="250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3"/>
      <c r="Z93" s="213"/>
      <c r="AA93" s="213"/>
      <c r="AB93" s="213"/>
      <c r="AC93" s="213"/>
      <c r="AD93" s="213"/>
      <c r="AE93" s="213"/>
      <c r="AF93" s="213"/>
      <c r="AG93" s="213" t="s">
        <v>161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x14ac:dyDescent="0.2">
      <c r="A94" s="226" t="s">
        <v>143</v>
      </c>
      <c r="B94" s="227" t="s">
        <v>77</v>
      </c>
      <c r="C94" s="240" t="s">
        <v>78</v>
      </c>
      <c r="D94" s="228"/>
      <c r="E94" s="229"/>
      <c r="F94" s="230"/>
      <c r="G94" s="230">
        <f>SUMIF(AG95:AG97,"&lt;&gt;NOR",G95:G97)</f>
        <v>0</v>
      </c>
      <c r="H94" s="230"/>
      <c r="I94" s="230">
        <f>SUM(I95:I97)</f>
        <v>0</v>
      </c>
      <c r="J94" s="230"/>
      <c r="K94" s="230">
        <f>SUM(K95:K97)</f>
        <v>0</v>
      </c>
      <c r="L94" s="230"/>
      <c r="M94" s="230">
        <f>SUM(M95:M97)</f>
        <v>0</v>
      </c>
      <c r="N94" s="230"/>
      <c r="O94" s="230">
        <f>SUM(O95:O97)</f>
        <v>0.06</v>
      </c>
      <c r="P94" s="230"/>
      <c r="Q94" s="230">
        <f>SUM(Q95:Q97)</f>
        <v>0</v>
      </c>
      <c r="R94" s="230"/>
      <c r="S94" s="230"/>
      <c r="T94" s="231"/>
      <c r="U94" s="225"/>
      <c r="V94" s="225">
        <f>SUM(V95:V97)</f>
        <v>6.74</v>
      </c>
      <c r="W94" s="225"/>
      <c r="X94" s="225"/>
      <c r="AG94" t="s">
        <v>144</v>
      </c>
    </row>
    <row r="95" spans="1:60" ht="22.5" outlineLevel="1" x14ac:dyDescent="0.2">
      <c r="A95" s="232">
        <v>38</v>
      </c>
      <c r="B95" s="233" t="s">
        <v>289</v>
      </c>
      <c r="C95" s="241" t="s">
        <v>290</v>
      </c>
      <c r="D95" s="234" t="s">
        <v>156</v>
      </c>
      <c r="E95" s="235">
        <v>15.89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15</v>
      </c>
      <c r="M95" s="237">
        <f>G95*(1+L95/100)</f>
        <v>0</v>
      </c>
      <c r="N95" s="237">
        <v>3.7799999999999999E-3</v>
      </c>
      <c r="O95" s="237">
        <f>ROUND(E95*N95,2)</f>
        <v>0.06</v>
      </c>
      <c r="P95" s="237">
        <v>0</v>
      </c>
      <c r="Q95" s="237">
        <f>ROUND(E95*P95,2)</f>
        <v>0</v>
      </c>
      <c r="R95" s="237" t="s">
        <v>291</v>
      </c>
      <c r="S95" s="237" t="s">
        <v>158</v>
      </c>
      <c r="T95" s="238" t="s">
        <v>158</v>
      </c>
      <c r="U95" s="223">
        <v>0.42403000000000002</v>
      </c>
      <c r="V95" s="223">
        <f>ROUND(E95*U95,2)</f>
        <v>6.74</v>
      </c>
      <c r="W95" s="223"/>
      <c r="X95" s="223" t="s">
        <v>292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293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64" t="s">
        <v>294</v>
      </c>
      <c r="D96" s="245"/>
      <c r="E96" s="246">
        <v>12.89</v>
      </c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3"/>
      <c r="Z96" s="213"/>
      <c r="AA96" s="213"/>
      <c r="AB96" s="213"/>
      <c r="AC96" s="213"/>
      <c r="AD96" s="213"/>
      <c r="AE96" s="213"/>
      <c r="AF96" s="213"/>
      <c r="AG96" s="213" t="s">
        <v>163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4" t="s">
        <v>206</v>
      </c>
      <c r="D97" s="245"/>
      <c r="E97" s="246">
        <v>3</v>
      </c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3"/>
      <c r="Z97" s="213"/>
      <c r="AA97" s="213"/>
      <c r="AB97" s="213"/>
      <c r="AC97" s="213"/>
      <c r="AD97" s="213"/>
      <c r="AE97" s="213"/>
      <c r="AF97" s="213"/>
      <c r="AG97" s="213" t="s">
        <v>163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x14ac:dyDescent="0.2">
      <c r="A98" s="226" t="s">
        <v>143</v>
      </c>
      <c r="B98" s="227" t="s">
        <v>87</v>
      </c>
      <c r="C98" s="240" t="s">
        <v>88</v>
      </c>
      <c r="D98" s="228"/>
      <c r="E98" s="229"/>
      <c r="F98" s="230"/>
      <c r="G98" s="230">
        <f>SUMIF(AG99:AG99,"&lt;&gt;NOR",G99:G99)</f>
        <v>0</v>
      </c>
      <c r="H98" s="230"/>
      <c r="I98" s="230">
        <f>SUM(I99:I99)</f>
        <v>0</v>
      </c>
      <c r="J98" s="230"/>
      <c r="K98" s="230">
        <f>SUM(K99:K99)</f>
        <v>0</v>
      </c>
      <c r="L98" s="230"/>
      <c r="M98" s="230">
        <f>SUM(M99:M99)</f>
        <v>0</v>
      </c>
      <c r="N98" s="230"/>
      <c r="O98" s="230">
        <f>SUM(O99:O99)</f>
        <v>0</v>
      </c>
      <c r="P98" s="230"/>
      <c r="Q98" s="230">
        <f>SUM(Q99:Q99)</f>
        <v>0</v>
      </c>
      <c r="R98" s="230"/>
      <c r="S98" s="230"/>
      <c r="T98" s="231"/>
      <c r="U98" s="225"/>
      <c r="V98" s="225">
        <f>SUM(V99:V99)</f>
        <v>0</v>
      </c>
      <c r="W98" s="225"/>
      <c r="X98" s="225"/>
      <c r="AG98" t="s">
        <v>144</v>
      </c>
    </row>
    <row r="99" spans="1:60" ht="22.5" outlineLevel="1" x14ac:dyDescent="0.2">
      <c r="A99" s="251">
        <v>39</v>
      </c>
      <c r="B99" s="252" t="s">
        <v>295</v>
      </c>
      <c r="C99" s="265" t="s">
        <v>296</v>
      </c>
      <c r="D99" s="253" t="s">
        <v>173</v>
      </c>
      <c r="E99" s="254">
        <v>1</v>
      </c>
      <c r="F99" s="255"/>
      <c r="G99" s="256">
        <f>ROUND(E99*F99,2)</f>
        <v>0</v>
      </c>
      <c r="H99" s="255"/>
      <c r="I99" s="256">
        <f>ROUND(E99*H99,2)</f>
        <v>0</v>
      </c>
      <c r="J99" s="255"/>
      <c r="K99" s="256">
        <f>ROUND(E99*J99,2)</f>
        <v>0</v>
      </c>
      <c r="L99" s="256">
        <v>15</v>
      </c>
      <c r="M99" s="256">
        <f>G99*(1+L99/100)</f>
        <v>0</v>
      </c>
      <c r="N99" s="256">
        <v>0</v>
      </c>
      <c r="O99" s="256">
        <f>ROUND(E99*N99,2)</f>
        <v>0</v>
      </c>
      <c r="P99" s="256">
        <v>0</v>
      </c>
      <c r="Q99" s="256">
        <f>ROUND(E99*P99,2)</f>
        <v>0</v>
      </c>
      <c r="R99" s="256"/>
      <c r="S99" s="256" t="s">
        <v>148</v>
      </c>
      <c r="T99" s="257" t="s">
        <v>174</v>
      </c>
      <c r="U99" s="223">
        <v>0</v>
      </c>
      <c r="V99" s="223">
        <f>ROUND(E99*U99,2)</f>
        <v>0</v>
      </c>
      <c r="W99" s="223"/>
      <c r="X99" s="223" t="s">
        <v>150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159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x14ac:dyDescent="0.2">
      <c r="A100" s="226" t="s">
        <v>143</v>
      </c>
      <c r="B100" s="227" t="s">
        <v>93</v>
      </c>
      <c r="C100" s="240" t="s">
        <v>94</v>
      </c>
      <c r="D100" s="228"/>
      <c r="E100" s="229"/>
      <c r="F100" s="230"/>
      <c r="G100" s="230">
        <f>SUMIF(AG101:AG103,"&lt;&gt;NOR",G101:G103)</f>
        <v>0</v>
      </c>
      <c r="H100" s="230"/>
      <c r="I100" s="230">
        <f>SUM(I101:I103)</f>
        <v>0</v>
      </c>
      <c r="J100" s="230"/>
      <c r="K100" s="230">
        <f>SUM(K101:K103)</f>
        <v>0</v>
      </c>
      <c r="L100" s="230"/>
      <c r="M100" s="230">
        <f>SUM(M101:M103)</f>
        <v>0</v>
      </c>
      <c r="N100" s="230"/>
      <c r="O100" s="230">
        <f>SUM(O101:O103)</f>
        <v>0.01</v>
      </c>
      <c r="P100" s="230"/>
      <c r="Q100" s="230">
        <f>SUM(Q101:Q103)</f>
        <v>0</v>
      </c>
      <c r="R100" s="230"/>
      <c r="S100" s="230"/>
      <c r="T100" s="231"/>
      <c r="U100" s="225"/>
      <c r="V100" s="225">
        <f>SUM(V101:V103)</f>
        <v>2.57</v>
      </c>
      <c r="W100" s="225"/>
      <c r="X100" s="225"/>
      <c r="AG100" t="s">
        <v>144</v>
      </c>
    </row>
    <row r="101" spans="1:60" ht="33.75" outlineLevel="1" x14ac:dyDescent="0.2">
      <c r="A101" s="251">
        <v>40</v>
      </c>
      <c r="B101" s="252" t="s">
        <v>297</v>
      </c>
      <c r="C101" s="265" t="s">
        <v>298</v>
      </c>
      <c r="D101" s="253" t="s">
        <v>252</v>
      </c>
      <c r="E101" s="254">
        <v>4</v>
      </c>
      <c r="F101" s="255"/>
      <c r="G101" s="256">
        <f>ROUND(E101*F101,2)</f>
        <v>0</v>
      </c>
      <c r="H101" s="255"/>
      <c r="I101" s="256">
        <f>ROUND(E101*H101,2)</f>
        <v>0</v>
      </c>
      <c r="J101" s="255"/>
      <c r="K101" s="256">
        <f>ROUND(E101*J101,2)</f>
        <v>0</v>
      </c>
      <c r="L101" s="256">
        <v>15</v>
      </c>
      <c r="M101" s="256">
        <f>G101*(1+L101/100)</f>
        <v>0</v>
      </c>
      <c r="N101" s="256">
        <v>3.1900000000000001E-3</v>
      </c>
      <c r="O101" s="256">
        <f>ROUND(E101*N101,2)</f>
        <v>0.01</v>
      </c>
      <c r="P101" s="256">
        <v>0</v>
      </c>
      <c r="Q101" s="256">
        <f>ROUND(E101*P101,2)</f>
        <v>0</v>
      </c>
      <c r="R101" s="256" t="s">
        <v>253</v>
      </c>
      <c r="S101" s="256" t="s">
        <v>158</v>
      </c>
      <c r="T101" s="257" t="s">
        <v>158</v>
      </c>
      <c r="U101" s="223">
        <v>0.62824999999999998</v>
      </c>
      <c r="V101" s="223">
        <f>ROUND(E101*U101,2)</f>
        <v>2.5099999999999998</v>
      </c>
      <c r="W101" s="223"/>
      <c r="X101" s="223" t="s">
        <v>150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151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2">
        <v>41</v>
      </c>
      <c r="B102" s="233" t="s">
        <v>299</v>
      </c>
      <c r="C102" s="241" t="s">
        <v>300</v>
      </c>
      <c r="D102" s="234" t="s">
        <v>264</v>
      </c>
      <c r="E102" s="235">
        <v>1.2760000000000001E-2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15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 t="s">
        <v>253</v>
      </c>
      <c r="S102" s="237" t="s">
        <v>158</v>
      </c>
      <c r="T102" s="238" t="s">
        <v>158</v>
      </c>
      <c r="U102" s="223">
        <v>4.82</v>
      </c>
      <c r="V102" s="223">
        <f>ROUND(E102*U102,2)</f>
        <v>0.06</v>
      </c>
      <c r="W102" s="223"/>
      <c r="X102" s="223" t="s">
        <v>286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287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63" t="s">
        <v>301</v>
      </c>
      <c r="D103" s="250"/>
      <c r="E103" s="250"/>
      <c r="F103" s="250"/>
      <c r="G103" s="250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161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x14ac:dyDescent="0.2">
      <c r="A104" s="226" t="s">
        <v>143</v>
      </c>
      <c r="B104" s="227" t="s">
        <v>95</v>
      </c>
      <c r="C104" s="240" t="s">
        <v>96</v>
      </c>
      <c r="D104" s="228"/>
      <c r="E104" s="229"/>
      <c r="F104" s="230"/>
      <c r="G104" s="230">
        <f>SUMIF(AG105:AG121,"&lt;&gt;NOR",G105:G121)</f>
        <v>0</v>
      </c>
      <c r="H104" s="230"/>
      <c r="I104" s="230">
        <f>SUM(I105:I121)</f>
        <v>0</v>
      </c>
      <c r="J104" s="230"/>
      <c r="K104" s="230">
        <f>SUM(K105:K121)</f>
        <v>0</v>
      </c>
      <c r="L104" s="230"/>
      <c r="M104" s="230">
        <f>SUM(M105:M121)</f>
        <v>0</v>
      </c>
      <c r="N104" s="230"/>
      <c r="O104" s="230">
        <f>SUM(O105:O121)</f>
        <v>0</v>
      </c>
      <c r="P104" s="230"/>
      <c r="Q104" s="230">
        <f>SUM(Q105:Q121)</f>
        <v>0</v>
      </c>
      <c r="R104" s="230"/>
      <c r="S104" s="230"/>
      <c r="T104" s="231"/>
      <c r="U104" s="225"/>
      <c r="V104" s="225">
        <f>SUM(V105:V121)</f>
        <v>0</v>
      </c>
      <c r="W104" s="225"/>
      <c r="X104" s="225"/>
      <c r="AG104" t="s">
        <v>144</v>
      </c>
    </row>
    <row r="105" spans="1:60" outlineLevel="1" x14ac:dyDescent="0.2">
      <c r="A105" s="251">
        <v>42</v>
      </c>
      <c r="B105" s="252" t="s">
        <v>302</v>
      </c>
      <c r="C105" s="265" t="s">
        <v>303</v>
      </c>
      <c r="D105" s="253" t="s">
        <v>173</v>
      </c>
      <c r="E105" s="254">
        <v>1</v>
      </c>
      <c r="F105" s="255"/>
      <c r="G105" s="256">
        <f>ROUND(E105*F105,2)</f>
        <v>0</v>
      </c>
      <c r="H105" s="255"/>
      <c r="I105" s="256">
        <f>ROUND(E105*H105,2)</f>
        <v>0</v>
      </c>
      <c r="J105" s="255"/>
      <c r="K105" s="256">
        <f>ROUND(E105*J105,2)</f>
        <v>0</v>
      </c>
      <c r="L105" s="256">
        <v>15</v>
      </c>
      <c r="M105" s="256">
        <f>G105*(1+L105/100)</f>
        <v>0</v>
      </c>
      <c r="N105" s="256">
        <v>0</v>
      </c>
      <c r="O105" s="256">
        <f>ROUND(E105*N105,2)</f>
        <v>0</v>
      </c>
      <c r="P105" s="256">
        <v>0</v>
      </c>
      <c r="Q105" s="256">
        <f>ROUND(E105*P105,2)</f>
        <v>0</v>
      </c>
      <c r="R105" s="256"/>
      <c r="S105" s="256" t="s">
        <v>148</v>
      </c>
      <c r="T105" s="257" t="s">
        <v>174</v>
      </c>
      <c r="U105" s="223">
        <v>0</v>
      </c>
      <c r="V105" s="223">
        <f>ROUND(E105*U105,2)</f>
        <v>0</v>
      </c>
      <c r="W105" s="223"/>
      <c r="X105" s="223" t="s">
        <v>150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159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51">
        <v>43</v>
      </c>
      <c r="B106" s="252" t="s">
        <v>304</v>
      </c>
      <c r="C106" s="265" t="s">
        <v>305</v>
      </c>
      <c r="D106" s="253" t="s">
        <v>173</v>
      </c>
      <c r="E106" s="254">
        <v>1</v>
      </c>
      <c r="F106" s="255"/>
      <c r="G106" s="256">
        <f>ROUND(E106*F106,2)</f>
        <v>0</v>
      </c>
      <c r="H106" s="255"/>
      <c r="I106" s="256">
        <f>ROUND(E106*H106,2)</f>
        <v>0</v>
      </c>
      <c r="J106" s="255"/>
      <c r="K106" s="256">
        <f>ROUND(E106*J106,2)</f>
        <v>0</v>
      </c>
      <c r="L106" s="256">
        <v>15</v>
      </c>
      <c r="M106" s="256">
        <f>G106*(1+L106/100)</f>
        <v>0</v>
      </c>
      <c r="N106" s="256">
        <v>0</v>
      </c>
      <c r="O106" s="256">
        <f>ROUND(E106*N106,2)</f>
        <v>0</v>
      </c>
      <c r="P106" s="256">
        <v>0</v>
      </c>
      <c r="Q106" s="256">
        <f>ROUND(E106*P106,2)</f>
        <v>0</v>
      </c>
      <c r="R106" s="256"/>
      <c r="S106" s="256" t="s">
        <v>148</v>
      </c>
      <c r="T106" s="257" t="s">
        <v>174</v>
      </c>
      <c r="U106" s="223">
        <v>0</v>
      </c>
      <c r="V106" s="223">
        <f>ROUND(E106*U106,2)</f>
        <v>0</v>
      </c>
      <c r="W106" s="223"/>
      <c r="X106" s="223" t="s">
        <v>150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159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51">
        <v>44</v>
      </c>
      <c r="B107" s="252" t="s">
        <v>306</v>
      </c>
      <c r="C107" s="265" t="s">
        <v>307</v>
      </c>
      <c r="D107" s="253" t="s">
        <v>173</v>
      </c>
      <c r="E107" s="254">
        <v>1</v>
      </c>
      <c r="F107" s="255"/>
      <c r="G107" s="256">
        <f>ROUND(E107*F107,2)</f>
        <v>0</v>
      </c>
      <c r="H107" s="255"/>
      <c r="I107" s="256">
        <f>ROUND(E107*H107,2)</f>
        <v>0</v>
      </c>
      <c r="J107" s="255"/>
      <c r="K107" s="256">
        <f>ROUND(E107*J107,2)</f>
        <v>0</v>
      </c>
      <c r="L107" s="256">
        <v>15</v>
      </c>
      <c r="M107" s="256">
        <f>G107*(1+L107/100)</f>
        <v>0</v>
      </c>
      <c r="N107" s="256">
        <v>0</v>
      </c>
      <c r="O107" s="256">
        <f>ROUND(E107*N107,2)</f>
        <v>0</v>
      </c>
      <c r="P107" s="256">
        <v>0</v>
      </c>
      <c r="Q107" s="256">
        <f>ROUND(E107*P107,2)</f>
        <v>0</v>
      </c>
      <c r="R107" s="256"/>
      <c r="S107" s="256" t="s">
        <v>148</v>
      </c>
      <c r="T107" s="257" t="s">
        <v>174</v>
      </c>
      <c r="U107" s="223">
        <v>0</v>
      </c>
      <c r="V107" s="223">
        <f>ROUND(E107*U107,2)</f>
        <v>0</v>
      </c>
      <c r="W107" s="223"/>
      <c r="X107" s="223" t="s">
        <v>150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159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51">
        <v>45</v>
      </c>
      <c r="B108" s="252" t="s">
        <v>308</v>
      </c>
      <c r="C108" s="265" t="s">
        <v>309</v>
      </c>
      <c r="D108" s="253" t="s">
        <v>173</v>
      </c>
      <c r="E108" s="254">
        <v>1</v>
      </c>
      <c r="F108" s="255"/>
      <c r="G108" s="256">
        <f>ROUND(E108*F108,2)</f>
        <v>0</v>
      </c>
      <c r="H108" s="255"/>
      <c r="I108" s="256">
        <f>ROUND(E108*H108,2)</f>
        <v>0</v>
      </c>
      <c r="J108" s="255"/>
      <c r="K108" s="256">
        <f>ROUND(E108*J108,2)</f>
        <v>0</v>
      </c>
      <c r="L108" s="256">
        <v>15</v>
      </c>
      <c r="M108" s="256">
        <f>G108*(1+L108/100)</f>
        <v>0</v>
      </c>
      <c r="N108" s="256">
        <v>0</v>
      </c>
      <c r="O108" s="256">
        <f>ROUND(E108*N108,2)</f>
        <v>0</v>
      </c>
      <c r="P108" s="256">
        <v>0</v>
      </c>
      <c r="Q108" s="256">
        <f>ROUND(E108*P108,2)</f>
        <v>0</v>
      </c>
      <c r="R108" s="256"/>
      <c r="S108" s="256" t="s">
        <v>148</v>
      </c>
      <c r="T108" s="257" t="s">
        <v>174</v>
      </c>
      <c r="U108" s="223">
        <v>0</v>
      </c>
      <c r="V108" s="223">
        <f>ROUND(E108*U108,2)</f>
        <v>0</v>
      </c>
      <c r="W108" s="223"/>
      <c r="X108" s="223" t="s">
        <v>150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159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51">
        <v>46</v>
      </c>
      <c r="B109" s="252" t="s">
        <v>310</v>
      </c>
      <c r="C109" s="265" t="s">
        <v>311</v>
      </c>
      <c r="D109" s="253" t="s">
        <v>173</v>
      </c>
      <c r="E109" s="254">
        <v>1</v>
      </c>
      <c r="F109" s="255"/>
      <c r="G109" s="256">
        <f>ROUND(E109*F109,2)</f>
        <v>0</v>
      </c>
      <c r="H109" s="255"/>
      <c r="I109" s="256">
        <f>ROUND(E109*H109,2)</f>
        <v>0</v>
      </c>
      <c r="J109" s="255"/>
      <c r="K109" s="256">
        <f>ROUND(E109*J109,2)</f>
        <v>0</v>
      </c>
      <c r="L109" s="256">
        <v>15</v>
      </c>
      <c r="M109" s="256">
        <f>G109*(1+L109/100)</f>
        <v>0</v>
      </c>
      <c r="N109" s="256">
        <v>0</v>
      </c>
      <c r="O109" s="256">
        <f>ROUND(E109*N109,2)</f>
        <v>0</v>
      </c>
      <c r="P109" s="256">
        <v>0</v>
      </c>
      <c r="Q109" s="256">
        <f>ROUND(E109*P109,2)</f>
        <v>0</v>
      </c>
      <c r="R109" s="256"/>
      <c r="S109" s="256" t="s">
        <v>148</v>
      </c>
      <c r="T109" s="257" t="s">
        <v>174</v>
      </c>
      <c r="U109" s="223">
        <v>0</v>
      </c>
      <c r="V109" s="223">
        <f>ROUND(E109*U109,2)</f>
        <v>0</v>
      </c>
      <c r="W109" s="223"/>
      <c r="X109" s="223" t="s">
        <v>150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159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51">
        <v>47</v>
      </c>
      <c r="B110" s="252" t="s">
        <v>312</v>
      </c>
      <c r="C110" s="265" t="s">
        <v>313</v>
      </c>
      <c r="D110" s="253" t="s">
        <v>173</v>
      </c>
      <c r="E110" s="254">
        <v>1</v>
      </c>
      <c r="F110" s="255"/>
      <c r="G110" s="256">
        <f>ROUND(E110*F110,2)</f>
        <v>0</v>
      </c>
      <c r="H110" s="255"/>
      <c r="I110" s="256">
        <f>ROUND(E110*H110,2)</f>
        <v>0</v>
      </c>
      <c r="J110" s="255"/>
      <c r="K110" s="256">
        <f>ROUND(E110*J110,2)</f>
        <v>0</v>
      </c>
      <c r="L110" s="256">
        <v>15</v>
      </c>
      <c r="M110" s="256">
        <f>G110*(1+L110/100)</f>
        <v>0</v>
      </c>
      <c r="N110" s="256">
        <v>0</v>
      </c>
      <c r="O110" s="256">
        <f>ROUND(E110*N110,2)</f>
        <v>0</v>
      </c>
      <c r="P110" s="256">
        <v>0</v>
      </c>
      <c r="Q110" s="256">
        <f>ROUND(E110*P110,2)</f>
        <v>0</v>
      </c>
      <c r="R110" s="256"/>
      <c r="S110" s="256" t="s">
        <v>148</v>
      </c>
      <c r="T110" s="257" t="s">
        <v>174</v>
      </c>
      <c r="U110" s="223">
        <v>0</v>
      </c>
      <c r="V110" s="223">
        <f>ROUND(E110*U110,2)</f>
        <v>0</v>
      </c>
      <c r="W110" s="223"/>
      <c r="X110" s="223" t="s">
        <v>150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159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51">
        <v>48</v>
      </c>
      <c r="B111" s="252" t="s">
        <v>314</v>
      </c>
      <c r="C111" s="265" t="s">
        <v>315</v>
      </c>
      <c r="D111" s="253" t="s">
        <v>173</v>
      </c>
      <c r="E111" s="254">
        <v>1</v>
      </c>
      <c r="F111" s="255"/>
      <c r="G111" s="256">
        <f>ROUND(E111*F111,2)</f>
        <v>0</v>
      </c>
      <c r="H111" s="255"/>
      <c r="I111" s="256">
        <f>ROUND(E111*H111,2)</f>
        <v>0</v>
      </c>
      <c r="J111" s="255"/>
      <c r="K111" s="256">
        <f>ROUND(E111*J111,2)</f>
        <v>0</v>
      </c>
      <c r="L111" s="256">
        <v>15</v>
      </c>
      <c r="M111" s="256">
        <f>G111*(1+L111/100)</f>
        <v>0</v>
      </c>
      <c r="N111" s="256">
        <v>0</v>
      </c>
      <c r="O111" s="256">
        <f>ROUND(E111*N111,2)</f>
        <v>0</v>
      </c>
      <c r="P111" s="256">
        <v>0</v>
      </c>
      <c r="Q111" s="256">
        <f>ROUND(E111*P111,2)</f>
        <v>0</v>
      </c>
      <c r="R111" s="256"/>
      <c r="S111" s="256" t="s">
        <v>148</v>
      </c>
      <c r="T111" s="257" t="s">
        <v>174</v>
      </c>
      <c r="U111" s="223">
        <v>0</v>
      </c>
      <c r="V111" s="223">
        <f>ROUND(E111*U111,2)</f>
        <v>0</v>
      </c>
      <c r="W111" s="223"/>
      <c r="X111" s="223" t="s">
        <v>150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151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51">
        <v>49</v>
      </c>
      <c r="B112" s="252" t="s">
        <v>316</v>
      </c>
      <c r="C112" s="265" t="s">
        <v>317</v>
      </c>
      <c r="D112" s="253" t="s">
        <v>173</v>
      </c>
      <c r="E112" s="254">
        <v>1</v>
      </c>
      <c r="F112" s="255"/>
      <c r="G112" s="256">
        <f>ROUND(E112*F112,2)</f>
        <v>0</v>
      </c>
      <c r="H112" s="255"/>
      <c r="I112" s="256">
        <f>ROUND(E112*H112,2)</f>
        <v>0</v>
      </c>
      <c r="J112" s="255"/>
      <c r="K112" s="256">
        <f>ROUND(E112*J112,2)</f>
        <v>0</v>
      </c>
      <c r="L112" s="256">
        <v>15</v>
      </c>
      <c r="M112" s="256">
        <f>G112*(1+L112/100)</f>
        <v>0</v>
      </c>
      <c r="N112" s="256">
        <v>0</v>
      </c>
      <c r="O112" s="256">
        <f>ROUND(E112*N112,2)</f>
        <v>0</v>
      </c>
      <c r="P112" s="256">
        <v>0</v>
      </c>
      <c r="Q112" s="256">
        <f>ROUND(E112*P112,2)</f>
        <v>0</v>
      </c>
      <c r="R112" s="256"/>
      <c r="S112" s="256" t="s">
        <v>148</v>
      </c>
      <c r="T112" s="257" t="s">
        <v>149</v>
      </c>
      <c r="U112" s="223">
        <v>0</v>
      </c>
      <c r="V112" s="223">
        <f>ROUND(E112*U112,2)</f>
        <v>0</v>
      </c>
      <c r="W112" s="223"/>
      <c r="X112" s="223" t="s">
        <v>150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151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51">
        <v>50</v>
      </c>
      <c r="B113" s="252" t="s">
        <v>318</v>
      </c>
      <c r="C113" s="265" t="s">
        <v>319</v>
      </c>
      <c r="D113" s="253" t="s">
        <v>173</v>
      </c>
      <c r="E113" s="254">
        <v>1</v>
      </c>
      <c r="F113" s="255"/>
      <c r="G113" s="256">
        <f>ROUND(E113*F113,2)</f>
        <v>0</v>
      </c>
      <c r="H113" s="255"/>
      <c r="I113" s="256">
        <f>ROUND(E113*H113,2)</f>
        <v>0</v>
      </c>
      <c r="J113" s="255"/>
      <c r="K113" s="256">
        <f>ROUND(E113*J113,2)</f>
        <v>0</v>
      </c>
      <c r="L113" s="256">
        <v>15</v>
      </c>
      <c r="M113" s="256">
        <f>G113*(1+L113/100)</f>
        <v>0</v>
      </c>
      <c r="N113" s="256">
        <v>0</v>
      </c>
      <c r="O113" s="256">
        <f>ROUND(E113*N113,2)</f>
        <v>0</v>
      </c>
      <c r="P113" s="256">
        <v>0</v>
      </c>
      <c r="Q113" s="256">
        <f>ROUND(E113*P113,2)</f>
        <v>0</v>
      </c>
      <c r="R113" s="256"/>
      <c r="S113" s="256" t="s">
        <v>148</v>
      </c>
      <c r="T113" s="257" t="s">
        <v>149</v>
      </c>
      <c r="U113" s="223">
        <v>0</v>
      </c>
      <c r="V113" s="223">
        <f>ROUND(E113*U113,2)</f>
        <v>0</v>
      </c>
      <c r="W113" s="223"/>
      <c r="X113" s="223" t="s">
        <v>150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159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51">
        <v>51</v>
      </c>
      <c r="B114" s="252" t="s">
        <v>320</v>
      </c>
      <c r="C114" s="265" t="s">
        <v>321</v>
      </c>
      <c r="D114" s="253" t="s">
        <v>173</v>
      </c>
      <c r="E114" s="254">
        <v>1</v>
      </c>
      <c r="F114" s="255"/>
      <c r="G114" s="256">
        <f>ROUND(E114*F114,2)</f>
        <v>0</v>
      </c>
      <c r="H114" s="255"/>
      <c r="I114" s="256">
        <f>ROUND(E114*H114,2)</f>
        <v>0</v>
      </c>
      <c r="J114" s="255"/>
      <c r="K114" s="256">
        <f>ROUND(E114*J114,2)</f>
        <v>0</v>
      </c>
      <c r="L114" s="256">
        <v>15</v>
      </c>
      <c r="M114" s="256">
        <f>G114*(1+L114/100)</f>
        <v>0</v>
      </c>
      <c r="N114" s="256">
        <v>0</v>
      </c>
      <c r="O114" s="256">
        <f>ROUND(E114*N114,2)</f>
        <v>0</v>
      </c>
      <c r="P114" s="256">
        <v>0</v>
      </c>
      <c r="Q114" s="256">
        <f>ROUND(E114*P114,2)</f>
        <v>0</v>
      </c>
      <c r="R114" s="256"/>
      <c r="S114" s="256" t="s">
        <v>148</v>
      </c>
      <c r="T114" s="257" t="s">
        <v>149</v>
      </c>
      <c r="U114" s="223">
        <v>0</v>
      </c>
      <c r="V114" s="223">
        <f>ROUND(E114*U114,2)</f>
        <v>0</v>
      </c>
      <c r="W114" s="223"/>
      <c r="X114" s="223" t="s">
        <v>150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159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51">
        <v>52</v>
      </c>
      <c r="B115" s="252" t="s">
        <v>322</v>
      </c>
      <c r="C115" s="265" t="s">
        <v>323</v>
      </c>
      <c r="D115" s="253" t="s">
        <v>173</v>
      </c>
      <c r="E115" s="254">
        <v>1</v>
      </c>
      <c r="F115" s="255"/>
      <c r="G115" s="256">
        <f>ROUND(E115*F115,2)</f>
        <v>0</v>
      </c>
      <c r="H115" s="255"/>
      <c r="I115" s="256">
        <f>ROUND(E115*H115,2)</f>
        <v>0</v>
      </c>
      <c r="J115" s="255"/>
      <c r="K115" s="256">
        <f>ROUND(E115*J115,2)</f>
        <v>0</v>
      </c>
      <c r="L115" s="256">
        <v>15</v>
      </c>
      <c r="M115" s="256">
        <f>G115*(1+L115/100)</f>
        <v>0</v>
      </c>
      <c r="N115" s="256">
        <v>0</v>
      </c>
      <c r="O115" s="256">
        <f>ROUND(E115*N115,2)</f>
        <v>0</v>
      </c>
      <c r="P115" s="256">
        <v>0</v>
      </c>
      <c r="Q115" s="256">
        <f>ROUND(E115*P115,2)</f>
        <v>0</v>
      </c>
      <c r="R115" s="256"/>
      <c r="S115" s="256" t="s">
        <v>148</v>
      </c>
      <c r="T115" s="257" t="s">
        <v>149</v>
      </c>
      <c r="U115" s="223">
        <v>0</v>
      </c>
      <c r="V115" s="223">
        <f>ROUND(E115*U115,2)</f>
        <v>0</v>
      </c>
      <c r="W115" s="223"/>
      <c r="X115" s="223" t="s">
        <v>150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159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51">
        <v>53</v>
      </c>
      <c r="B116" s="252" t="s">
        <v>324</v>
      </c>
      <c r="C116" s="265" t="s">
        <v>325</v>
      </c>
      <c r="D116" s="253" t="s">
        <v>173</v>
      </c>
      <c r="E116" s="254">
        <v>1</v>
      </c>
      <c r="F116" s="255"/>
      <c r="G116" s="256">
        <f>ROUND(E116*F116,2)</f>
        <v>0</v>
      </c>
      <c r="H116" s="255"/>
      <c r="I116" s="256">
        <f>ROUND(E116*H116,2)</f>
        <v>0</v>
      </c>
      <c r="J116" s="255"/>
      <c r="K116" s="256">
        <f>ROUND(E116*J116,2)</f>
        <v>0</v>
      </c>
      <c r="L116" s="256">
        <v>15</v>
      </c>
      <c r="M116" s="256">
        <f>G116*(1+L116/100)</f>
        <v>0</v>
      </c>
      <c r="N116" s="256">
        <v>0</v>
      </c>
      <c r="O116" s="256">
        <f>ROUND(E116*N116,2)</f>
        <v>0</v>
      </c>
      <c r="P116" s="256">
        <v>0</v>
      </c>
      <c r="Q116" s="256">
        <f>ROUND(E116*P116,2)</f>
        <v>0</v>
      </c>
      <c r="R116" s="256"/>
      <c r="S116" s="256" t="s">
        <v>148</v>
      </c>
      <c r="T116" s="257" t="s">
        <v>149</v>
      </c>
      <c r="U116" s="223">
        <v>0</v>
      </c>
      <c r="V116" s="223">
        <f>ROUND(E116*U116,2)</f>
        <v>0</v>
      </c>
      <c r="W116" s="223"/>
      <c r="X116" s="223" t="s">
        <v>150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159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51">
        <v>54</v>
      </c>
      <c r="B117" s="252" t="s">
        <v>326</v>
      </c>
      <c r="C117" s="265" t="s">
        <v>327</v>
      </c>
      <c r="D117" s="253" t="s">
        <v>173</v>
      </c>
      <c r="E117" s="254">
        <v>1</v>
      </c>
      <c r="F117" s="255"/>
      <c r="G117" s="256">
        <f>ROUND(E117*F117,2)</f>
        <v>0</v>
      </c>
      <c r="H117" s="255"/>
      <c r="I117" s="256">
        <f>ROUND(E117*H117,2)</f>
        <v>0</v>
      </c>
      <c r="J117" s="255"/>
      <c r="K117" s="256">
        <f>ROUND(E117*J117,2)</f>
        <v>0</v>
      </c>
      <c r="L117" s="256">
        <v>15</v>
      </c>
      <c r="M117" s="256">
        <f>G117*(1+L117/100)</f>
        <v>0</v>
      </c>
      <c r="N117" s="256">
        <v>0</v>
      </c>
      <c r="O117" s="256">
        <f>ROUND(E117*N117,2)</f>
        <v>0</v>
      </c>
      <c r="P117" s="256">
        <v>0</v>
      </c>
      <c r="Q117" s="256">
        <f>ROUND(E117*P117,2)</f>
        <v>0</v>
      </c>
      <c r="R117" s="256"/>
      <c r="S117" s="256" t="s">
        <v>148</v>
      </c>
      <c r="T117" s="257" t="s">
        <v>149</v>
      </c>
      <c r="U117" s="223">
        <v>0</v>
      </c>
      <c r="V117" s="223">
        <f>ROUND(E117*U117,2)</f>
        <v>0</v>
      </c>
      <c r="W117" s="223"/>
      <c r="X117" s="223" t="s">
        <v>150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159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51">
        <v>55</v>
      </c>
      <c r="B118" s="252" t="s">
        <v>328</v>
      </c>
      <c r="C118" s="265" t="s">
        <v>329</v>
      </c>
      <c r="D118" s="253" t="s">
        <v>173</v>
      </c>
      <c r="E118" s="254">
        <v>1</v>
      </c>
      <c r="F118" s="255"/>
      <c r="G118" s="256">
        <f>ROUND(E118*F118,2)</f>
        <v>0</v>
      </c>
      <c r="H118" s="255"/>
      <c r="I118" s="256">
        <f>ROUND(E118*H118,2)</f>
        <v>0</v>
      </c>
      <c r="J118" s="255"/>
      <c r="K118" s="256">
        <f>ROUND(E118*J118,2)</f>
        <v>0</v>
      </c>
      <c r="L118" s="256">
        <v>15</v>
      </c>
      <c r="M118" s="256">
        <f>G118*(1+L118/100)</f>
        <v>0</v>
      </c>
      <c r="N118" s="256">
        <v>0</v>
      </c>
      <c r="O118" s="256">
        <f>ROUND(E118*N118,2)</f>
        <v>0</v>
      </c>
      <c r="P118" s="256">
        <v>0</v>
      </c>
      <c r="Q118" s="256">
        <f>ROUND(E118*P118,2)</f>
        <v>0</v>
      </c>
      <c r="R118" s="256"/>
      <c r="S118" s="256" t="s">
        <v>148</v>
      </c>
      <c r="T118" s="257" t="s">
        <v>149</v>
      </c>
      <c r="U118" s="223">
        <v>0</v>
      </c>
      <c r="V118" s="223">
        <f>ROUND(E118*U118,2)</f>
        <v>0</v>
      </c>
      <c r="W118" s="223"/>
      <c r="X118" s="223" t="s">
        <v>150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159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32">
        <v>56</v>
      </c>
      <c r="B119" s="233" t="s">
        <v>330</v>
      </c>
      <c r="C119" s="241" t="s">
        <v>331</v>
      </c>
      <c r="D119" s="234" t="s">
        <v>173</v>
      </c>
      <c r="E119" s="235">
        <v>1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15</v>
      </c>
      <c r="M119" s="237">
        <f>G119*(1+L119/100)</f>
        <v>0</v>
      </c>
      <c r="N119" s="237">
        <v>0</v>
      </c>
      <c r="O119" s="237">
        <f>ROUND(E119*N119,2)</f>
        <v>0</v>
      </c>
      <c r="P119" s="237">
        <v>0</v>
      </c>
      <c r="Q119" s="237">
        <f>ROUND(E119*P119,2)</f>
        <v>0</v>
      </c>
      <c r="R119" s="237"/>
      <c r="S119" s="237" t="s">
        <v>148</v>
      </c>
      <c r="T119" s="238" t="s">
        <v>149</v>
      </c>
      <c r="U119" s="223">
        <v>0</v>
      </c>
      <c r="V119" s="223">
        <f>ROUND(E119*U119,2)</f>
        <v>0</v>
      </c>
      <c r="W119" s="223"/>
      <c r="X119" s="223" t="s">
        <v>150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159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>
        <v>57</v>
      </c>
      <c r="B120" s="221" t="s">
        <v>332</v>
      </c>
      <c r="C120" s="268" t="s">
        <v>333</v>
      </c>
      <c r="D120" s="222" t="s">
        <v>0</v>
      </c>
      <c r="E120" s="261"/>
      <c r="F120" s="224"/>
      <c r="G120" s="223">
        <f>ROUND(E120*F120,2)</f>
        <v>0</v>
      </c>
      <c r="H120" s="224"/>
      <c r="I120" s="223">
        <f>ROUND(E120*H120,2)</f>
        <v>0</v>
      </c>
      <c r="J120" s="224"/>
      <c r="K120" s="223">
        <f>ROUND(E120*J120,2)</f>
        <v>0</v>
      </c>
      <c r="L120" s="223">
        <v>15</v>
      </c>
      <c r="M120" s="223">
        <f>G120*(1+L120/100)</f>
        <v>0</v>
      </c>
      <c r="N120" s="223">
        <v>0</v>
      </c>
      <c r="O120" s="223">
        <f>ROUND(E120*N120,2)</f>
        <v>0</v>
      </c>
      <c r="P120" s="223">
        <v>0</v>
      </c>
      <c r="Q120" s="223">
        <f>ROUND(E120*P120,2)</f>
        <v>0</v>
      </c>
      <c r="R120" s="223" t="s">
        <v>334</v>
      </c>
      <c r="S120" s="223" t="s">
        <v>158</v>
      </c>
      <c r="T120" s="223" t="s">
        <v>158</v>
      </c>
      <c r="U120" s="223">
        <v>0</v>
      </c>
      <c r="V120" s="223">
        <f>ROUND(E120*U120,2)</f>
        <v>0</v>
      </c>
      <c r="W120" s="223"/>
      <c r="X120" s="223" t="s">
        <v>286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287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69" t="s">
        <v>301</v>
      </c>
      <c r="D121" s="262"/>
      <c r="E121" s="262"/>
      <c r="F121" s="262"/>
      <c r="G121" s="262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161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x14ac:dyDescent="0.2">
      <c r="A122" s="226" t="s">
        <v>143</v>
      </c>
      <c r="B122" s="227" t="s">
        <v>97</v>
      </c>
      <c r="C122" s="240" t="s">
        <v>98</v>
      </c>
      <c r="D122" s="228"/>
      <c r="E122" s="229"/>
      <c r="F122" s="230"/>
      <c r="G122" s="230">
        <f>SUMIF(AG123:AG138,"&lt;&gt;NOR",G123:G138)</f>
        <v>0</v>
      </c>
      <c r="H122" s="230"/>
      <c r="I122" s="230">
        <f>SUM(I123:I138)</f>
        <v>0</v>
      </c>
      <c r="J122" s="230"/>
      <c r="K122" s="230">
        <f>SUM(K123:K138)</f>
        <v>0</v>
      </c>
      <c r="L122" s="230"/>
      <c r="M122" s="230">
        <f>SUM(M123:M138)</f>
        <v>0</v>
      </c>
      <c r="N122" s="230"/>
      <c r="O122" s="230">
        <f>SUM(O123:O138)</f>
        <v>0.32</v>
      </c>
      <c r="P122" s="230"/>
      <c r="Q122" s="230">
        <f>SUM(Q123:Q138)</f>
        <v>0</v>
      </c>
      <c r="R122" s="230"/>
      <c r="S122" s="230"/>
      <c r="T122" s="231"/>
      <c r="U122" s="225"/>
      <c r="V122" s="225">
        <f>SUM(V123:V138)</f>
        <v>13.599999999999998</v>
      </c>
      <c r="W122" s="225"/>
      <c r="X122" s="225"/>
      <c r="AG122" t="s">
        <v>144</v>
      </c>
    </row>
    <row r="123" spans="1:60" outlineLevel="1" x14ac:dyDescent="0.2">
      <c r="A123" s="251">
        <v>58</v>
      </c>
      <c r="B123" s="252" t="s">
        <v>335</v>
      </c>
      <c r="C123" s="265" t="s">
        <v>336</v>
      </c>
      <c r="D123" s="253" t="s">
        <v>156</v>
      </c>
      <c r="E123" s="254">
        <v>0</v>
      </c>
      <c r="F123" s="255"/>
      <c r="G123" s="256">
        <f>ROUND(E123*F123,2)</f>
        <v>0</v>
      </c>
      <c r="H123" s="255"/>
      <c r="I123" s="256">
        <f>ROUND(E123*H123,2)</f>
        <v>0</v>
      </c>
      <c r="J123" s="255"/>
      <c r="K123" s="256">
        <f>ROUND(E123*J123,2)</f>
        <v>0</v>
      </c>
      <c r="L123" s="256">
        <v>15</v>
      </c>
      <c r="M123" s="256">
        <f>G123*(1+L123/100)</f>
        <v>0</v>
      </c>
      <c r="N123" s="256">
        <v>2.1000000000000001E-4</v>
      </c>
      <c r="O123" s="256">
        <f>ROUND(E123*N123,2)</f>
        <v>0</v>
      </c>
      <c r="P123" s="256">
        <v>0</v>
      </c>
      <c r="Q123" s="256">
        <f>ROUND(E123*P123,2)</f>
        <v>0</v>
      </c>
      <c r="R123" s="256" t="s">
        <v>337</v>
      </c>
      <c r="S123" s="256" t="s">
        <v>158</v>
      </c>
      <c r="T123" s="257" t="s">
        <v>158</v>
      </c>
      <c r="U123" s="223">
        <v>0.05</v>
      </c>
      <c r="V123" s="223">
        <f>ROUND(E123*U123,2)</f>
        <v>0</v>
      </c>
      <c r="W123" s="223"/>
      <c r="X123" s="223" t="s">
        <v>150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151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2">
        <v>59</v>
      </c>
      <c r="B124" s="233" t="s">
        <v>338</v>
      </c>
      <c r="C124" s="241" t="s">
        <v>339</v>
      </c>
      <c r="D124" s="234" t="s">
        <v>156</v>
      </c>
      <c r="E124" s="235">
        <v>3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15</v>
      </c>
      <c r="M124" s="237">
        <f>G124*(1+L124/100)</f>
        <v>0</v>
      </c>
      <c r="N124" s="237">
        <v>8.0000000000000007E-5</v>
      </c>
      <c r="O124" s="237">
        <f>ROUND(E124*N124,2)</f>
        <v>0</v>
      </c>
      <c r="P124" s="237">
        <v>0</v>
      </c>
      <c r="Q124" s="237">
        <f>ROUND(E124*P124,2)</f>
        <v>0</v>
      </c>
      <c r="R124" s="237" t="s">
        <v>337</v>
      </c>
      <c r="S124" s="237" t="s">
        <v>158</v>
      </c>
      <c r="T124" s="238" t="s">
        <v>158</v>
      </c>
      <c r="U124" s="223">
        <v>0.06</v>
      </c>
      <c r="V124" s="223">
        <f>ROUND(E124*U124,2)</f>
        <v>0.18</v>
      </c>
      <c r="W124" s="223"/>
      <c r="X124" s="223" t="s">
        <v>150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159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64" t="s">
        <v>206</v>
      </c>
      <c r="D125" s="245"/>
      <c r="E125" s="246">
        <v>3</v>
      </c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163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 x14ac:dyDescent="0.2">
      <c r="A126" s="232">
        <v>60</v>
      </c>
      <c r="B126" s="233" t="s">
        <v>340</v>
      </c>
      <c r="C126" s="241" t="s">
        <v>341</v>
      </c>
      <c r="D126" s="234" t="s">
        <v>252</v>
      </c>
      <c r="E126" s="235">
        <v>4.2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15</v>
      </c>
      <c r="M126" s="237">
        <f>G126*(1+L126/100)</f>
        <v>0</v>
      </c>
      <c r="N126" s="237">
        <v>5.1799999999999997E-3</v>
      </c>
      <c r="O126" s="237">
        <f>ROUND(E126*N126,2)</f>
        <v>0.02</v>
      </c>
      <c r="P126" s="237">
        <v>0</v>
      </c>
      <c r="Q126" s="237">
        <f>ROUND(E126*P126,2)</f>
        <v>0</v>
      </c>
      <c r="R126" s="237" t="s">
        <v>337</v>
      </c>
      <c r="S126" s="237" t="s">
        <v>158</v>
      </c>
      <c r="T126" s="238" t="s">
        <v>158</v>
      </c>
      <c r="U126" s="223">
        <v>0.29399999999999998</v>
      </c>
      <c r="V126" s="223">
        <f>ROUND(E126*U126,2)</f>
        <v>1.23</v>
      </c>
      <c r="W126" s="223"/>
      <c r="X126" s="223" t="s">
        <v>150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257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4" t="s">
        <v>342</v>
      </c>
      <c r="D127" s="245"/>
      <c r="E127" s="246">
        <v>4.2</v>
      </c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163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51">
        <v>61</v>
      </c>
      <c r="B128" s="252" t="s">
        <v>343</v>
      </c>
      <c r="C128" s="265" t="s">
        <v>344</v>
      </c>
      <c r="D128" s="253" t="s">
        <v>252</v>
      </c>
      <c r="E128" s="254">
        <v>4.2</v>
      </c>
      <c r="F128" s="255"/>
      <c r="G128" s="256">
        <f>ROUND(E128*F128,2)</f>
        <v>0</v>
      </c>
      <c r="H128" s="255"/>
      <c r="I128" s="256">
        <f>ROUND(E128*H128,2)</f>
        <v>0</v>
      </c>
      <c r="J128" s="255"/>
      <c r="K128" s="256">
        <f>ROUND(E128*J128,2)</f>
        <v>0</v>
      </c>
      <c r="L128" s="256">
        <v>15</v>
      </c>
      <c r="M128" s="256">
        <f>G128*(1+L128/100)</f>
        <v>0</v>
      </c>
      <c r="N128" s="256">
        <v>0</v>
      </c>
      <c r="O128" s="256">
        <f>ROUND(E128*N128,2)</f>
        <v>0</v>
      </c>
      <c r="P128" s="256">
        <v>0</v>
      </c>
      <c r="Q128" s="256">
        <f>ROUND(E128*P128,2)</f>
        <v>0</v>
      </c>
      <c r="R128" s="256" t="s">
        <v>337</v>
      </c>
      <c r="S128" s="256" t="s">
        <v>158</v>
      </c>
      <c r="T128" s="257" t="s">
        <v>158</v>
      </c>
      <c r="U128" s="223">
        <v>0.154</v>
      </c>
      <c r="V128" s="223">
        <f>ROUND(E128*U128,2)</f>
        <v>0.65</v>
      </c>
      <c r="W128" s="223"/>
      <c r="X128" s="223" t="s">
        <v>150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257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ht="22.5" outlineLevel="1" x14ac:dyDescent="0.2">
      <c r="A129" s="232">
        <v>62</v>
      </c>
      <c r="B129" s="233" t="s">
        <v>345</v>
      </c>
      <c r="C129" s="241" t="s">
        <v>346</v>
      </c>
      <c r="D129" s="234" t="s">
        <v>156</v>
      </c>
      <c r="E129" s="235">
        <v>6.2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15</v>
      </c>
      <c r="M129" s="237">
        <f>G129*(1+L129/100)</f>
        <v>0</v>
      </c>
      <c r="N129" s="237">
        <v>4.7499999999999999E-3</v>
      </c>
      <c r="O129" s="237">
        <f>ROUND(E129*N129,2)</f>
        <v>0.03</v>
      </c>
      <c r="P129" s="237">
        <v>0</v>
      </c>
      <c r="Q129" s="237">
        <f>ROUND(E129*P129,2)</f>
        <v>0</v>
      </c>
      <c r="R129" s="237" t="s">
        <v>337</v>
      </c>
      <c r="S129" s="237" t="s">
        <v>158</v>
      </c>
      <c r="T129" s="238" t="s">
        <v>158</v>
      </c>
      <c r="U129" s="223">
        <v>0.97799999999999998</v>
      </c>
      <c r="V129" s="223">
        <f>ROUND(E129*U129,2)</f>
        <v>6.06</v>
      </c>
      <c r="W129" s="223"/>
      <c r="X129" s="223" t="s">
        <v>150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257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4" t="s">
        <v>217</v>
      </c>
      <c r="D130" s="245"/>
      <c r="E130" s="246">
        <v>6.2</v>
      </c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163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2">
        <v>63</v>
      </c>
      <c r="B131" s="233" t="s">
        <v>347</v>
      </c>
      <c r="C131" s="241" t="s">
        <v>348</v>
      </c>
      <c r="D131" s="234" t="s">
        <v>252</v>
      </c>
      <c r="E131" s="235">
        <v>24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15</v>
      </c>
      <c r="M131" s="237">
        <f>G131*(1+L131/100)</f>
        <v>0</v>
      </c>
      <c r="N131" s="237">
        <v>4.0000000000000003E-5</v>
      </c>
      <c r="O131" s="237">
        <f>ROUND(E131*N131,2)</f>
        <v>0</v>
      </c>
      <c r="P131" s="237">
        <v>0</v>
      </c>
      <c r="Q131" s="237">
        <f>ROUND(E131*P131,2)</f>
        <v>0</v>
      </c>
      <c r="R131" s="237" t="s">
        <v>337</v>
      </c>
      <c r="S131" s="237" t="s">
        <v>158</v>
      </c>
      <c r="T131" s="238" t="s">
        <v>158</v>
      </c>
      <c r="U131" s="223">
        <v>7.0000000000000007E-2</v>
      </c>
      <c r="V131" s="223">
        <f>ROUND(E131*U131,2)</f>
        <v>1.68</v>
      </c>
      <c r="W131" s="223"/>
      <c r="X131" s="223" t="s">
        <v>150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257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64" t="s">
        <v>349</v>
      </c>
      <c r="D132" s="245"/>
      <c r="E132" s="246">
        <v>24</v>
      </c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163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ht="22.5" outlineLevel="1" x14ac:dyDescent="0.2">
      <c r="A133" s="232">
        <v>64</v>
      </c>
      <c r="B133" s="233" t="s">
        <v>350</v>
      </c>
      <c r="C133" s="241" t="s">
        <v>351</v>
      </c>
      <c r="D133" s="234" t="s">
        <v>156</v>
      </c>
      <c r="E133" s="235">
        <v>3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15</v>
      </c>
      <c r="M133" s="237">
        <f>G133*(1+L133/100)</f>
        <v>0</v>
      </c>
      <c r="N133" s="237">
        <v>7.1399999999999996E-3</v>
      </c>
      <c r="O133" s="237">
        <f>ROUND(E133*N133,2)</f>
        <v>0.02</v>
      </c>
      <c r="P133" s="237">
        <v>0</v>
      </c>
      <c r="Q133" s="237">
        <f>ROUND(E133*P133,2)</f>
        <v>0</v>
      </c>
      <c r="R133" s="237" t="s">
        <v>337</v>
      </c>
      <c r="S133" s="237" t="s">
        <v>158</v>
      </c>
      <c r="T133" s="238" t="s">
        <v>158</v>
      </c>
      <c r="U133" s="223">
        <v>1.0946</v>
      </c>
      <c r="V133" s="223">
        <f>ROUND(E133*U133,2)</f>
        <v>3.28</v>
      </c>
      <c r="W133" s="223"/>
      <c r="X133" s="223" t="s">
        <v>150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151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4" t="s">
        <v>206</v>
      </c>
      <c r="D134" s="245"/>
      <c r="E134" s="246">
        <v>3</v>
      </c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163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51">
        <v>65</v>
      </c>
      <c r="B135" s="252" t="s">
        <v>352</v>
      </c>
      <c r="C135" s="265" t="s">
        <v>353</v>
      </c>
      <c r="D135" s="253" t="s">
        <v>156</v>
      </c>
      <c r="E135" s="254">
        <v>9</v>
      </c>
      <c r="F135" s="255"/>
      <c r="G135" s="256">
        <f>ROUND(E135*F135,2)</f>
        <v>0</v>
      </c>
      <c r="H135" s="255"/>
      <c r="I135" s="256">
        <f>ROUND(E135*H135,2)</f>
        <v>0</v>
      </c>
      <c r="J135" s="255"/>
      <c r="K135" s="256">
        <f>ROUND(E135*J135,2)</f>
        <v>0</v>
      </c>
      <c r="L135" s="256">
        <v>15</v>
      </c>
      <c r="M135" s="256">
        <f>G135*(1+L135/100)</f>
        <v>0</v>
      </c>
      <c r="N135" s="256">
        <v>1.9199999999999998E-2</v>
      </c>
      <c r="O135" s="256">
        <f>ROUND(E135*N135,2)</f>
        <v>0.17</v>
      </c>
      <c r="P135" s="256">
        <v>0</v>
      </c>
      <c r="Q135" s="256">
        <f>ROUND(E135*P135,2)</f>
        <v>0</v>
      </c>
      <c r="R135" s="256"/>
      <c r="S135" s="256" t="s">
        <v>148</v>
      </c>
      <c r="T135" s="257" t="s">
        <v>149</v>
      </c>
      <c r="U135" s="223">
        <v>0</v>
      </c>
      <c r="V135" s="223">
        <f>ROUND(E135*U135,2)</f>
        <v>0</v>
      </c>
      <c r="W135" s="223"/>
      <c r="X135" s="223" t="s">
        <v>150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151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51">
        <v>66</v>
      </c>
      <c r="B136" s="252" t="s">
        <v>354</v>
      </c>
      <c r="C136" s="265" t="s">
        <v>355</v>
      </c>
      <c r="D136" s="253" t="s">
        <v>156</v>
      </c>
      <c r="E136" s="254">
        <v>4</v>
      </c>
      <c r="F136" s="255"/>
      <c r="G136" s="256">
        <f>ROUND(E136*F136,2)</f>
        <v>0</v>
      </c>
      <c r="H136" s="255"/>
      <c r="I136" s="256">
        <f>ROUND(E136*H136,2)</f>
        <v>0</v>
      </c>
      <c r="J136" s="255"/>
      <c r="K136" s="256">
        <f>ROUND(E136*J136,2)</f>
        <v>0</v>
      </c>
      <c r="L136" s="256">
        <v>15</v>
      </c>
      <c r="M136" s="256">
        <f>G136*(1+L136/100)</f>
        <v>0</v>
      </c>
      <c r="N136" s="256">
        <v>1.9199999999999998E-2</v>
      </c>
      <c r="O136" s="256">
        <f>ROUND(E136*N136,2)</f>
        <v>0.08</v>
      </c>
      <c r="P136" s="256">
        <v>0</v>
      </c>
      <c r="Q136" s="256">
        <f>ROUND(E136*P136,2)</f>
        <v>0</v>
      </c>
      <c r="R136" s="256"/>
      <c r="S136" s="256" t="s">
        <v>148</v>
      </c>
      <c r="T136" s="257" t="s">
        <v>149</v>
      </c>
      <c r="U136" s="223">
        <v>0</v>
      </c>
      <c r="V136" s="223">
        <f>ROUND(E136*U136,2)</f>
        <v>0</v>
      </c>
      <c r="W136" s="223"/>
      <c r="X136" s="223" t="s">
        <v>150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151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32">
        <v>67</v>
      </c>
      <c r="B137" s="233" t="s">
        <v>356</v>
      </c>
      <c r="C137" s="241" t="s">
        <v>357</v>
      </c>
      <c r="D137" s="234" t="s">
        <v>264</v>
      </c>
      <c r="E137" s="235">
        <v>0.32343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15</v>
      </c>
      <c r="M137" s="237">
        <f>G137*(1+L137/100)</f>
        <v>0</v>
      </c>
      <c r="N137" s="237">
        <v>0</v>
      </c>
      <c r="O137" s="237">
        <f>ROUND(E137*N137,2)</f>
        <v>0</v>
      </c>
      <c r="P137" s="237">
        <v>0</v>
      </c>
      <c r="Q137" s="237">
        <f>ROUND(E137*P137,2)</f>
        <v>0</v>
      </c>
      <c r="R137" s="237" t="s">
        <v>337</v>
      </c>
      <c r="S137" s="237" t="s">
        <v>158</v>
      </c>
      <c r="T137" s="238" t="s">
        <v>158</v>
      </c>
      <c r="U137" s="223">
        <v>1.5980000000000001</v>
      </c>
      <c r="V137" s="223">
        <f>ROUND(E137*U137,2)</f>
        <v>0.52</v>
      </c>
      <c r="W137" s="223"/>
      <c r="X137" s="223" t="s">
        <v>286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287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63" t="s">
        <v>301</v>
      </c>
      <c r="D138" s="250"/>
      <c r="E138" s="250"/>
      <c r="F138" s="250"/>
      <c r="G138" s="250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161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x14ac:dyDescent="0.2">
      <c r="A139" s="226" t="s">
        <v>143</v>
      </c>
      <c r="B139" s="227" t="s">
        <v>99</v>
      </c>
      <c r="C139" s="240" t="s">
        <v>100</v>
      </c>
      <c r="D139" s="228"/>
      <c r="E139" s="229"/>
      <c r="F139" s="230"/>
      <c r="G139" s="230">
        <f>SUMIF(AG140:AG152,"&lt;&gt;NOR",G140:G152)</f>
        <v>0</v>
      </c>
      <c r="H139" s="230"/>
      <c r="I139" s="230">
        <f>SUM(I140:I152)</f>
        <v>0</v>
      </c>
      <c r="J139" s="230"/>
      <c r="K139" s="230">
        <f>SUM(K140:K152)</f>
        <v>0</v>
      </c>
      <c r="L139" s="230"/>
      <c r="M139" s="230">
        <f>SUM(M140:M152)</f>
        <v>0</v>
      </c>
      <c r="N139" s="230"/>
      <c r="O139" s="230">
        <f>SUM(O140:O152)</f>
        <v>0.05</v>
      </c>
      <c r="P139" s="230"/>
      <c r="Q139" s="230">
        <f>SUM(Q140:Q152)</f>
        <v>0</v>
      </c>
      <c r="R139" s="230"/>
      <c r="S139" s="230"/>
      <c r="T139" s="231"/>
      <c r="U139" s="225"/>
      <c r="V139" s="225">
        <f>SUM(V140:V152)</f>
        <v>45.149999999999991</v>
      </c>
      <c r="W139" s="225"/>
      <c r="X139" s="225"/>
      <c r="AG139" t="s">
        <v>144</v>
      </c>
    </row>
    <row r="140" spans="1:60" ht="22.5" outlineLevel="1" x14ac:dyDescent="0.2">
      <c r="A140" s="251">
        <v>68</v>
      </c>
      <c r="B140" s="252" t="s">
        <v>358</v>
      </c>
      <c r="C140" s="265" t="s">
        <v>359</v>
      </c>
      <c r="D140" s="253" t="s">
        <v>156</v>
      </c>
      <c r="E140" s="254">
        <v>45.4</v>
      </c>
      <c r="F140" s="255"/>
      <c r="G140" s="256">
        <f>ROUND(E140*F140,2)</f>
        <v>0</v>
      </c>
      <c r="H140" s="255"/>
      <c r="I140" s="256">
        <f>ROUND(E140*H140,2)</f>
        <v>0</v>
      </c>
      <c r="J140" s="255"/>
      <c r="K140" s="256">
        <f>ROUND(E140*J140,2)</f>
        <v>0</v>
      </c>
      <c r="L140" s="256">
        <v>15</v>
      </c>
      <c r="M140" s="256">
        <f>G140*(1+L140/100)</f>
        <v>0</v>
      </c>
      <c r="N140" s="256">
        <v>0</v>
      </c>
      <c r="O140" s="256">
        <f>ROUND(E140*N140,2)</f>
        <v>0</v>
      </c>
      <c r="P140" s="256">
        <v>0</v>
      </c>
      <c r="Q140" s="256">
        <f>ROUND(E140*P140,2)</f>
        <v>0</v>
      </c>
      <c r="R140" s="256" t="s">
        <v>256</v>
      </c>
      <c r="S140" s="256" t="s">
        <v>158</v>
      </c>
      <c r="T140" s="257" t="s">
        <v>158</v>
      </c>
      <c r="U140" s="223">
        <v>1.6E-2</v>
      </c>
      <c r="V140" s="223">
        <f>ROUND(E140*U140,2)</f>
        <v>0.73</v>
      </c>
      <c r="W140" s="223"/>
      <c r="X140" s="223" t="s">
        <v>150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360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ht="22.5" outlineLevel="1" x14ac:dyDescent="0.2">
      <c r="A141" s="232">
        <v>69</v>
      </c>
      <c r="B141" s="233" t="s">
        <v>361</v>
      </c>
      <c r="C141" s="241" t="s">
        <v>362</v>
      </c>
      <c r="D141" s="234" t="s">
        <v>252</v>
      </c>
      <c r="E141" s="235">
        <v>26.6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15</v>
      </c>
      <c r="M141" s="237">
        <f>G141*(1+L141/100)</f>
        <v>0</v>
      </c>
      <c r="N141" s="237">
        <v>0</v>
      </c>
      <c r="O141" s="237">
        <f>ROUND(E141*N141,2)</f>
        <v>0</v>
      </c>
      <c r="P141" s="237">
        <v>0</v>
      </c>
      <c r="Q141" s="237">
        <f>ROUND(E141*P141,2)</f>
        <v>0</v>
      </c>
      <c r="R141" s="237" t="s">
        <v>256</v>
      </c>
      <c r="S141" s="237" t="s">
        <v>158</v>
      </c>
      <c r="T141" s="238" t="s">
        <v>158</v>
      </c>
      <c r="U141" s="223">
        <v>0.18099999999999999</v>
      </c>
      <c r="V141" s="223">
        <f>ROUND(E141*U141,2)</f>
        <v>4.8099999999999996</v>
      </c>
      <c r="W141" s="223"/>
      <c r="X141" s="223" t="s">
        <v>150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151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63" t="s">
        <v>363</v>
      </c>
      <c r="D142" s="250"/>
      <c r="E142" s="250"/>
      <c r="F142" s="250"/>
      <c r="G142" s="250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161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66" t="s">
        <v>364</v>
      </c>
      <c r="D143" s="259"/>
      <c r="E143" s="259"/>
      <c r="F143" s="259"/>
      <c r="G143" s="259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238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64" t="s">
        <v>365</v>
      </c>
      <c r="D144" s="245"/>
      <c r="E144" s="246">
        <v>26.6</v>
      </c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163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32">
        <v>70</v>
      </c>
      <c r="B145" s="233" t="s">
        <v>366</v>
      </c>
      <c r="C145" s="241" t="s">
        <v>367</v>
      </c>
      <c r="D145" s="234" t="s">
        <v>156</v>
      </c>
      <c r="E145" s="235">
        <v>45.4</v>
      </c>
      <c r="F145" s="236"/>
      <c r="G145" s="237">
        <f>ROUND(E145*F145,2)</f>
        <v>0</v>
      </c>
      <c r="H145" s="236"/>
      <c r="I145" s="237">
        <f>ROUND(E145*H145,2)</f>
        <v>0</v>
      </c>
      <c r="J145" s="236"/>
      <c r="K145" s="237">
        <f>ROUND(E145*J145,2)</f>
        <v>0</v>
      </c>
      <c r="L145" s="237">
        <v>15</v>
      </c>
      <c r="M145" s="237">
        <f>G145*(1+L145/100)</f>
        <v>0</v>
      </c>
      <c r="N145" s="237">
        <v>0</v>
      </c>
      <c r="O145" s="237">
        <f>ROUND(E145*N145,2)</f>
        <v>0</v>
      </c>
      <c r="P145" s="237">
        <v>0</v>
      </c>
      <c r="Q145" s="237">
        <f>ROUND(E145*P145,2)</f>
        <v>0</v>
      </c>
      <c r="R145" s="237" t="s">
        <v>256</v>
      </c>
      <c r="S145" s="237" t="s">
        <v>158</v>
      </c>
      <c r="T145" s="238" t="s">
        <v>158</v>
      </c>
      <c r="U145" s="223">
        <v>0.08</v>
      </c>
      <c r="V145" s="223">
        <f>ROUND(E145*U145,2)</f>
        <v>3.63</v>
      </c>
      <c r="W145" s="223"/>
      <c r="X145" s="223" t="s">
        <v>150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257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4" t="s">
        <v>368</v>
      </c>
      <c r="D146" s="245"/>
      <c r="E146" s="246">
        <v>45.4</v>
      </c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163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51">
        <v>71</v>
      </c>
      <c r="B147" s="252" t="s">
        <v>369</v>
      </c>
      <c r="C147" s="265" t="s">
        <v>370</v>
      </c>
      <c r="D147" s="253" t="s">
        <v>156</v>
      </c>
      <c r="E147" s="254">
        <v>45.4</v>
      </c>
      <c r="F147" s="255"/>
      <c r="G147" s="256">
        <f>ROUND(E147*F147,2)</f>
        <v>0</v>
      </c>
      <c r="H147" s="255"/>
      <c r="I147" s="256">
        <f>ROUND(E147*H147,2)</f>
        <v>0</v>
      </c>
      <c r="J147" s="255"/>
      <c r="K147" s="256">
        <f>ROUND(E147*J147,2)</f>
        <v>0</v>
      </c>
      <c r="L147" s="256">
        <v>15</v>
      </c>
      <c r="M147" s="256">
        <f>G147*(1+L147/100)</f>
        <v>0</v>
      </c>
      <c r="N147" s="256">
        <v>0</v>
      </c>
      <c r="O147" s="256">
        <f>ROUND(E147*N147,2)</f>
        <v>0</v>
      </c>
      <c r="P147" s="256">
        <v>0</v>
      </c>
      <c r="Q147" s="256">
        <f>ROUND(E147*P147,2)</f>
        <v>0</v>
      </c>
      <c r="R147" s="256" t="s">
        <v>256</v>
      </c>
      <c r="S147" s="256" t="s">
        <v>158</v>
      </c>
      <c r="T147" s="257" t="s">
        <v>158</v>
      </c>
      <c r="U147" s="223">
        <v>0.09</v>
      </c>
      <c r="V147" s="223">
        <f>ROUND(E147*U147,2)</f>
        <v>4.09</v>
      </c>
      <c r="W147" s="223"/>
      <c r="X147" s="223" t="s">
        <v>150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257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51">
        <v>72</v>
      </c>
      <c r="B148" s="252" t="s">
        <v>371</v>
      </c>
      <c r="C148" s="265" t="s">
        <v>372</v>
      </c>
      <c r="D148" s="253" t="s">
        <v>156</v>
      </c>
      <c r="E148" s="254">
        <v>45.4</v>
      </c>
      <c r="F148" s="255"/>
      <c r="G148" s="256">
        <f>ROUND(E148*F148,2)</f>
        <v>0</v>
      </c>
      <c r="H148" s="255"/>
      <c r="I148" s="256">
        <f>ROUND(E148*H148,2)</f>
        <v>0</v>
      </c>
      <c r="J148" s="255"/>
      <c r="K148" s="256">
        <f>ROUND(E148*J148,2)</f>
        <v>0</v>
      </c>
      <c r="L148" s="256">
        <v>15</v>
      </c>
      <c r="M148" s="256">
        <f>G148*(1+L148/100)</f>
        <v>0</v>
      </c>
      <c r="N148" s="256">
        <v>5.8E-4</v>
      </c>
      <c r="O148" s="256">
        <f>ROUND(E148*N148,2)</f>
        <v>0.03</v>
      </c>
      <c r="P148" s="256">
        <v>0</v>
      </c>
      <c r="Q148" s="256">
        <f>ROUND(E148*P148,2)</f>
        <v>0</v>
      </c>
      <c r="R148" s="256" t="s">
        <v>256</v>
      </c>
      <c r="S148" s="256" t="s">
        <v>158</v>
      </c>
      <c r="T148" s="257" t="s">
        <v>158</v>
      </c>
      <c r="U148" s="223">
        <v>0.13</v>
      </c>
      <c r="V148" s="223">
        <f>ROUND(E148*U148,2)</f>
        <v>5.9</v>
      </c>
      <c r="W148" s="223"/>
      <c r="X148" s="223" t="s">
        <v>150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257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51">
        <v>73</v>
      </c>
      <c r="B149" s="252" t="s">
        <v>373</v>
      </c>
      <c r="C149" s="265" t="s">
        <v>374</v>
      </c>
      <c r="D149" s="253" t="s">
        <v>156</v>
      </c>
      <c r="E149" s="254">
        <v>45.4</v>
      </c>
      <c r="F149" s="255"/>
      <c r="G149" s="256">
        <f>ROUND(E149*F149,2)</f>
        <v>0</v>
      </c>
      <c r="H149" s="255"/>
      <c r="I149" s="256">
        <f>ROUND(E149*H149,2)</f>
        <v>0</v>
      </c>
      <c r="J149" s="255"/>
      <c r="K149" s="256">
        <f>ROUND(E149*J149,2)</f>
        <v>0</v>
      </c>
      <c r="L149" s="256">
        <v>15</v>
      </c>
      <c r="M149" s="256">
        <f>G149*(1+L149/100)</f>
        <v>0</v>
      </c>
      <c r="N149" s="256">
        <v>3.8000000000000002E-4</v>
      </c>
      <c r="O149" s="256">
        <f>ROUND(E149*N149,2)</f>
        <v>0.02</v>
      </c>
      <c r="P149" s="256">
        <v>0</v>
      </c>
      <c r="Q149" s="256">
        <f>ROUND(E149*P149,2)</f>
        <v>0</v>
      </c>
      <c r="R149" s="256" t="s">
        <v>256</v>
      </c>
      <c r="S149" s="256" t="s">
        <v>158</v>
      </c>
      <c r="T149" s="257" t="s">
        <v>158</v>
      </c>
      <c r="U149" s="223">
        <v>0.56999999999999995</v>
      </c>
      <c r="V149" s="223">
        <f>ROUND(E149*U149,2)</f>
        <v>25.88</v>
      </c>
      <c r="W149" s="223"/>
      <c r="X149" s="223" t="s">
        <v>150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257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51">
        <v>74</v>
      </c>
      <c r="B150" s="252" t="s">
        <v>375</v>
      </c>
      <c r="C150" s="265" t="s">
        <v>376</v>
      </c>
      <c r="D150" s="253" t="s">
        <v>252</v>
      </c>
      <c r="E150" s="254">
        <v>35</v>
      </c>
      <c r="F150" s="255"/>
      <c r="G150" s="256">
        <f>ROUND(E150*F150,2)</f>
        <v>0</v>
      </c>
      <c r="H150" s="255"/>
      <c r="I150" s="256">
        <f>ROUND(E150*H150,2)</f>
        <v>0</v>
      </c>
      <c r="J150" s="255"/>
      <c r="K150" s="256">
        <f>ROUND(E150*J150,2)</f>
        <v>0</v>
      </c>
      <c r="L150" s="256">
        <v>15</v>
      </c>
      <c r="M150" s="256">
        <f>G150*(1+L150/100)</f>
        <v>0</v>
      </c>
      <c r="N150" s="256">
        <v>1.1E-4</v>
      </c>
      <c r="O150" s="256">
        <f>ROUND(E150*N150,2)</f>
        <v>0</v>
      </c>
      <c r="P150" s="256">
        <v>0</v>
      </c>
      <c r="Q150" s="256">
        <f>ROUND(E150*P150,2)</f>
        <v>0</v>
      </c>
      <c r="R150" s="256" t="s">
        <v>377</v>
      </c>
      <c r="S150" s="256" t="s">
        <v>378</v>
      </c>
      <c r="T150" s="257" t="s">
        <v>378</v>
      </c>
      <c r="U150" s="223">
        <v>0</v>
      </c>
      <c r="V150" s="223">
        <f>ROUND(E150*U150,2)</f>
        <v>0</v>
      </c>
      <c r="W150" s="223"/>
      <c r="X150" s="223" t="s">
        <v>379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380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32">
        <v>75</v>
      </c>
      <c r="B151" s="233" t="s">
        <v>381</v>
      </c>
      <c r="C151" s="241" t="s">
        <v>382</v>
      </c>
      <c r="D151" s="234" t="s">
        <v>264</v>
      </c>
      <c r="E151" s="235">
        <v>4.743E-2</v>
      </c>
      <c r="F151" s="236"/>
      <c r="G151" s="237">
        <f>ROUND(E151*F151,2)</f>
        <v>0</v>
      </c>
      <c r="H151" s="236"/>
      <c r="I151" s="237">
        <f>ROUND(E151*H151,2)</f>
        <v>0</v>
      </c>
      <c r="J151" s="236"/>
      <c r="K151" s="237">
        <f>ROUND(E151*J151,2)</f>
        <v>0</v>
      </c>
      <c r="L151" s="237">
        <v>15</v>
      </c>
      <c r="M151" s="237">
        <f>G151*(1+L151/100)</f>
        <v>0</v>
      </c>
      <c r="N151" s="237">
        <v>0</v>
      </c>
      <c r="O151" s="237">
        <f>ROUND(E151*N151,2)</f>
        <v>0</v>
      </c>
      <c r="P151" s="237">
        <v>0</v>
      </c>
      <c r="Q151" s="237">
        <f>ROUND(E151*P151,2)</f>
        <v>0</v>
      </c>
      <c r="R151" s="237" t="s">
        <v>256</v>
      </c>
      <c r="S151" s="237" t="s">
        <v>158</v>
      </c>
      <c r="T151" s="238" t="s">
        <v>158</v>
      </c>
      <c r="U151" s="223">
        <v>2.42</v>
      </c>
      <c r="V151" s="223">
        <f>ROUND(E151*U151,2)</f>
        <v>0.11</v>
      </c>
      <c r="W151" s="223"/>
      <c r="X151" s="223" t="s">
        <v>286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287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63" t="s">
        <v>301</v>
      </c>
      <c r="D152" s="250"/>
      <c r="E152" s="250"/>
      <c r="F152" s="250"/>
      <c r="G152" s="250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161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x14ac:dyDescent="0.2">
      <c r="A153" s="226" t="s">
        <v>143</v>
      </c>
      <c r="B153" s="227" t="s">
        <v>101</v>
      </c>
      <c r="C153" s="240" t="s">
        <v>102</v>
      </c>
      <c r="D153" s="228"/>
      <c r="E153" s="229"/>
      <c r="F153" s="230"/>
      <c r="G153" s="230">
        <f>SUMIF(AG154:AG175,"&lt;&gt;NOR",G154:G175)</f>
        <v>0</v>
      </c>
      <c r="H153" s="230"/>
      <c r="I153" s="230">
        <f>SUM(I154:I175)</f>
        <v>0</v>
      </c>
      <c r="J153" s="230"/>
      <c r="K153" s="230">
        <f>SUM(K154:K175)</f>
        <v>0</v>
      </c>
      <c r="L153" s="230"/>
      <c r="M153" s="230">
        <f>SUM(M154:M175)</f>
        <v>0</v>
      </c>
      <c r="N153" s="230"/>
      <c r="O153" s="230">
        <f>SUM(O154:O175)</f>
        <v>0.32</v>
      </c>
      <c r="P153" s="230"/>
      <c r="Q153" s="230">
        <f>SUM(Q154:Q175)</f>
        <v>0</v>
      </c>
      <c r="R153" s="230"/>
      <c r="S153" s="230"/>
      <c r="T153" s="231"/>
      <c r="U153" s="225"/>
      <c r="V153" s="225">
        <f>SUM(V154:V175)</f>
        <v>24.049999999999997</v>
      </c>
      <c r="W153" s="225"/>
      <c r="X153" s="225"/>
      <c r="AG153" t="s">
        <v>144</v>
      </c>
    </row>
    <row r="154" spans="1:60" outlineLevel="1" x14ac:dyDescent="0.2">
      <c r="A154" s="232">
        <v>76</v>
      </c>
      <c r="B154" s="233" t="s">
        <v>383</v>
      </c>
      <c r="C154" s="241" t="s">
        <v>384</v>
      </c>
      <c r="D154" s="234" t="s">
        <v>156</v>
      </c>
      <c r="E154" s="235">
        <v>26.4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15</v>
      </c>
      <c r="M154" s="237">
        <f>G154*(1+L154/100)</f>
        <v>0</v>
      </c>
      <c r="N154" s="237">
        <v>0</v>
      </c>
      <c r="O154" s="237">
        <f>ROUND(E154*N154,2)</f>
        <v>0</v>
      </c>
      <c r="P154" s="237">
        <v>0</v>
      </c>
      <c r="Q154" s="237">
        <f>ROUND(E154*P154,2)</f>
        <v>0</v>
      </c>
      <c r="R154" s="237" t="s">
        <v>256</v>
      </c>
      <c r="S154" s="237" t="s">
        <v>158</v>
      </c>
      <c r="T154" s="238" t="s">
        <v>158</v>
      </c>
      <c r="U154" s="223">
        <v>1.6E-2</v>
      </c>
      <c r="V154" s="223">
        <f>ROUND(E154*U154,2)</f>
        <v>0.42</v>
      </c>
      <c r="W154" s="223"/>
      <c r="X154" s="223" t="s">
        <v>150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151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63" t="s">
        <v>385</v>
      </c>
      <c r="D155" s="250"/>
      <c r="E155" s="250"/>
      <c r="F155" s="250"/>
      <c r="G155" s="250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161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32">
        <v>77</v>
      </c>
      <c r="B156" s="233" t="s">
        <v>386</v>
      </c>
      <c r="C156" s="241" t="s">
        <v>387</v>
      </c>
      <c r="D156" s="234" t="s">
        <v>156</v>
      </c>
      <c r="E156" s="235">
        <v>32.6</v>
      </c>
      <c r="F156" s="236"/>
      <c r="G156" s="237">
        <f>ROUND(E156*F156,2)</f>
        <v>0</v>
      </c>
      <c r="H156" s="236"/>
      <c r="I156" s="237">
        <f>ROUND(E156*H156,2)</f>
        <v>0</v>
      </c>
      <c r="J156" s="236"/>
      <c r="K156" s="237">
        <f>ROUND(E156*J156,2)</f>
        <v>0</v>
      </c>
      <c r="L156" s="237">
        <v>15</v>
      </c>
      <c r="M156" s="237">
        <f>G156*(1+L156/100)</f>
        <v>0</v>
      </c>
      <c r="N156" s="237">
        <v>0</v>
      </c>
      <c r="O156" s="237">
        <f>ROUND(E156*N156,2)</f>
        <v>0</v>
      </c>
      <c r="P156" s="237">
        <v>0</v>
      </c>
      <c r="Q156" s="237">
        <f>ROUND(E156*P156,2)</f>
        <v>0</v>
      </c>
      <c r="R156" s="237" t="s">
        <v>256</v>
      </c>
      <c r="S156" s="237" t="s">
        <v>158</v>
      </c>
      <c r="T156" s="238" t="s">
        <v>158</v>
      </c>
      <c r="U156" s="223">
        <v>0.14699999999999999</v>
      </c>
      <c r="V156" s="223">
        <f>ROUND(E156*U156,2)</f>
        <v>4.79</v>
      </c>
      <c r="W156" s="223"/>
      <c r="X156" s="223" t="s">
        <v>150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159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63" t="s">
        <v>385</v>
      </c>
      <c r="D157" s="250"/>
      <c r="E157" s="250"/>
      <c r="F157" s="250"/>
      <c r="G157" s="250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3"/>
      <c r="Z157" s="213"/>
      <c r="AA157" s="213"/>
      <c r="AB157" s="213"/>
      <c r="AC157" s="213"/>
      <c r="AD157" s="213"/>
      <c r="AE157" s="213"/>
      <c r="AF157" s="213"/>
      <c r="AG157" s="213" t="s">
        <v>161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64" t="s">
        <v>202</v>
      </c>
      <c r="D158" s="245"/>
      <c r="E158" s="246">
        <v>32.6</v>
      </c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163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32">
        <v>78</v>
      </c>
      <c r="B159" s="233" t="s">
        <v>388</v>
      </c>
      <c r="C159" s="241" t="s">
        <v>389</v>
      </c>
      <c r="D159" s="234" t="s">
        <v>156</v>
      </c>
      <c r="E159" s="235">
        <v>26.4</v>
      </c>
      <c r="F159" s="236"/>
      <c r="G159" s="237">
        <f>ROUND(E159*F159,2)</f>
        <v>0</v>
      </c>
      <c r="H159" s="236"/>
      <c r="I159" s="237">
        <f>ROUND(E159*H159,2)</f>
        <v>0</v>
      </c>
      <c r="J159" s="236"/>
      <c r="K159" s="237">
        <f>ROUND(E159*J159,2)</f>
        <v>0</v>
      </c>
      <c r="L159" s="237">
        <v>15</v>
      </c>
      <c r="M159" s="237">
        <f>G159*(1+L159/100)</f>
        <v>0</v>
      </c>
      <c r="N159" s="237">
        <v>0</v>
      </c>
      <c r="O159" s="237">
        <f>ROUND(E159*N159,2)</f>
        <v>0</v>
      </c>
      <c r="P159" s="237">
        <v>0</v>
      </c>
      <c r="Q159" s="237">
        <f>ROUND(E159*P159,2)</f>
        <v>0</v>
      </c>
      <c r="R159" s="237" t="s">
        <v>256</v>
      </c>
      <c r="S159" s="237" t="s">
        <v>158</v>
      </c>
      <c r="T159" s="238" t="s">
        <v>158</v>
      </c>
      <c r="U159" s="223">
        <v>4.5999999999999999E-2</v>
      </c>
      <c r="V159" s="223">
        <f>ROUND(E159*U159,2)</f>
        <v>1.21</v>
      </c>
      <c r="W159" s="223"/>
      <c r="X159" s="223" t="s">
        <v>150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151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63" t="s">
        <v>385</v>
      </c>
      <c r="D160" s="250"/>
      <c r="E160" s="250"/>
      <c r="F160" s="250"/>
      <c r="G160" s="250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161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ht="22.5" outlineLevel="1" x14ac:dyDescent="0.2">
      <c r="A161" s="232">
        <v>79</v>
      </c>
      <c r="B161" s="233" t="s">
        <v>390</v>
      </c>
      <c r="C161" s="241" t="s">
        <v>391</v>
      </c>
      <c r="D161" s="234" t="s">
        <v>156</v>
      </c>
      <c r="E161" s="235">
        <v>26.4</v>
      </c>
      <c r="F161" s="236"/>
      <c r="G161" s="237">
        <f>ROUND(E161*F161,2)</f>
        <v>0</v>
      </c>
      <c r="H161" s="236"/>
      <c r="I161" s="237">
        <f>ROUND(E161*H161,2)</f>
        <v>0</v>
      </c>
      <c r="J161" s="236"/>
      <c r="K161" s="237">
        <f>ROUND(E161*J161,2)</f>
        <v>0</v>
      </c>
      <c r="L161" s="237">
        <v>15</v>
      </c>
      <c r="M161" s="237">
        <f>G161*(1+L161/100)</f>
        <v>0</v>
      </c>
      <c r="N161" s="237">
        <v>4.1099999999999999E-3</v>
      </c>
      <c r="O161" s="237">
        <f>ROUND(E161*N161,2)</f>
        <v>0.11</v>
      </c>
      <c r="P161" s="237">
        <v>0</v>
      </c>
      <c r="Q161" s="237">
        <f>ROUND(E161*P161,2)</f>
        <v>0</v>
      </c>
      <c r="R161" s="237" t="s">
        <v>291</v>
      </c>
      <c r="S161" s="237" t="s">
        <v>158</v>
      </c>
      <c r="T161" s="238" t="s">
        <v>158</v>
      </c>
      <c r="U161" s="223">
        <v>0.65937999999999997</v>
      </c>
      <c r="V161" s="223">
        <f>ROUND(E161*U161,2)</f>
        <v>17.41</v>
      </c>
      <c r="W161" s="223"/>
      <c r="X161" s="223" t="s">
        <v>292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293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ht="22.5" outlineLevel="1" x14ac:dyDescent="0.2">
      <c r="A162" s="220"/>
      <c r="B162" s="221"/>
      <c r="C162" s="263" t="s">
        <v>392</v>
      </c>
      <c r="D162" s="250"/>
      <c r="E162" s="250"/>
      <c r="F162" s="250"/>
      <c r="G162" s="250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161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58" t="str">
        <f>C162</f>
        <v>lepení a dodávka podlahoviny z PVC, bez podkladu. Svaření podlahoviny. Dodávka a lepení podlahových soklíků z měkčeného PVC. Pastování a vyleštění podlah.</v>
      </c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64" t="s">
        <v>393</v>
      </c>
      <c r="D163" s="245"/>
      <c r="E163" s="246">
        <v>26.4</v>
      </c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163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ht="22.5" outlineLevel="1" x14ac:dyDescent="0.2">
      <c r="A164" s="232">
        <v>80</v>
      </c>
      <c r="B164" s="233" t="s">
        <v>394</v>
      </c>
      <c r="C164" s="241" t="s">
        <v>395</v>
      </c>
      <c r="D164" s="234" t="s">
        <v>396</v>
      </c>
      <c r="E164" s="235">
        <v>7.92</v>
      </c>
      <c r="F164" s="236"/>
      <c r="G164" s="237">
        <f>ROUND(E164*F164,2)</f>
        <v>0</v>
      </c>
      <c r="H164" s="236"/>
      <c r="I164" s="237">
        <f>ROUND(E164*H164,2)</f>
        <v>0</v>
      </c>
      <c r="J164" s="236"/>
      <c r="K164" s="237">
        <f>ROUND(E164*J164,2)</f>
        <v>0</v>
      </c>
      <c r="L164" s="237">
        <v>15</v>
      </c>
      <c r="M164" s="237">
        <f>G164*(1+L164/100)</f>
        <v>0</v>
      </c>
      <c r="N164" s="237">
        <v>1E-3</v>
      </c>
      <c r="O164" s="237">
        <f>ROUND(E164*N164,2)</f>
        <v>0.01</v>
      </c>
      <c r="P164" s="237">
        <v>0</v>
      </c>
      <c r="Q164" s="237">
        <f>ROUND(E164*P164,2)</f>
        <v>0</v>
      </c>
      <c r="R164" s="237" t="s">
        <v>377</v>
      </c>
      <c r="S164" s="237" t="s">
        <v>158</v>
      </c>
      <c r="T164" s="238" t="s">
        <v>158</v>
      </c>
      <c r="U164" s="223">
        <v>0</v>
      </c>
      <c r="V164" s="223">
        <f>ROUND(E164*U164,2)</f>
        <v>0</v>
      </c>
      <c r="W164" s="223"/>
      <c r="X164" s="223" t="s">
        <v>379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397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64" t="s">
        <v>398</v>
      </c>
      <c r="D165" s="245"/>
      <c r="E165" s="246">
        <v>7.92</v>
      </c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163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2.5" outlineLevel="1" x14ac:dyDescent="0.2">
      <c r="A166" s="232">
        <v>81</v>
      </c>
      <c r="B166" s="233" t="s">
        <v>399</v>
      </c>
      <c r="C166" s="241" t="s">
        <v>400</v>
      </c>
      <c r="D166" s="234" t="s">
        <v>396</v>
      </c>
      <c r="E166" s="235">
        <v>195.6</v>
      </c>
      <c r="F166" s="236"/>
      <c r="G166" s="237">
        <f>ROUND(E166*F166,2)</f>
        <v>0</v>
      </c>
      <c r="H166" s="236"/>
      <c r="I166" s="237">
        <f>ROUND(E166*H166,2)</f>
        <v>0</v>
      </c>
      <c r="J166" s="236"/>
      <c r="K166" s="237">
        <f>ROUND(E166*J166,2)</f>
        <v>0</v>
      </c>
      <c r="L166" s="237">
        <v>15</v>
      </c>
      <c r="M166" s="237">
        <f>G166*(1+L166/100)</f>
        <v>0</v>
      </c>
      <c r="N166" s="237">
        <v>1E-3</v>
      </c>
      <c r="O166" s="237">
        <f>ROUND(E166*N166,2)</f>
        <v>0.2</v>
      </c>
      <c r="P166" s="237">
        <v>0</v>
      </c>
      <c r="Q166" s="237">
        <f>ROUND(E166*P166,2)</f>
        <v>0</v>
      </c>
      <c r="R166" s="237" t="s">
        <v>377</v>
      </c>
      <c r="S166" s="237" t="s">
        <v>158</v>
      </c>
      <c r="T166" s="238" t="s">
        <v>158</v>
      </c>
      <c r="U166" s="223">
        <v>0</v>
      </c>
      <c r="V166" s="223">
        <f>ROUND(E166*U166,2)</f>
        <v>0</v>
      </c>
      <c r="W166" s="223"/>
      <c r="X166" s="223" t="s">
        <v>379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397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67" t="s">
        <v>401</v>
      </c>
      <c r="D167" s="260"/>
      <c r="E167" s="260"/>
      <c r="F167" s="260"/>
      <c r="G167" s="260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238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58" t="str">
        <f>C167</f>
        <v>jednosložková šedá samonivelační podlahová hmota na bázi cementu a modifikujících přísad pro vnitřní použití</v>
      </c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70" t="s">
        <v>402</v>
      </c>
      <c r="D168" s="247"/>
      <c r="E168" s="248"/>
      <c r="F168" s="249"/>
      <c r="G168" s="249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238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66" t="s">
        <v>403</v>
      </c>
      <c r="D169" s="259"/>
      <c r="E169" s="259"/>
      <c r="F169" s="259"/>
      <c r="G169" s="259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13"/>
      <c r="Z169" s="213"/>
      <c r="AA169" s="213"/>
      <c r="AB169" s="213"/>
      <c r="AC169" s="213"/>
      <c r="AD169" s="213"/>
      <c r="AE169" s="213"/>
      <c r="AF169" s="213"/>
      <c r="AG169" s="213" t="s">
        <v>238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66" t="s">
        <v>404</v>
      </c>
      <c r="D170" s="259"/>
      <c r="E170" s="259"/>
      <c r="F170" s="259"/>
      <c r="G170" s="259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238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66" t="s">
        <v>405</v>
      </c>
      <c r="D171" s="259"/>
      <c r="E171" s="259"/>
      <c r="F171" s="259"/>
      <c r="G171" s="259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238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66" t="s">
        <v>406</v>
      </c>
      <c r="D172" s="259"/>
      <c r="E172" s="259"/>
      <c r="F172" s="259"/>
      <c r="G172" s="259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3"/>
      <c r="Z172" s="213"/>
      <c r="AA172" s="213"/>
      <c r="AB172" s="213"/>
      <c r="AC172" s="213"/>
      <c r="AD172" s="213"/>
      <c r="AE172" s="213"/>
      <c r="AF172" s="213"/>
      <c r="AG172" s="213" t="s">
        <v>238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64" t="s">
        <v>407</v>
      </c>
      <c r="D173" s="245"/>
      <c r="E173" s="246">
        <v>195.6</v>
      </c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163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32">
        <v>82</v>
      </c>
      <c r="B174" s="233" t="s">
        <v>408</v>
      </c>
      <c r="C174" s="241" t="s">
        <v>409</v>
      </c>
      <c r="D174" s="234" t="s">
        <v>264</v>
      </c>
      <c r="E174" s="235">
        <v>0.20352000000000001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15</v>
      </c>
      <c r="M174" s="237">
        <f>G174*(1+L174/100)</f>
        <v>0</v>
      </c>
      <c r="N174" s="237">
        <v>0</v>
      </c>
      <c r="O174" s="237">
        <f>ROUND(E174*N174,2)</f>
        <v>0</v>
      </c>
      <c r="P174" s="237">
        <v>0</v>
      </c>
      <c r="Q174" s="237">
        <f>ROUND(E174*P174,2)</f>
        <v>0</v>
      </c>
      <c r="R174" s="237" t="s">
        <v>256</v>
      </c>
      <c r="S174" s="237" t="s">
        <v>158</v>
      </c>
      <c r="T174" s="238" t="s">
        <v>158</v>
      </c>
      <c r="U174" s="223">
        <v>1.091</v>
      </c>
      <c r="V174" s="223">
        <f>ROUND(E174*U174,2)</f>
        <v>0.22</v>
      </c>
      <c r="W174" s="223"/>
      <c r="X174" s="223" t="s">
        <v>286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287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63" t="s">
        <v>410</v>
      </c>
      <c r="D175" s="250"/>
      <c r="E175" s="250"/>
      <c r="F175" s="250"/>
      <c r="G175" s="250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161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x14ac:dyDescent="0.2">
      <c r="A176" s="226" t="s">
        <v>143</v>
      </c>
      <c r="B176" s="227" t="s">
        <v>103</v>
      </c>
      <c r="C176" s="240" t="s">
        <v>104</v>
      </c>
      <c r="D176" s="228"/>
      <c r="E176" s="229"/>
      <c r="F176" s="230"/>
      <c r="G176" s="230">
        <f>SUMIF(AG177:AG182,"&lt;&gt;NOR",G177:G182)</f>
        <v>0</v>
      </c>
      <c r="H176" s="230"/>
      <c r="I176" s="230">
        <f>SUM(I177:I182)</f>
        <v>0</v>
      </c>
      <c r="J176" s="230"/>
      <c r="K176" s="230">
        <f>SUM(K177:K182)</f>
        <v>0</v>
      </c>
      <c r="L176" s="230"/>
      <c r="M176" s="230">
        <f>SUM(M177:M182)</f>
        <v>0</v>
      </c>
      <c r="N176" s="230"/>
      <c r="O176" s="230">
        <f>SUM(O177:O182)</f>
        <v>0.15</v>
      </c>
      <c r="P176" s="230"/>
      <c r="Q176" s="230">
        <f>SUM(Q177:Q182)</f>
        <v>0</v>
      </c>
      <c r="R176" s="230"/>
      <c r="S176" s="230"/>
      <c r="T176" s="231"/>
      <c r="U176" s="225"/>
      <c r="V176" s="225">
        <f>SUM(V177:V182)</f>
        <v>20.439999999999998</v>
      </c>
      <c r="W176" s="225"/>
      <c r="X176" s="225"/>
      <c r="AG176" t="s">
        <v>144</v>
      </c>
    </row>
    <row r="177" spans="1:60" outlineLevel="1" x14ac:dyDescent="0.2">
      <c r="A177" s="232">
        <v>83</v>
      </c>
      <c r="B177" s="233" t="s">
        <v>411</v>
      </c>
      <c r="C177" s="241" t="s">
        <v>412</v>
      </c>
      <c r="D177" s="234" t="s">
        <v>156</v>
      </c>
      <c r="E177" s="235">
        <v>19.53</v>
      </c>
      <c r="F177" s="236"/>
      <c r="G177" s="237">
        <f>ROUND(E177*F177,2)</f>
        <v>0</v>
      </c>
      <c r="H177" s="236"/>
      <c r="I177" s="237">
        <f>ROUND(E177*H177,2)</f>
        <v>0</v>
      </c>
      <c r="J177" s="236"/>
      <c r="K177" s="237">
        <f>ROUND(E177*J177,2)</f>
        <v>0</v>
      </c>
      <c r="L177" s="237">
        <v>15</v>
      </c>
      <c r="M177" s="237">
        <f>G177*(1+L177/100)</f>
        <v>0</v>
      </c>
      <c r="N177" s="237">
        <v>1.6000000000000001E-4</v>
      </c>
      <c r="O177" s="237">
        <f>ROUND(E177*N177,2)</f>
        <v>0</v>
      </c>
      <c r="P177" s="237">
        <v>0</v>
      </c>
      <c r="Q177" s="237">
        <f>ROUND(E177*P177,2)</f>
        <v>0</v>
      </c>
      <c r="R177" s="237" t="s">
        <v>337</v>
      </c>
      <c r="S177" s="237" t="s">
        <v>158</v>
      </c>
      <c r="T177" s="238" t="s">
        <v>158</v>
      </c>
      <c r="U177" s="223">
        <v>0.05</v>
      </c>
      <c r="V177" s="223">
        <f>ROUND(E177*U177,2)</f>
        <v>0.98</v>
      </c>
      <c r="W177" s="223"/>
      <c r="X177" s="223" t="s">
        <v>150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151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67" t="s">
        <v>413</v>
      </c>
      <c r="D178" s="260"/>
      <c r="E178" s="260"/>
      <c r="F178" s="260"/>
      <c r="G178" s="260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238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22.5" outlineLevel="1" x14ac:dyDescent="0.2">
      <c r="A179" s="232">
        <v>84</v>
      </c>
      <c r="B179" s="233" t="s">
        <v>414</v>
      </c>
      <c r="C179" s="241" t="s">
        <v>415</v>
      </c>
      <c r="D179" s="234" t="s">
        <v>156</v>
      </c>
      <c r="E179" s="235">
        <v>19.53</v>
      </c>
      <c r="F179" s="236"/>
      <c r="G179" s="237">
        <f>ROUND(E179*F179,2)</f>
        <v>0</v>
      </c>
      <c r="H179" s="236"/>
      <c r="I179" s="237">
        <f>ROUND(E179*H179,2)</f>
        <v>0</v>
      </c>
      <c r="J179" s="236"/>
      <c r="K179" s="237">
        <f>ROUND(E179*J179,2)</f>
        <v>0</v>
      </c>
      <c r="L179" s="237">
        <v>15</v>
      </c>
      <c r="M179" s="237">
        <f>G179*(1+L179/100)</f>
        <v>0</v>
      </c>
      <c r="N179" s="237">
        <v>4.45E-3</v>
      </c>
      <c r="O179" s="237">
        <f>ROUND(E179*N179,2)</f>
        <v>0.09</v>
      </c>
      <c r="P179" s="237">
        <v>0</v>
      </c>
      <c r="Q179" s="237">
        <f>ROUND(E179*P179,2)</f>
        <v>0</v>
      </c>
      <c r="R179" s="237" t="s">
        <v>337</v>
      </c>
      <c r="S179" s="237" t="s">
        <v>158</v>
      </c>
      <c r="T179" s="238" t="s">
        <v>158</v>
      </c>
      <c r="U179" s="223">
        <v>0.98399999999999999</v>
      </c>
      <c r="V179" s="223">
        <f>ROUND(E179*U179,2)</f>
        <v>19.22</v>
      </c>
      <c r="W179" s="223"/>
      <c r="X179" s="223" t="s">
        <v>150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257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64" t="s">
        <v>416</v>
      </c>
      <c r="D180" s="245"/>
      <c r="E180" s="246">
        <v>19.53</v>
      </c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3"/>
      <c r="Z180" s="213"/>
      <c r="AA180" s="213"/>
      <c r="AB180" s="213"/>
      <c r="AC180" s="213"/>
      <c r="AD180" s="213"/>
      <c r="AE180" s="213"/>
      <c r="AF180" s="213"/>
      <c r="AG180" s="213" t="s">
        <v>163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51">
        <v>85</v>
      </c>
      <c r="B181" s="252" t="s">
        <v>417</v>
      </c>
      <c r="C181" s="265" t="s">
        <v>418</v>
      </c>
      <c r="D181" s="253" t="s">
        <v>156</v>
      </c>
      <c r="E181" s="254">
        <v>23</v>
      </c>
      <c r="F181" s="255"/>
      <c r="G181" s="256">
        <f>ROUND(E181*F181,2)</f>
        <v>0</v>
      </c>
      <c r="H181" s="255"/>
      <c r="I181" s="256">
        <f>ROUND(E181*H181,2)</f>
        <v>0</v>
      </c>
      <c r="J181" s="255"/>
      <c r="K181" s="256">
        <f>ROUND(E181*J181,2)</f>
        <v>0</v>
      </c>
      <c r="L181" s="256">
        <v>15</v>
      </c>
      <c r="M181" s="256">
        <f>G181*(1+L181/100)</f>
        <v>0</v>
      </c>
      <c r="N181" s="256">
        <v>2.7000000000000001E-3</v>
      </c>
      <c r="O181" s="256">
        <f>ROUND(E181*N181,2)</f>
        <v>0.06</v>
      </c>
      <c r="P181" s="256">
        <v>0</v>
      </c>
      <c r="Q181" s="256">
        <f>ROUND(E181*P181,2)</f>
        <v>0</v>
      </c>
      <c r="R181" s="256"/>
      <c r="S181" s="256" t="s">
        <v>148</v>
      </c>
      <c r="T181" s="257" t="s">
        <v>174</v>
      </c>
      <c r="U181" s="223">
        <v>0</v>
      </c>
      <c r="V181" s="223">
        <f>ROUND(E181*U181,2)</f>
        <v>0</v>
      </c>
      <c r="W181" s="223"/>
      <c r="X181" s="223" t="s">
        <v>150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159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51">
        <v>86</v>
      </c>
      <c r="B182" s="252" t="s">
        <v>419</v>
      </c>
      <c r="C182" s="265" t="s">
        <v>420</v>
      </c>
      <c r="D182" s="253" t="s">
        <v>264</v>
      </c>
      <c r="E182" s="254">
        <v>0.15212999999999999</v>
      </c>
      <c r="F182" s="255"/>
      <c r="G182" s="256">
        <f>ROUND(E182*F182,2)</f>
        <v>0</v>
      </c>
      <c r="H182" s="255"/>
      <c r="I182" s="256">
        <f>ROUND(E182*H182,2)</f>
        <v>0</v>
      </c>
      <c r="J182" s="255"/>
      <c r="K182" s="256">
        <f>ROUND(E182*J182,2)</f>
        <v>0</v>
      </c>
      <c r="L182" s="256">
        <v>15</v>
      </c>
      <c r="M182" s="256">
        <f>G182*(1+L182/100)</f>
        <v>0</v>
      </c>
      <c r="N182" s="256">
        <v>0</v>
      </c>
      <c r="O182" s="256">
        <f>ROUND(E182*N182,2)</f>
        <v>0</v>
      </c>
      <c r="P182" s="256">
        <v>0</v>
      </c>
      <c r="Q182" s="256">
        <f>ROUND(E182*P182,2)</f>
        <v>0</v>
      </c>
      <c r="R182" s="256" t="s">
        <v>337</v>
      </c>
      <c r="S182" s="256" t="s">
        <v>158</v>
      </c>
      <c r="T182" s="257" t="s">
        <v>158</v>
      </c>
      <c r="U182" s="223">
        <v>1.5980000000000001</v>
      </c>
      <c r="V182" s="223">
        <f>ROUND(E182*U182,2)</f>
        <v>0.24</v>
      </c>
      <c r="W182" s="223"/>
      <c r="X182" s="223" t="s">
        <v>286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287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x14ac:dyDescent="0.2">
      <c r="A183" s="226" t="s">
        <v>143</v>
      </c>
      <c r="B183" s="227" t="s">
        <v>105</v>
      </c>
      <c r="C183" s="240" t="s">
        <v>106</v>
      </c>
      <c r="D183" s="228"/>
      <c r="E183" s="229"/>
      <c r="F183" s="230"/>
      <c r="G183" s="230">
        <f>SUMIF(AG184:AG186,"&lt;&gt;NOR",G184:G186)</f>
        <v>0</v>
      </c>
      <c r="H183" s="230"/>
      <c r="I183" s="230">
        <f>SUM(I184:I186)</f>
        <v>0</v>
      </c>
      <c r="J183" s="230"/>
      <c r="K183" s="230">
        <f>SUM(K184:K186)</f>
        <v>0</v>
      </c>
      <c r="L183" s="230"/>
      <c r="M183" s="230">
        <f>SUM(M184:M186)</f>
        <v>0</v>
      </c>
      <c r="N183" s="230"/>
      <c r="O183" s="230">
        <f>SUM(O184:O186)</f>
        <v>0</v>
      </c>
      <c r="P183" s="230"/>
      <c r="Q183" s="230">
        <f>SUM(Q184:Q186)</f>
        <v>0</v>
      </c>
      <c r="R183" s="230"/>
      <c r="S183" s="230"/>
      <c r="T183" s="231"/>
      <c r="U183" s="225"/>
      <c r="V183" s="225">
        <f>SUM(V184:V186)</f>
        <v>3.04</v>
      </c>
      <c r="W183" s="225"/>
      <c r="X183" s="225"/>
      <c r="AG183" t="s">
        <v>144</v>
      </c>
    </row>
    <row r="184" spans="1:60" outlineLevel="1" x14ac:dyDescent="0.2">
      <c r="A184" s="232">
        <v>87</v>
      </c>
      <c r="B184" s="233" t="s">
        <v>421</v>
      </c>
      <c r="C184" s="241" t="s">
        <v>422</v>
      </c>
      <c r="D184" s="234" t="s">
        <v>156</v>
      </c>
      <c r="E184" s="235">
        <v>8.48</v>
      </c>
      <c r="F184" s="236"/>
      <c r="G184" s="237">
        <f>ROUND(E184*F184,2)</f>
        <v>0</v>
      </c>
      <c r="H184" s="236"/>
      <c r="I184" s="237">
        <f>ROUND(E184*H184,2)</f>
        <v>0</v>
      </c>
      <c r="J184" s="236"/>
      <c r="K184" s="237">
        <f>ROUND(E184*J184,2)</f>
        <v>0</v>
      </c>
      <c r="L184" s="237">
        <v>15</v>
      </c>
      <c r="M184" s="237">
        <f>G184*(1+L184/100)</f>
        <v>0</v>
      </c>
      <c r="N184" s="237">
        <v>1.0000000000000001E-5</v>
      </c>
      <c r="O184" s="237">
        <f>ROUND(E184*N184,2)</f>
        <v>0</v>
      </c>
      <c r="P184" s="237">
        <v>0</v>
      </c>
      <c r="Q184" s="237">
        <f>ROUND(E184*P184,2)</f>
        <v>0</v>
      </c>
      <c r="R184" s="237" t="s">
        <v>423</v>
      </c>
      <c r="S184" s="237" t="s">
        <v>158</v>
      </c>
      <c r="T184" s="238" t="s">
        <v>158</v>
      </c>
      <c r="U184" s="223">
        <v>7.1999999999999995E-2</v>
      </c>
      <c r="V184" s="223">
        <f>ROUND(E184*U184,2)</f>
        <v>0.61</v>
      </c>
      <c r="W184" s="223"/>
      <c r="X184" s="223" t="s">
        <v>150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257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64" t="s">
        <v>424</v>
      </c>
      <c r="D185" s="245"/>
      <c r="E185" s="246">
        <v>8.48</v>
      </c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3"/>
      <c r="Z185" s="213"/>
      <c r="AA185" s="213"/>
      <c r="AB185" s="213"/>
      <c r="AC185" s="213"/>
      <c r="AD185" s="213"/>
      <c r="AE185" s="213"/>
      <c r="AF185" s="213"/>
      <c r="AG185" s="213" t="s">
        <v>163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51">
        <v>88</v>
      </c>
      <c r="B186" s="252" t="s">
        <v>425</v>
      </c>
      <c r="C186" s="265" t="s">
        <v>426</v>
      </c>
      <c r="D186" s="253" t="s">
        <v>156</v>
      </c>
      <c r="E186" s="254">
        <v>8.48</v>
      </c>
      <c r="F186" s="255"/>
      <c r="G186" s="256">
        <f>ROUND(E186*F186,2)</f>
        <v>0</v>
      </c>
      <c r="H186" s="255"/>
      <c r="I186" s="256">
        <f>ROUND(E186*H186,2)</f>
        <v>0</v>
      </c>
      <c r="J186" s="255"/>
      <c r="K186" s="256">
        <f>ROUND(E186*J186,2)</f>
        <v>0</v>
      </c>
      <c r="L186" s="256">
        <v>15</v>
      </c>
      <c r="M186" s="256">
        <f>G186*(1+L186/100)</f>
        <v>0</v>
      </c>
      <c r="N186" s="256">
        <v>2.4000000000000001E-4</v>
      </c>
      <c r="O186" s="256">
        <f>ROUND(E186*N186,2)</f>
        <v>0</v>
      </c>
      <c r="P186" s="256">
        <v>0</v>
      </c>
      <c r="Q186" s="256">
        <f>ROUND(E186*P186,2)</f>
        <v>0</v>
      </c>
      <c r="R186" s="256" t="s">
        <v>423</v>
      </c>
      <c r="S186" s="256" t="s">
        <v>158</v>
      </c>
      <c r="T186" s="257" t="s">
        <v>158</v>
      </c>
      <c r="U186" s="223">
        <v>0.28699999999999998</v>
      </c>
      <c r="V186" s="223">
        <f>ROUND(E186*U186,2)</f>
        <v>2.4300000000000002</v>
      </c>
      <c r="W186" s="223"/>
      <c r="X186" s="223" t="s">
        <v>150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257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x14ac:dyDescent="0.2">
      <c r="A187" s="226" t="s">
        <v>143</v>
      </c>
      <c r="B187" s="227" t="s">
        <v>107</v>
      </c>
      <c r="C187" s="240" t="s">
        <v>108</v>
      </c>
      <c r="D187" s="228"/>
      <c r="E187" s="229"/>
      <c r="F187" s="230"/>
      <c r="G187" s="230">
        <f>SUMIF(AG188:AG200,"&lt;&gt;NOR",G188:G200)</f>
        <v>0</v>
      </c>
      <c r="H187" s="230"/>
      <c r="I187" s="230">
        <f>SUM(I188:I200)</f>
        <v>0</v>
      </c>
      <c r="J187" s="230"/>
      <c r="K187" s="230">
        <f>SUM(K188:K200)</f>
        <v>0</v>
      </c>
      <c r="L187" s="230"/>
      <c r="M187" s="230">
        <f>SUM(M188:M200)</f>
        <v>0</v>
      </c>
      <c r="N187" s="230"/>
      <c r="O187" s="230">
        <f>SUM(O188:O200)</f>
        <v>0.08</v>
      </c>
      <c r="P187" s="230"/>
      <c r="Q187" s="230">
        <f>SUM(Q188:Q200)</f>
        <v>0</v>
      </c>
      <c r="R187" s="230"/>
      <c r="S187" s="230"/>
      <c r="T187" s="231"/>
      <c r="U187" s="225"/>
      <c r="V187" s="225">
        <f>SUM(V188:V200)</f>
        <v>68</v>
      </c>
      <c r="W187" s="225"/>
      <c r="X187" s="225"/>
      <c r="AG187" t="s">
        <v>144</v>
      </c>
    </row>
    <row r="188" spans="1:60" outlineLevel="1" x14ac:dyDescent="0.2">
      <c r="A188" s="232">
        <v>89</v>
      </c>
      <c r="B188" s="233" t="s">
        <v>427</v>
      </c>
      <c r="C188" s="241" t="s">
        <v>428</v>
      </c>
      <c r="D188" s="234" t="s">
        <v>156</v>
      </c>
      <c r="E188" s="235">
        <v>313.52999999999997</v>
      </c>
      <c r="F188" s="236"/>
      <c r="G188" s="237">
        <f>ROUND(E188*F188,2)</f>
        <v>0</v>
      </c>
      <c r="H188" s="236"/>
      <c r="I188" s="237">
        <f>ROUND(E188*H188,2)</f>
        <v>0</v>
      </c>
      <c r="J188" s="236"/>
      <c r="K188" s="237">
        <f>ROUND(E188*J188,2)</f>
        <v>0</v>
      </c>
      <c r="L188" s="237">
        <v>15</v>
      </c>
      <c r="M188" s="237">
        <f>G188*(1+L188/100)</f>
        <v>0</v>
      </c>
      <c r="N188" s="237">
        <v>0</v>
      </c>
      <c r="O188" s="237">
        <f>ROUND(E188*N188,2)</f>
        <v>0</v>
      </c>
      <c r="P188" s="237">
        <v>0</v>
      </c>
      <c r="Q188" s="237">
        <f>ROUND(E188*P188,2)</f>
        <v>0</v>
      </c>
      <c r="R188" s="237" t="s">
        <v>429</v>
      </c>
      <c r="S188" s="237" t="s">
        <v>158</v>
      </c>
      <c r="T188" s="238" t="s">
        <v>158</v>
      </c>
      <c r="U188" s="223">
        <v>6.9709999999999994E-2</v>
      </c>
      <c r="V188" s="223">
        <f>ROUND(E188*U188,2)</f>
        <v>21.86</v>
      </c>
      <c r="W188" s="223"/>
      <c r="X188" s="223" t="s">
        <v>150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257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64" t="s">
        <v>430</v>
      </c>
      <c r="D189" s="245"/>
      <c r="E189" s="246">
        <v>81</v>
      </c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13"/>
      <c r="Z189" s="213"/>
      <c r="AA189" s="213"/>
      <c r="AB189" s="213"/>
      <c r="AC189" s="213"/>
      <c r="AD189" s="213"/>
      <c r="AE189" s="213"/>
      <c r="AF189" s="213"/>
      <c r="AG189" s="213" t="s">
        <v>163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64" t="s">
        <v>431</v>
      </c>
      <c r="D190" s="245"/>
      <c r="E190" s="246">
        <v>194.08500000000001</v>
      </c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13"/>
      <c r="Z190" s="213"/>
      <c r="AA190" s="213"/>
      <c r="AB190" s="213"/>
      <c r="AC190" s="213"/>
      <c r="AD190" s="213"/>
      <c r="AE190" s="213"/>
      <c r="AF190" s="213"/>
      <c r="AG190" s="213" t="s">
        <v>163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64" t="s">
        <v>432</v>
      </c>
      <c r="D191" s="245"/>
      <c r="E191" s="246">
        <v>38.445</v>
      </c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13"/>
      <c r="Z191" s="213"/>
      <c r="AA191" s="213"/>
      <c r="AB191" s="213"/>
      <c r="AC191" s="213"/>
      <c r="AD191" s="213"/>
      <c r="AE191" s="213"/>
      <c r="AF191" s="213"/>
      <c r="AG191" s="213" t="s">
        <v>163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32">
        <v>90</v>
      </c>
      <c r="B192" s="233" t="s">
        <v>433</v>
      </c>
      <c r="C192" s="241" t="s">
        <v>434</v>
      </c>
      <c r="D192" s="234" t="s">
        <v>156</v>
      </c>
      <c r="E192" s="235">
        <v>11.97</v>
      </c>
      <c r="F192" s="236"/>
      <c r="G192" s="237">
        <f>ROUND(E192*F192,2)</f>
        <v>0</v>
      </c>
      <c r="H192" s="236"/>
      <c r="I192" s="237">
        <f>ROUND(E192*H192,2)</f>
        <v>0</v>
      </c>
      <c r="J192" s="236"/>
      <c r="K192" s="237">
        <f>ROUND(E192*J192,2)</f>
        <v>0</v>
      </c>
      <c r="L192" s="237">
        <v>15</v>
      </c>
      <c r="M192" s="237">
        <f>G192*(1+L192/100)</f>
        <v>0</v>
      </c>
      <c r="N192" s="237">
        <v>3.5E-4</v>
      </c>
      <c r="O192" s="237">
        <f>ROUND(E192*N192,2)</f>
        <v>0</v>
      </c>
      <c r="P192" s="237">
        <v>0</v>
      </c>
      <c r="Q192" s="237">
        <f>ROUND(E192*P192,2)</f>
        <v>0</v>
      </c>
      <c r="R192" s="237" t="s">
        <v>429</v>
      </c>
      <c r="S192" s="237" t="s">
        <v>158</v>
      </c>
      <c r="T192" s="238" t="s">
        <v>158</v>
      </c>
      <c r="U192" s="223">
        <v>0.16897000000000001</v>
      </c>
      <c r="V192" s="223">
        <f>ROUND(E192*U192,2)</f>
        <v>2.02</v>
      </c>
      <c r="W192" s="223"/>
      <c r="X192" s="223" t="s">
        <v>150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257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64" t="s">
        <v>435</v>
      </c>
      <c r="D193" s="245"/>
      <c r="E193" s="246">
        <v>11.97</v>
      </c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13"/>
      <c r="Z193" s="213"/>
      <c r="AA193" s="213"/>
      <c r="AB193" s="213"/>
      <c r="AC193" s="213"/>
      <c r="AD193" s="213"/>
      <c r="AE193" s="213"/>
      <c r="AF193" s="213"/>
      <c r="AG193" s="213" t="s">
        <v>163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32">
        <v>91</v>
      </c>
      <c r="B194" s="233" t="s">
        <v>436</v>
      </c>
      <c r="C194" s="241" t="s">
        <v>437</v>
      </c>
      <c r="D194" s="234" t="s">
        <v>156</v>
      </c>
      <c r="E194" s="235">
        <v>323.38499999999999</v>
      </c>
      <c r="F194" s="236"/>
      <c r="G194" s="237">
        <f>ROUND(E194*F194,2)</f>
        <v>0</v>
      </c>
      <c r="H194" s="236"/>
      <c r="I194" s="237">
        <f>ROUND(E194*H194,2)</f>
        <v>0</v>
      </c>
      <c r="J194" s="236"/>
      <c r="K194" s="237">
        <f>ROUND(E194*J194,2)</f>
        <v>0</v>
      </c>
      <c r="L194" s="237">
        <v>15</v>
      </c>
      <c r="M194" s="237">
        <f>G194*(1+L194/100)</f>
        <v>0</v>
      </c>
      <c r="N194" s="237">
        <v>1.6000000000000001E-4</v>
      </c>
      <c r="O194" s="237">
        <f>ROUND(E194*N194,2)</f>
        <v>0.05</v>
      </c>
      <c r="P194" s="237">
        <v>0</v>
      </c>
      <c r="Q194" s="237">
        <f>ROUND(E194*P194,2)</f>
        <v>0</v>
      </c>
      <c r="R194" s="237" t="s">
        <v>429</v>
      </c>
      <c r="S194" s="237" t="s">
        <v>158</v>
      </c>
      <c r="T194" s="238" t="s">
        <v>158</v>
      </c>
      <c r="U194" s="223">
        <v>0.10191</v>
      </c>
      <c r="V194" s="223">
        <f>ROUND(E194*U194,2)</f>
        <v>32.96</v>
      </c>
      <c r="W194" s="223"/>
      <c r="X194" s="223" t="s">
        <v>150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257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64" t="s">
        <v>430</v>
      </c>
      <c r="D195" s="245"/>
      <c r="E195" s="246">
        <v>81</v>
      </c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13"/>
      <c r="Z195" s="213"/>
      <c r="AA195" s="213"/>
      <c r="AB195" s="213"/>
      <c r="AC195" s="213"/>
      <c r="AD195" s="213"/>
      <c r="AE195" s="213"/>
      <c r="AF195" s="213"/>
      <c r="AG195" s="213" t="s">
        <v>163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64" t="s">
        <v>438</v>
      </c>
      <c r="D196" s="245"/>
      <c r="E196" s="246">
        <v>235.41</v>
      </c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13"/>
      <c r="Z196" s="213"/>
      <c r="AA196" s="213"/>
      <c r="AB196" s="213"/>
      <c r="AC196" s="213"/>
      <c r="AD196" s="213"/>
      <c r="AE196" s="213"/>
      <c r="AF196" s="213"/>
      <c r="AG196" s="213" t="s">
        <v>163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64" t="s">
        <v>439</v>
      </c>
      <c r="D197" s="245"/>
      <c r="E197" s="246">
        <v>6.9749999999999996</v>
      </c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13"/>
      <c r="Z197" s="213"/>
      <c r="AA197" s="213"/>
      <c r="AB197" s="213"/>
      <c r="AC197" s="213"/>
      <c r="AD197" s="213"/>
      <c r="AE197" s="213"/>
      <c r="AF197" s="213"/>
      <c r="AG197" s="213" t="s">
        <v>163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32">
        <v>92</v>
      </c>
      <c r="B198" s="233" t="s">
        <v>440</v>
      </c>
      <c r="C198" s="241" t="s">
        <v>441</v>
      </c>
      <c r="D198" s="234" t="s">
        <v>156</v>
      </c>
      <c r="E198" s="235">
        <v>167.67750000000001</v>
      </c>
      <c r="F198" s="236"/>
      <c r="G198" s="237">
        <f>ROUND(E198*F198,2)</f>
        <v>0</v>
      </c>
      <c r="H198" s="236"/>
      <c r="I198" s="237">
        <f>ROUND(E198*H198,2)</f>
        <v>0</v>
      </c>
      <c r="J198" s="236"/>
      <c r="K198" s="237">
        <f>ROUND(E198*J198,2)</f>
        <v>0</v>
      </c>
      <c r="L198" s="237">
        <v>15</v>
      </c>
      <c r="M198" s="237">
        <f>G198*(1+L198/100)</f>
        <v>0</v>
      </c>
      <c r="N198" s="237">
        <v>1.7000000000000001E-4</v>
      </c>
      <c r="O198" s="237">
        <f>ROUND(E198*N198,2)</f>
        <v>0.03</v>
      </c>
      <c r="P198" s="237">
        <v>0</v>
      </c>
      <c r="Q198" s="237">
        <f>ROUND(E198*P198,2)</f>
        <v>0</v>
      </c>
      <c r="R198" s="237" t="s">
        <v>291</v>
      </c>
      <c r="S198" s="237" t="s">
        <v>158</v>
      </c>
      <c r="T198" s="238" t="s">
        <v>158</v>
      </c>
      <c r="U198" s="223">
        <v>6.6549999999999998E-2</v>
      </c>
      <c r="V198" s="223">
        <f>ROUND(E198*U198,2)</f>
        <v>11.16</v>
      </c>
      <c r="W198" s="223"/>
      <c r="X198" s="223" t="s">
        <v>292</v>
      </c>
      <c r="Y198" s="213"/>
      <c r="Z198" s="213"/>
      <c r="AA198" s="213"/>
      <c r="AB198" s="213"/>
      <c r="AC198" s="213"/>
      <c r="AD198" s="213"/>
      <c r="AE198" s="213"/>
      <c r="AF198" s="213"/>
      <c r="AG198" s="213" t="s">
        <v>293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63" t="s">
        <v>442</v>
      </c>
      <c r="D199" s="250"/>
      <c r="E199" s="250"/>
      <c r="F199" s="250"/>
      <c r="G199" s="250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13"/>
      <c r="Z199" s="213"/>
      <c r="AA199" s="213"/>
      <c r="AB199" s="213"/>
      <c r="AC199" s="213"/>
      <c r="AD199" s="213"/>
      <c r="AE199" s="213"/>
      <c r="AF199" s="213"/>
      <c r="AG199" s="213" t="s">
        <v>161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64" t="s">
        <v>443</v>
      </c>
      <c r="D200" s="245"/>
      <c r="E200" s="246">
        <v>167.67750000000001</v>
      </c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13"/>
      <c r="Z200" s="213"/>
      <c r="AA200" s="213"/>
      <c r="AB200" s="213"/>
      <c r="AC200" s="213"/>
      <c r="AD200" s="213"/>
      <c r="AE200" s="213"/>
      <c r="AF200" s="213"/>
      <c r="AG200" s="213" t="s">
        <v>163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x14ac:dyDescent="0.2">
      <c r="A201" s="3"/>
      <c r="B201" s="4"/>
      <c r="C201" s="242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AE201">
        <v>15</v>
      </c>
      <c r="AF201">
        <v>21</v>
      </c>
      <c r="AG201" t="s">
        <v>130</v>
      </c>
    </row>
    <row r="202" spans="1:60" x14ac:dyDescent="0.2">
      <c r="A202" s="216"/>
      <c r="B202" s="217" t="s">
        <v>29</v>
      </c>
      <c r="C202" s="243"/>
      <c r="D202" s="218"/>
      <c r="E202" s="219"/>
      <c r="F202" s="219"/>
      <c r="G202" s="239">
        <f>G8+G18+G44+G91+G94+G98+G100+G104+G122+G139+G153+G176+G183+G187</f>
        <v>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AE202">
        <f>SUMIF(L7:L200,AE201,G7:G200)</f>
        <v>0</v>
      </c>
      <c r="AF202">
        <f>SUMIF(L7:L200,AF201,G7:G200)</f>
        <v>0</v>
      </c>
      <c r="AG202" t="s">
        <v>152</v>
      </c>
    </row>
    <row r="203" spans="1:60" x14ac:dyDescent="0.2">
      <c r="C203" s="244"/>
      <c r="D203" s="10"/>
      <c r="AG203" t="s">
        <v>153</v>
      </c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/bWuTys9BY18TJYf0Im6W4HL0/fdESx+6q7NfqOz6pSoAanUyvjxOGHLukLD2c0Ld4uVmcShqcLYvBZrkVolQ==" saltValue="vVt5vC5IQtU67H8gljZ9TA==" spinCount="100000" sheet="1"/>
  <mergeCells count="40">
    <mergeCell ref="C172:G172"/>
    <mergeCell ref="C175:G175"/>
    <mergeCell ref="C178:G178"/>
    <mergeCell ref="C199:G199"/>
    <mergeCell ref="C160:G160"/>
    <mergeCell ref="C162:G162"/>
    <mergeCell ref="C167:G167"/>
    <mergeCell ref="C169:G169"/>
    <mergeCell ref="C170:G170"/>
    <mergeCell ref="C171:G171"/>
    <mergeCell ref="C138:G138"/>
    <mergeCell ref="C142:G142"/>
    <mergeCell ref="C143:G143"/>
    <mergeCell ref="C152:G152"/>
    <mergeCell ref="C155:G155"/>
    <mergeCell ref="C157:G157"/>
    <mergeCell ref="C71:G71"/>
    <mergeCell ref="C84:G84"/>
    <mergeCell ref="C90:G90"/>
    <mergeCell ref="C93:G93"/>
    <mergeCell ref="C103:G103"/>
    <mergeCell ref="C121:G121"/>
    <mergeCell ref="C51:G51"/>
    <mergeCell ref="C54:G54"/>
    <mergeCell ref="C56:G56"/>
    <mergeCell ref="C58:G58"/>
    <mergeCell ref="C62:G62"/>
    <mergeCell ref="C63:G63"/>
    <mergeCell ref="C20:G20"/>
    <mergeCell ref="C22:G22"/>
    <mergeCell ref="C25:G25"/>
    <mergeCell ref="C28:G28"/>
    <mergeCell ref="C39:G39"/>
    <mergeCell ref="C42:G4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AA8B-8922-406C-9530-92C91106FBC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117</v>
      </c>
      <c r="B1" s="198"/>
      <c r="C1" s="198"/>
      <c r="D1" s="198"/>
      <c r="E1" s="198"/>
      <c r="F1" s="198"/>
      <c r="G1" s="198"/>
      <c r="AG1" t="s">
        <v>118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119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119</v>
      </c>
      <c r="AG3" t="s">
        <v>120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121</v>
      </c>
    </row>
    <row r="5" spans="1:60" x14ac:dyDescent="0.2">
      <c r="D5" s="10"/>
    </row>
    <row r="6" spans="1:60" ht="38.25" x14ac:dyDescent="0.2">
      <c r="A6" s="209" t="s">
        <v>122</v>
      </c>
      <c r="B6" s="211" t="s">
        <v>123</v>
      </c>
      <c r="C6" s="211" t="s">
        <v>124</v>
      </c>
      <c r="D6" s="210" t="s">
        <v>125</v>
      </c>
      <c r="E6" s="209" t="s">
        <v>126</v>
      </c>
      <c r="F6" s="208" t="s">
        <v>127</v>
      </c>
      <c r="G6" s="209" t="s">
        <v>29</v>
      </c>
      <c r="H6" s="212" t="s">
        <v>30</v>
      </c>
      <c r="I6" s="212" t="s">
        <v>128</v>
      </c>
      <c r="J6" s="212" t="s">
        <v>31</v>
      </c>
      <c r="K6" s="212" t="s">
        <v>129</v>
      </c>
      <c r="L6" s="212" t="s">
        <v>130</v>
      </c>
      <c r="M6" s="212" t="s">
        <v>131</v>
      </c>
      <c r="N6" s="212" t="s">
        <v>132</v>
      </c>
      <c r="O6" s="212" t="s">
        <v>133</v>
      </c>
      <c r="P6" s="212" t="s">
        <v>134</v>
      </c>
      <c r="Q6" s="212" t="s">
        <v>135</v>
      </c>
      <c r="R6" s="212" t="s">
        <v>136</v>
      </c>
      <c r="S6" s="212" t="s">
        <v>137</v>
      </c>
      <c r="T6" s="212" t="s">
        <v>138</v>
      </c>
      <c r="U6" s="212" t="s">
        <v>139</v>
      </c>
      <c r="V6" s="212" t="s">
        <v>140</v>
      </c>
      <c r="W6" s="212" t="s">
        <v>141</v>
      </c>
      <c r="X6" s="212" t="s">
        <v>142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143</v>
      </c>
      <c r="B8" s="227" t="s">
        <v>67</v>
      </c>
      <c r="C8" s="240" t="s">
        <v>68</v>
      </c>
      <c r="D8" s="228"/>
      <c r="E8" s="229"/>
      <c r="F8" s="230"/>
      <c r="G8" s="230">
        <f>SUMIF(AG9:AG13,"&lt;&gt;NOR",G9:G13)</f>
        <v>0</v>
      </c>
      <c r="H8" s="230"/>
      <c r="I8" s="230">
        <f>SUM(I9:I13)</f>
        <v>0</v>
      </c>
      <c r="J8" s="230"/>
      <c r="K8" s="230">
        <f>SUM(K9:K13)</f>
        <v>0</v>
      </c>
      <c r="L8" s="230"/>
      <c r="M8" s="230">
        <f>SUM(M9:M13)</f>
        <v>0</v>
      </c>
      <c r="N8" s="230"/>
      <c r="O8" s="230">
        <f>SUM(O9:O13)</f>
        <v>0</v>
      </c>
      <c r="P8" s="230"/>
      <c r="Q8" s="230">
        <f>SUM(Q9:Q13)</f>
        <v>0</v>
      </c>
      <c r="R8" s="230"/>
      <c r="S8" s="230"/>
      <c r="T8" s="231"/>
      <c r="U8" s="225"/>
      <c r="V8" s="225">
        <f>SUM(V9:V13)</f>
        <v>20.49</v>
      </c>
      <c r="W8" s="225"/>
      <c r="X8" s="225"/>
      <c r="AG8" t="s">
        <v>144</v>
      </c>
    </row>
    <row r="9" spans="1:60" ht="22.5" outlineLevel="1" x14ac:dyDescent="0.2">
      <c r="A9" s="232">
        <v>1</v>
      </c>
      <c r="B9" s="233" t="s">
        <v>444</v>
      </c>
      <c r="C9" s="241" t="s">
        <v>445</v>
      </c>
      <c r="D9" s="234" t="s">
        <v>252</v>
      </c>
      <c r="E9" s="235">
        <v>15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157</v>
      </c>
      <c r="S9" s="237" t="s">
        <v>158</v>
      </c>
      <c r="T9" s="238" t="s">
        <v>158</v>
      </c>
      <c r="U9" s="223">
        <v>0.152</v>
      </c>
      <c r="V9" s="223">
        <f>ROUND(E9*U9,2)</f>
        <v>2.2799999999999998</v>
      </c>
      <c r="W9" s="223"/>
      <c r="X9" s="223" t="s">
        <v>150</v>
      </c>
      <c r="Y9" s="213"/>
      <c r="Z9" s="213"/>
      <c r="AA9" s="213"/>
      <c r="AB9" s="213"/>
      <c r="AC9" s="213"/>
      <c r="AD9" s="213"/>
      <c r="AE9" s="213"/>
      <c r="AF9" s="213"/>
      <c r="AG9" s="213" t="s">
        <v>159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446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1">
        <v>2</v>
      </c>
      <c r="B11" s="252" t="s">
        <v>192</v>
      </c>
      <c r="C11" s="265" t="s">
        <v>193</v>
      </c>
      <c r="D11" s="253" t="s">
        <v>156</v>
      </c>
      <c r="E11" s="254">
        <v>10.56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6" t="s">
        <v>169</v>
      </c>
      <c r="S11" s="256" t="s">
        <v>158</v>
      </c>
      <c r="T11" s="257" t="s">
        <v>158</v>
      </c>
      <c r="U11" s="223">
        <v>0.84</v>
      </c>
      <c r="V11" s="223">
        <f>ROUND(E11*U11,2)</f>
        <v>8.8699999999999992</v>
      </c>
      <c r="W11" s="223"/>
      <c r="X11" s="223" t="s">
        <v>150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159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2">
        <v>3</v>
      </c>
      <c r="B12" s="233" t="s">
        <v>447</v>
      </c>
      <c r="C12" s="241" t="s">
        <v>448</v>
      </c>
      <c r="D12" s="234" t="s">
        <v>156</v>
      </c>
      <c r="E12" s="235">
        <v>8.1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 t="s">
        <v>169</v>
      </c>
      <c r="S12" s="237" t="s">
        <v>158</v>
      </c>
      <c r="T12" s="238" t="s">
        <v>158</v>
      </c>
      <c r="U12" s="223">
        <v>1.153</v>
      </c>
      <c r="V12" s="223">
        <f>ROUND(E12*U12,2)</f>
        <v>9.34</v>
      </c>
      <c r="W12" s="223"/>
      <c r="X12" s="223" t="s">
        <v>150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159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3" t="s">
        <v>449</v>
      </c>
      <c r="D13" s="250"/>
      <c r="E13" s="250"/>
      <c r="F13" s="250"/>
      <c r="G13" s="250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161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6" t="s">
        <v>143</v>
      </c>
      <c r="B14" s="227" t="s">
        <v>73</v>
      </c>
      <c r="C14" s="240" t="s">
        <v>74</v>
      </c>
      <c r="D14" s="228"/>
      <c r="E14" s="229"/>
      <c r="F14" s="230"/>
      <c r="G14" s="230">
        <f>SUMIF(AG15:AG29,"&lt;&gt;NOR",G15:G29)</f>
        <v>0</v>
      </c>
      <c r="H14" s="230"/>
      <c r="I14" s="230">
        <f>SUM(I15:I29)</f>
        <v>0</v>
      </c>
      <c r="J14" s="230"/>
      <c r="K14" s="230">
        <f>SUM(K15:K29)</f>
        <v>0</v>
      </c>
      <c r="L14" s="230"/>
      <c r="M14" s="230">
        <f>SUM(M15:M29)</f>
        <v>0</v>
      </c>
      <c r="N14" s="230"/>
      <c r="O14" s="230">
        <f>SUM(O15:O29)</f>
        <v>0</v>
      </c>
      <c r="P14" s="230"/>
      <c r="Q14" s="230">
        <f>SUM(Q15:Q29)</f>
        <v>0</v>
      </c>
      <c r="R14" s="230"/>
      <c r="S14" s="230"/>
      <c r="T14" s="231"/>
      <c r="U14" s="225"/>
      <c r="V14" s="225">
        <f>SUM(V15:V29)</f>
        <v>85.61</v>
      </c>
      <c r="W14" s="225"/>
      <c r="X14" s="225"/>
      <c r="AG14" t="s">
        <v>144</v>
      </c>
    </row>
    <row r="15" spans="1:60" ht="22.5" outlineLevel="1" x14ac:dyDescent="0.2">
      <c r="A15" s="251">
        <v>4</v>
      </c>
      <c r="B15" s="252" t="s">
        <v>450</v>
      </c>
      <c r="C15" s="265" t="s">
        <v>451</v>
      </c>
      <c r="D15" s="253" t="s">
        <v>252</v>
      </c>
      <c r="E15" s="254">
        <v>15</v>
      </c>
      <c r="F15" s="255"/>
      <c r="G15" s="256">
        <f>ROUND(E15*F15,2)</f>
        <v>0</v>
      </c>
      <c r="H15" s="255"/>
      <c r="I15" s="256">
        <f>ROUND(E15*H15,2)</f>
        <v>0</v>
      </c>
      <c r="J15" s="255"/>
      <c r="K15" s="256">
        <f>ROUND(E15*J15,2)</f>
        <v>0</v>
      </c>
      <c r="L15" s="256">
        <v>15</v>
      </c>
      <c r="M15" s="256">
        <f>G15*(1+L15/100)</f>
        <v>0</v>
      </c>
      <c r="N15" s="256">
        <v>0</v>
      </c>
      <c r="O15" s="256">
        <f>ROUND(E15*N15,2)</f>
        <v>0</v>
      </c>
      <c r="P15" s="256">
        <v>0</v>
      </c>
      <c r="Q15" s="256">
        <f>ROUND(E15*P15,2)</f>
        <v>0</v>
      </c>
      <c r="R15" s="256" t="s">
        <v>216</v>
      </c>
      <c r="S15" s="256" t="s">
        <v>158</v>
      </c>
      <c r="T15" s="257" t="s">
        <v>158</v>
      </c>
      <c r="U15" s="223">
        <v>0.34200000000000003</v>
      </c>
      <c r="V15" s="223">
        <f>ROUND(E15*U15,2)</f>
        <v>5.13</v>
      </c>
      <c r="W15" s="223"/>
      <c r="X15" s="223" t="s">
        <v>150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159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51">
        <v>5</v>
      </c>
      <c r="B16" s="252" t="s">
        <v>452</v>
      </c>
      <c r="C16" s="265" t="s">
        <v>453</v>
      </c>
      <c r="D16" s="253" t="s">
        <v>252</v>
      </c>
      <c r="E16" s="254">
        <v>27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6" t="s">
        <v>216</v>
      </c>
      <c r="S16" s="256" t="s">
        <v>158</v>
      </c>
      <c r="T16" s="257" t="s">
        <v>158</v>
      </c>
      <c r="U16" s="223">
        <v>1.595</v>
      </c>
      <c r="V16" s="223">
        <f>ROUND(E16*U16,2)</f>
        <v>43.07</v>
      </c>
      <c r="W16" s="223"/>
      <c r="X16" s="223" t="s">
        <v>150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159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2">
        <v>6</v>
      </c>
      <c r="B17" s="233" t="s">
        <v>454</v>
      </c>
      <c r="C17" s="241" t="s">
        <v>455</v>
      </c>
      <c r="D17" s="234" t="s">
        <v>252</v>
      </c>
      <c r="E17" s="235">
        <v>6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 t="s">
        <v>456</v>
      </c>
      <c r="S17" s="237" t="s">
        <v>158</v>
      </c>
      <c r="T17" s="238" t="s">
        <v>158</v>
      </c>
      <c r="U17" s="223">
        <v>0.26600000000000001</v>
      </c>
      <c r="V17" s="223">
        <f>ROUND(E17*U17,2)</f>
        <v>1.6</v>
      </c>
      <c r="W17" s="223"/>
      <c r="X17" s="223" t="s">
        <v>150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159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3" t="s">
        <v>457</v>
      </c>
      <c r="D18" s="250"/>
      <c r="E18" s="250"/>
      <c r="F18" s="250"/>
      <c r="G18" s="250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161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51">
        <v>7</v>
      </c>
      <c r="B19" s="252" t="s">
        <v>458</v>
      </c>
      <c r="C19" s="265" t="s">
        <v>459</v>
      </c>
      <c r="D19" s="253" t="s">
        <v>252</v>
      </c>
      <c r="E19" s="254">
        <v>18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6" t="s">
        <v>460</v>
      </c>
      <c r="S19" s="256" t="s">
        <v>158</v>
      </c>
      <c r="T19" s="257" t="s">
        <v>158</v>
      </c>
      <c r="U19" s="223">
        <v>5.2999999999999999E-2</v>
      </c>
      <c r="V19" s="223">
        <f>ROUND(E19*U19,2)</f>
        <v>0.95</v>
      </c>
      <c r="W19" s="223"/>
      <c r="X19" s="223" t="s">
        <v>150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159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51">
        <v>8</v>
      </c>
      <c r="B20" s="252" t="s">
        <v>461</v>
      </c>
      <c r="C20" s="265" t="s">
        <v>462</v>
      </c>
      <c r="D20" s="253" t="s">
        <v>173</v>
      </c>
      <c r="E20" s="254">
        <v>6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/>
      <c r="S20" s="256" t="s">
        <v>148</v>
      </c>
      <c r="T20" s="257" t="s">
        <v>149</v>
      </c>
      <c r="U20" s="223">
        <v>0</v>
      </c>
      <c r="V20" s="223">
        <f>ROUND(E20*U20,2)</f>
        <v>0</v>
      </c>
      <c r="W20" s="223"/>
      <c r="X20" s="223" t="s">
        <v>379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463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51">
        <v>9</v>
      </c>
      <c r="B21" s="252" t="s">
        <v>262</v>
      </c>
      <c r="C21" s="265" t="s">
        <v>263</v>
      </c>
      <c r="D21" s="253" t="s">
        <v>264</v>
      </c>
      <c r="E21" s="254">
        <v>6.45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6" t="s">
        <v>216</v>
      </c>
      <c r="S21" s="256" t="s">
        <v>158</v>
      </c>
      <c r="T21" s="257" t="s">
        <v>158</v>
      </c>
      <c r="U21" s="223">
        <v>0.93300000000000005</v>
      </c>
      <c r="V21" s="223">
        <f>ROUND(E21*U21,2)</f>
        <v>6.02</v>
      </c>
      <c r="W21" s="223"/>
      <c r="X21" s="223" t="s">
        <v>150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159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51">
        <v>10</v>
      </c>
      <c r="B22" s="252" t="s">
        <v>267</v>
      </c>
      <c r="C22" s="265" t="s">
        <v>268</v>
      </c>
      <c r="D22" s="253" t="s">
        <v>264</v>
      </c>
      <c r="E22" s="254">
        <v>25.8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6" t="s">
        <v>216</v>
      </c>
      <c r="S22" s="256" t="s">
        <v>158</v>
      </c>
      <c r="T22" s="257" t="s">
        <v>158</v>
      </c>
      <c r="U22" s="223">
        <v>0.65300000000000002</v>
      </c>
      <c r="V22" s="223">
        <f>ROUND(E22*U22,2)</f>
        <v>16.850000000000001</v>
      </c>
      <c r="W22" s="223"/>
      <c r="X22" s="223" t="s">
        <v>150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159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51">
        <v>11</v>
      </c>
      <c r="B23" s="252" t="s">
        <v>269</v>
      </c>
      <c r="C23" s="265" t="s">
        <v>270</v>
      </c>
      <c r="D23" s="253" t="s">
        <v>264</v>
      </c>
      <c r="E23" s="254">
        <v>6.45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6" t="s">
        <v>216</v>
      </c>
      <c r="S23" s="256" t="s">
        <v>158</v>
      </c>
      <c r="T23" s="257" t="s">
        <v>158</v>
      </c>
      <c r="U23" s="223">
        <v>0.49</v>
      </c>
      <c r="V23" s="223">
        <f>ROUND(E23*U23,2)</f>
        <v>3.16</v>
      </c>
      <c r="W23" s="223"/>
      <c r="X23" s="223" t="s">
        <v>150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159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51">
        <v>12</v>
      </c>
      <c r="B24" s="252" t="s">
        <v>272</v>
      </c>
      <c r="C24" s="265" t="s">
        <v>273</v>
      </c>
      <c r="D24" s="253" t="s">
        <v>264</v>
      </c>
      <c r="E24" s="254">
        <v>193.5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6" t="s">
        <v>216</v>
      </c>
      <c r="S24" s="256" t="s">
        <v>158</v>
      </c>
      <c r="T24" s="257" t="s">
        <v>158</v>
      </c>
      <c r="U24" s="223">
        <v>0</v>
      </c>
      <c r="V24" s="223">
        <f>ROUND(E24*U24,2)</f>
        <v>0</v>
      </c>
      <c r="W24" s="223"/>
      <c r="X24" s="223" t="s">
        <v>150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159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51">
        <v>13</v>
      </c>
      <c r="B25" s="252" t="s">
        <v>274</v>
      </c>
      <c r="C25" s="265" t="s">
        <v>275</v>
      </c>
      <c r="D25" s="253" t="s">
        <v>264</v>
      </c>
      <c r="E25" s="254">
        <v>6.45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6" t="s">
        <v>216</v>
      </c>
      <c r="S25" s="256" t="s">
        <v>158</v>
      </c>
      <c r="T25" s="257" t="s">
        <v>158</v>
      </c>
      <c r="U25" s="223">
        <v>0.94199999999999995</v>
      </c>
      <c r="V25" s="223">
        <f>ROUND(E25*U25,2)</f>
        <v>6.08</v>
      </c>
      <c r="W25" s="223"/>
      <c r="X25" s="223" t="s">
        <v>150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159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51">
        <v>14</v>
      </c>
      <c r="B26" s="252" t="s">
        <v>276</v>
      </c>
      <c r="C26" s="265" t="s">
        <v>277</v>
      </c>
      <c r="D26" s="253" t="s">
        <v>264</v>
      </c>
      <c r="E26" s="254">
        <v>25.8</v>
      </c>
      <c r="F26" s="255"/>
      <c r="G26" s="256">
        <f>ROUND(E26*F26,2)</f>
        <v>0</v>
      </c>
      <c r="H26" s="255"/>
      <c r="I26" s="256">
        <f>ROUND(E26*H26,2)</f>
        <v>0</v>
      </c>
      <c r="J26" s="255"/>
      <c r="K26" s="256">
        <f>ROUND(E26*J26,2)</f>
        <v>0</v>
      </c>
      <c r="L26" s="256">
        <v>15</v>
      </c>
      <c r="M26" s="256">
        <f>G26*(1+L26/100)</f>
        <v>0</v>
      </c>
      <c r="N26" s="256">
        <v>0</v>
      </c>
      <c r="O26" s="256">
        <f>ROUND(E26*N26,2)</f>
        <v>0</v>
      </c>
      <c r="P26" s="256">
        <v>0</v>
      </c>
      <c r="Q26" s="256">
        <f>ROUND(E26*P26,2)</f>
        <v>0</v>
      </c>
      <c r="R26" s="256" t="s">
        <v>216</v>
      </c>
      <c r="S26" s="256" t="s">
        <v>158</v>
      </c>
      <c r="T26" s="257" t="s">
        <v>158</v>
      </c>
      <c r="U26" s="223">
        <v>0.105</v>
      </c>
      <c r="V26" s="223">
        <f>ROUND(E26*U26,2)</f>
        <v>2.71</v>
      </c>
      <c r="W26" s="223"/>
      <c r="X26" s="223" t="s">
        <v>150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159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51">
        <v>15</v>
      </c>
      <c r="B27" s="252" t="s">
        <v>278</v>
      </c>
      <c r="C27" s="265" t="s">
        <v>279</v>
      </c>
      <c r="D27" s="253" t="s">
        <v>264</v>
      </c>
      <c r="E27" s="254">
        <v>6.45</v>
      </c>
      <c r="F27" s="255"/>
      <c r="G27" s="256">
        <f>ROUND(E27*F27,2)</f>
        <v>0</v>
      </c>
      <c r="H27" s="255"/>
      <c r="I27" s="256">
        <f>ROUND(E27*H27,2)</f>
        <v>0</v>
      </c>
      <c r="J27" s="255"/>
      <c r="K27" s="256">
        <f>ROUND(E27*J27,2)</f>
        <v>0</v>
      </c>
      <c r="L27" s="256">
        <v>15</v>
      </c>
      <c r="M27" s="256">
        <f>G27*(1+L27/100)</f>
        <v>0</v>
      </c>
      <c r="N27" s="256">
        <v>0</v>
      </c>
      <c r="O27" s="256">
        <f>ROUND(E27*N27,2)</f>
        <v>0</v>
      </c>
      <c r="P27" s="256">
        <v>0</v>
      </c>
      <c r="Q27" s="256">
        <f>ROUND(E27*P27,2)</f>
        <v>0</v>
      </c>
      <c r="R27" s="256" t="s">
        <v>216</v>
      </c>
      <c r="S27" s="256" t="s">
        <v>158</v>
      </c>
      <c r="T27" s="257" t="s">
        <v>158</v>
      </c>
      <c r="U27" s="223">
        <v>0</v>
      </c>
      <c r="V27" s="223">
        <f>ROUND(E27*U27,2)</f>
        <v>0</v>
      </c>
      <c r="W27" s="223"/>
      <c r="X27" s="223" t="s">
        <v>150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159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2">
        <v>16</v>
      </c>
      <c r="B28" s="233" t="s">
        <v>280</v>
      </c>
      <c r="C28" s="241" t="s">
        <v>281</v>
      </c>
      <c r="D28" s="234" t="s">
        <v>264</v>
      </c>
      <c r="E28" s="235">
        <v>6.45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282</v>
      </c>
      <c r="S28" s="237" t="s">
        <v>158</v>
      </c>
      <c r="T28" s="238" t="s">
        <v>158</v>
      </c>
      <c r="U28" s="223">
        <v>6.0000000000000001E-3</v>
      </c>
      <c r="V28" s="223">
        <f>ROUND(E28*U28,2)</f>
        <v>0.04</v>
      </c>
      <c r="W28" s="223"/>
      <c r="X28" s="223" t="s">
        <v>150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159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3" t="s">
        <v>283</v>
      </c>
      <c r="D29" s="250"/>
      <c r="E29" s="250"/>
      <c r="F29" s="250"/>
      <c r="G29" s="25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x14ac:dyDescent="0.2">
      <c r="A30" s="226" t="s">
        <v>143</v>
      </c>
      <c r="B30" s="227" t="s">
        <v>75</v>
      </c>
      <c r="C30" s="240" t="s">
        <v>76</v>
      </c>
      <c r="D30" s="228"/>
      <c r="E30" s="229"/>
      <c r="F30" s="230"/>
      <c r="G30" s="230">
        <f>SUMIF(AG31:AG32,"&lt;&gt;NOR",G31:G32)</f>
        <v>0</v>
      </c>
      <c r="H30" s="230"/>
      <c r="I30" s="230">
        <f>SUM(I31:I32)</f>
        <v>0</v>
      </c>
      <c r="J30" s="230"/>
      <c r="K30" s="230">
        <f>SUM(K31:K32)</f>
        <v>0</v>
      </c>
      <c r="L30" s="230"/>
      <c r="M30" s="230">
        <f>SUM(M31:M32)</f>
        <v>0</v>
      </c>
      <c r="N30" s="230"/>
      <c r="O30" s="230">
        <f>SUM(O31:O32)</f>
        <v>0</v>
      </c>
      <c r="P30" s="230"/>
      <c r="Q30" s="230">
        <f>SUM(Q31:Q32)</f>
        <v>0</v>
      </c>
      <c r="R30" s="230"/>
      <c r="S30" s="230"/>
      <c r="T30" s="231"/>
      <c r="U30" s="225"/>
      <c r="V30" s="225">
        <f>SUM(V31:V32)</f>
        <v>5.9</v>
      </c>
      <c r="W30" s="225"/>
      <c r="X30" s="225"/>
      <c r="AG30" t="s">
        <v>144</v>
      </c>
    </row>
    <row r="31" spans="1:60" ht="33.75" outlineLevel="1" x14ac:dyDescent="0.2">
      <c r="A31" s="232">
        <v>17</v>
      </c>
      <c r="B31" s="233" t="s">
        <v>464</v>
      </c>
      <c r="C31" s="241" t="s">
        <v>465</v>
      </c>
      <c r="D31" s="234" t="s">
        <v>264</v>
      </c>
      <c r="E31" s="235">
        <v>2.2889200000000001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 t="s">
        <v>157</v>
      </c>
      <c r="S31" s="237" t="s">
        <v>158</v>
      </c>
      <c r="T31" s="238" t="s">
        <v>158</v>
      </c>
      <c r="U31" s="223">
        <v>2.577</v>
      </c>
      <c r="V31" s="223">
        <f>ROUND(E31*U31,2)</f>
        <v>5.9</v>
      </c>
      <c r="W31" s="223"/>
      <c r="X31" s="223" t="s">
        <v>150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159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3" t="s">
        <v>288</v>
      </c>
      <c r="D32" s="250"/>
      <c r="E32" s="250"/>
      <c r="F32" s="250"/>
      <c r="G32" s="250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161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6" t="s">
        <v>143</v>
      </c>
      <c r="B33" s="227" t="s">
        <v>79</v>
      </c>
      <c r="C33" s="240" t="s">
        <v>80</v>
      </c>
      <c r="D33" s="228"/>
      <c r="E33" s="229"/>
      <c r="F33" s="230"/>
      <c r="G33" s="230">
        <f>SUMIF(AG34:AG46,"&lt;&gt;NOR",G34:G46)</f>
        <v>0</v>
      </c>
      <c r="H33" s="230"/>
      <c r="I33" s="230">
        <f>SUM(I34:I46)</f>
        <v>0</v>
      </c>
      <c r="J33" s="230"/>
      <c r="K33" s="230">
        <f>SUM(K34:K46)</f>
        <v>0</v>
      </c>
      <c r="L33" s="230"/>
      <c r="M33" s="230">
        <f>SUM(M34:M46)</f>
        <v>0</v>
      </c>
      <c r="N33" s="230"/>
      <c r="O33" s="230">
        <f>SUM(O34:O46)</f>
        <v>0</v>
      </c>
      <c r="P33" s="230"/>
      <c r="Q33" s="230">
        <f>SUM(Q34:Q46)</f>
        <v>0</v>
      </c>
      <c r="R33" s="230"/>
      <c r="S33" s="230"/>
      <c r="T33" s="231"/>
      <c r="U33" s="225"/>
      <c r="V33" s="225">
        <f>SUM(V34:V46)</f>
        <v>15.519999999999998</v>
      </c>
      <c r="W33" s="225"/>
      <c r="X33" s="225"/>
      <c r="AG33" t="s">
        <v>144</v>
      </c>
    </row>
    <row r="34" spans="1:60" outlineLevel="1" x14ac:dyDescent="0.2">
      <c r="A34" s="251">
        <v>18</v>
      </c>
      <c r="B34" s="252" t="s">
        <v>466</v>
      </c>
      <c r="C34" s="265" t="s">
        <v>467</v>
      </c>
      <c r="D34" s="253" t="s">
        <v>224</v>
      </c>
      <c r="E34" s="254">
        <v>4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6" t="s">
        <v>456</v>
      </c>
      <c r="S34" s="256" t="s">
        <v>158</v>
      </c>
      <c r="T34" s="257" t="s">
        <v>158</v>
      </c>
      <c r="U34" s="223">
        <v>0.70899999999999996</v>
      </c>
      <c r="V34" s="223">
        <f>ROUND(E34*U34,2)</f>
        <v>2.84</v>
      </c>
      <c r="W34" s="223"/>
      <c r="X34" s="223" t="s">
        <v>150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257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2">
        <v>19</v>
      </c>
      <c r="B35" s="233" t="s">
        <v>468</v>
      </c>
      <c r="C35" s="241" t="s">
        <v>469</v>
      </c>
      <c r="D35" s="234" t="s">
        <v>252</v>
      </c>
      <c r="E35" s="235">
        <v>5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 t="s">
        <v>456</v>
      </c>
      <c r="S35" s="237" t="s">
        <v>158</v>
      </c>
      <c r="T35" s="238" t="s">
        <v>158</v>
      </c>
      <c r="U35" s="223">
        <v>0.35899999999999999</v>
      </c>
      <c r="V35" s="223">
        <f>ROUND(E35*U35,2)</f>
        <v>1.8</v>
      </c>
      <c r="W35" s="223"/>
      <c r="X35" s="223" t="s">
        <v>150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257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3" t="s">
        <v>470</v>
      </c>
      <c r="D36" s="250"/>
      <c r="E36" s="250"/>
      <c r="F36" s="250"/>
      <c r="G36" s="250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2">
        <v>20</v>
      </c>
      <c r="B37" s="233" t="s">
        <v>471</v>
      </c>
      <c r="C37" s="241" t="s">
        <v>472</v>
      </c>
      <c r="D37" s="234" t="s">
        <v>252</v>
      </c>
      <c r="E37" s="235">
        <v>3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 t="s">
        <v>456</v>
      </c>
      <c r="S37" s="237" t="s">
        <v>158</v>
      </c>
      <c r="T37" s="238" t="s">
        <v>158</v>
      </c>
      <c r="U37" s="223">
        <v>1.173</v>
      </c>
      <c r="V37" s="223">
        <f>ROUND(E37*U37,2)</f>
        <v>3.52</v>
      </c>
      <c r="W37" s="223"/>
      <c r="X37" s="223" t="s">
        <v>150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257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3" t="s">
        <v>470</v>
      </c>
      <c r="D38" s="250"/>
      <c r="E38" s="250"/>
      <c r="F38" s="250"/>
      <c r="G38" s="250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161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2">
        <v>21</v>
      </c>
      <c r="B39" s="233" t="s">
        <v>473</v>
      </c>
      <c r="C39" s="241" t="s">
        <v>474</v>
      </c>
      <c r="D39" s="234" t="s">
        <v>252</v>
      </c>
      <c r="E39" s="235">
        <v>8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15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 t="s">
        <v>456</v>
      </c>
      <c r="S39" s="237" t="s">
        <v>158</v>
      </c>
      <c r="T39" s="238" t="s">
        <v>158</v>
      </c>
      <c r="U39" s="223">
        <v>0.79700000000000004</v>
      </c>
      <c r="V39" s="223">
        <f>ROUND(E39*U39,2)</f>
        <v>6.38</v>
      </c>
      <c r="W39" s="223"/>
      <c r="X39" s="223" t="s">
        <v>150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257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3" t="s">
        <v>470</v>
      </c>
      <c r="D40" s="250"/>
      <c r="E40" s="250"/>
      <c r="F40" s="250"/>
      <c r="G40" s="250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161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2">
        <v>22</v>
      </c>
      <c r="B41" s="233" t="s">
        <v>475</v>
      </c>
      <c r="C41" s="241" t="s">
        <v>476</v>
      </c>
      <c r="D41" s="234" t="s">
        <v>224</v>
      </c>
      <c r="E41" s="235">
        <v>4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 t="s">
        <v>456</v>
      </c>
      <c r="S41" s="237" t="s">
        <v>158</v>
      </c>
      <c r="T41" s="238" t="s">
        <v>158</v>
      </c>
      <c r="U41" s="223">
        <v>0.17399999999999999</v>
      </c>
      <c r="V41" s="223">
        <f>ROUND(E41*U41,2)</f>
        <v>0.7</v>
      </c>
      <c r="W41" s="223"/>
      <c r="X41" s="223" t="s">
        <v>150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257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3" t="s">
        <v>477</v>
      </c>
      <c r="D42" s="250"/>
      <c r="E42" s="250"/>
      <c r="F42" s="250"/>
      <c r="G42" s="250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161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2">
        <v>23</v>
      </c>
      <c r="B43" s="233" t="s">
        <v>478</v>
      </c>
      <c r="C43" s="241" t="s">
        <v>479</v>
      </c>
      <c r="D43" s="234" t="s">
        <v>224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456</v>
      </c>
      <c r="S43" s="237" t="s">
        <v>158</v>
      </c>
      <c r="T43" s="238" t="s">
        <v>158</v>
      </c>
      <c r="U43" s="223">
        <v>0.25900000000000001</v>
      </c>
      <c r="V43" s="223">
        <f>ROUND(E43*U43,2)</f>
        <v>0.26</v>
      </c>
      <c r="W43" s="223"/>
      <c r="X43" s="223" t="s">
        <v>150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257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3" t="s">
        <v>477</v>
      </c>
      <c r="D44" s="250"/>
      <c r="E44" s="250"/>
      <c r="F44" s="250"/>
      <c r="G44" s="250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2">
        <v>24</v>
      </c>
      <c r="B45" s="233" t="s">
        <v>480</v>
      </c>
      <c r="C45" s="241" t="s">
        <v>481</v>
      </c>
      <c r="D45" s="234" t="s">
        <v>264</v>
      </c>
      <c r="E45" s="235">
        <v>1.231E-2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 t="s">
        <v>456</v>
      </c>
      <c r="S45" s="237" t="s">
        <v>158</v>
      </c>
      <c r="T45" s="238" t="s">
        <v>158</v>
      </c>
      <c r="U45" s="223">
        <v>1.575</v>
      </c>
      <c r="V45" s="223">
        <f>ROUND(E45*U45,2)</f>
        <v>0.02</v>
      </c>
      <c r="W45" s="223"/>
      <c r="X45" s="223" t="s">
        <v>150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257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3" t="s">
        <v>482</v>
      </c>
      <c r="D46" s="250"/>
      <c r="E46" s="250"/>
      <c r="F46" s="250"/>
      <c r="G46" s="250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6" t="s">
        <v>143</v>
      </c>
      <c r="B47" s="227" t="s">
        <v>81</v>
      </c>
      <c r="C47" s="240" t="s">
        <v>82</v>
      </c>
      <c r="D47" s="228"/>
      <c r="E47" s="229"/>
      <c r="F47" s="230"/>
      <c r="G47" s="230">
        <f>SUMIF(AG48:AG66,"&lt;&gt;NOR",G48:G66)</f>
        <v>0</v>
      </c>
      <c r="H47" s="230"/>
      <c r="I47" s="230">
        <f>SUM(I48:I66)</f>
        <v>0</v>
      </c>
      <c r="J47" s="230"/>
      <c r="K47" s="230">
        <f>SUM(K48:K66)</f>
        <v>0</v>
      </c>
      <c r="L47" s="230"/>
      <c r="M47" s="230">
        <f>SUM(M48:M66)</f>
        <v>0</v>
      </c>
      <c r="N47" s="230"/>
      <c r="O47" s="230">
        <f>SUM(O48:O66)</f>
        <v>0</v>
      </c>
      <c r="P47" s="230"/>
      <c r="Q47" s="230">
        <f>SUM(Q48:Q66)</f>
        <v>0</v>
      </c>
      <c r="R47" s="230"/>
      <c r="S47" s="230"/>
      <c r="T47" s="231"/>
      <c r="U47" s="225"/>
      <c r="V47" s="225">
        <f>SUM(V48:V66)</f>
        <v>20.499999999999996</v>
      </c>
      <c r="W47" s="225"/>
      <c r="X47" s="225"/>
      <c r="AG47" t="s">
        <v>144</v>
      </c>
    </row>
    <row r="48" spans="1:60" ht="22.5" outlineLevel="1" x14ac:dyDescent="0.2">
      <c r="A48" s="232">
        <v>25</v>
      </c>
      <c r="B48" s="233" t="s">
        <v>483</v>
      </c>
      <c r="C48" s="241" t="s">
        <v>484</v>
      </c>
      <c r="D48" s="234" t="s">
        <v>252</v>
      </c>
      <c r="E48" s="235">
        <v>9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456</v>
      </c>
      <c r="S48" s="237" t="s">
        <v>158</v>
      </c>
      <c r="T48" s="238" t="s">
        <v>158</v>
      </c>
      <c r="U48" s="223">
        <v>0.25800000000000001</v>
      </c>
      <c r="V48" s="223">
        <f>ROUND(E48*U48,2)</f>
        <v>2.3199999999999998</v>
      </c>
      <c r="W48" s="223"/>
      <c r="X48" s="223" t="s">
        <v>150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257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3" t="s">
        <v>485</v>
      </c>
      <c r="D49" s="250"/>
      <c r="E49" s="250"/>
      <c r="F49" s="250"/>
      <c r="G49" s="250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32">
        <v>26</v>
      </c>
      <c r="B50" s="233" t="s">
        <v>486</v>
      </c>
      <c r="C50" s="241" t="s">
        <v>487</v>
      </c>
      <c r="D50" s="234" t="s">
        <v>252</v>
      </c>
      <c r="E50" s="235">
        <v>1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456</v>
      </c>
      <c r="S50" s="237" t="s">
        <v>158</v>
      </c>
      <c r="T50" s="238" t="s">
        <v>158</v>
      </c>
      <c r="U50" s="223">
        <v>0.27889999999999998</v>
      </c>
      <c r="V50" s="223">
        <f>ROUND(E50*U50,2)</f>
        <v>0.28000000000000003</v>
      </c>
      <c r="W50" s="223"/>
      <c r="X50" s="223" t="s">
        <v>150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257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3" t="s">
        <v>485</v>
      </c>
      <c r="D51" s="250"/>
      <c r="E51" s="250"/>
      <c r="F51" s="250"/>
      <c r="G51" s="25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 x14ac:dyDescent="0.2">
      <c r="A52" s="232">
        <v>27</v>
      </c>
      <c r="B52" s="233" t="s">
        <v>488</v>
      </c>
      <c r="C52" s="241" t="s">
        <v>489</v>
      </c>
      <c r="D52" s="234" t="s">
        <v>252</v>
      </c>
      <c r="E52" s="235">
        <v>16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 t="s">
        <v>456</v>
      </c>
      <c r="S52" s="237" t="s">
        <v>158</v>
      </c>
      <c r="T52" s="238" t="s">
        <v>158</v>
      </c>
      <c r="U52" s="223">
        <v>0.33279999999999998</v>
      </c>
      <c r="V52" s="223">
        <f>ROUND(E52*U52,2)</f>
        <v>5.32</v>
      </c>
      <c r="W52" s="223"/>
      <c r="X52" s="223" t="s">
        <v>150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257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3" t="s">
        <v>485</v>
      </c>
      <c r="D53" s="250"/>
      <c r="E53" s="250"/>
      <c r="F53" s="250"/>
      <c r="G53" s="250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161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51">
        <v>28</v>
      </c>
      <c r="B54" s="252" t="s">
        <v>490</v>
      </c>
      <c r="C54" s="265" t="s">
        <v>491</v>
      </c>
      <c r="D54" s="253" t="s">
        <v>252</v>
      </c>
      <c r="E54" s="254">
        <v>9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456</v>
      </c>
      <c r="S54" s="256" t="s">
        <v>158</v>
      </c>
      <c r="T54" s="257" t="s">
        <v>158</v>
      </c>
      <c r="U54" s="223">
        <v>0.129</v>
      </c>
      <c r="V54" s="223">
        <f>ROUND(E54*U54,2)</f>
        <v>1.1599999999999999</v>
      </c>
      <c r="W54" s="223"/>
      <c r="X54" s="223" t="s">
        <v>150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257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51">
        <v>29</v>
      </c>
      <c r="B55" s="252" t="s">
        <v>492</v>
      </c>
      <c r="C55" s="265" t="s">
        <v>493</v>
      </c>
      <c r="D55" s="253" t="s">
        <v>252</v>
      </c>
      <c r="E55" s="254">
        <v>1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456</v>
      </c>
      <c r="S55" s="256" t="s">
        <v>158</v>
      </c>
      <c r="T55" s="257" t="s">
        <v>158</v>
      </c>
      <c r="U55" s="223">
        <v>0.129</v>
      </c>
      <c r="V55" s="223">
        <f>ROUND(E55*U55,2)</f>
        <v>0.13</v>
      </c>
      <c r="W55" s="223"/>
      <c r="X55" s="223" t="s">
        <v>150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257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51">
        <v>30</v>
      </c>
      <c r="B56" s="252" t="s">
        <v>494</v>
      </c>
      <c r="C56" s="265" t="s">
        <v>495</v>
      </c>
      <c r="D56" s="253" t="s">
        <v>252</v>
      </c>
      <c r="E56" s="254">
        <v>16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456</v>
      </c>
      <c r="S56" s="256" t="s">
        <v>158</v>
      </c>
      <c r="T56" s="257" t="s">
        <v>158</v>
      </c>
      <c r="U56" s="223">
        <v>0.14199999999999999</v>
      </c>
      <c r="V56" s="223">
        <f>ROUND(E56*U56,2)</f>
        <v>2.27</v>
      </c>
      <c r="W56" s="223"/>
      <c r="X56" s="223" t="s">
        <v>150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257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51">
        <v>31</v>
      </c>
      <c r="B57" s="252" t="s">
        <v>496</v>
      </c>
      <c r="C57" s="265" t="s">
        <v>497</v>
      </c>
      <c r="D57" s="253" t="s">
        <v>224</v>
      </c>
      <c r="E57" s="254">
        <v>8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456</v>
      </c>
      <c r="S57" s="256" t="s">
        <v>158</v>
      </c>
      <c r="T57" s="257" t="s">
        <v>158</v>
      </c>
      <c r="U57" s="223">
        <v>0.42499999999999999</v>
      </c>
      <c r="V57" s="223">
        <f>ROUND(E57*U57,2)</f>
        <v>3.4</v>
      </c>
      <c r="W57" s="223"/>
      <c r="X57" s="223" t="s">
        <v>150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257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51">
        <v>32</v>
      </c>
      <c r="B58" s="252" t="s">
        <v>498</v>
      </c>
      <c r="C58" s="265" t="s">
        <v>499</v>
      </c>
      <c r="D58" s="253" t="s">
        <v>224</v>
      </c>
      <c r="E58" s="254">
        <v>4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6" t="s">
        <v>456</v>
      </c>
      <c r="S58" s="256" t="s">
        <v>158</v>
      </c>
      <c r="T58" s="257" t="s">
        <v>158</v>
      </c>
      <c r="U58" s="223">
        <v>0.16500000000000001</v>
      </c>
      <c r="V58" s="223">
        <f>ROUND(E58*U58,2)</f>
        <v>0.66</v>
      </c>
      <c r="W58" s="223"/>
      <c r="X58" s="223" t="s">
        <v>150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257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2">
        <v>33</v>
      </c>
      <c r="B59" s="233" t="s">
        <v>500</v>
      </c>
      <c r="C59" s="241" t="s">
        <v>501</v>
      </c>
      <c r="D59" s="234" t="s">
        <v>224</v>
      </c>
      <c r="E59" s="235">
        <v>4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15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 t="s">
        <v>456</v>
      </c>
      <c r="S59" s="237" t="s">
        <v>158</v>
      </c>
      <c r="T59" s="238" t="s">
        <v>158</v>
      </c>
      <c r="U59" s="223">
        <v>0.16500000000000001</v>
      </c>
      <c r="V59" s="223">
        <f>ROUND(E59*U59,2)</f>
        <v>0.66</v>
      </c>
      <c r="W59" s="223"/>
      <c r="X59" s="223" t="s">
        <v>150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257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3" t="s">
        <v>502</v>
      </c>
      <c r="D60" s="250"/>
      <c r="E60" s="250"/>
      <c r="F60" s="250"/>
      <c r="G60" s="250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161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51">
        <v>34</v>
      </c>
      <c r="B61" s="252" t="s">
        <v>503</v>
      </c>
      <c r="C61" s="265" t="s">
        <v>504</v>
      </c>
      <c r="D61" s="253" t="s">
        <v>224</v>
      </c>
      <c r="E61" s="254">
        <v>8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 t="s">
        <v>456</v>
      </c>
      <c r="S61" s="256" t="s">
        <v>158</v>
      </c>
      <c r="T61" s="257" t="s">
        <v>158</v>
      </c>
      <c r="U61" s="223">
        <v>0.20699999999999999</v>
      </c>
      <c r="V61" s="223">
        <f>ROUND(E61*U61,2)</f>
        <v>1.66</v>
      </c>
      <c r="W61" s="223"/>
      <c r="X61" s="223" t="s">
        <v>150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257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51">
        <v>35</v>
      </c>
      <c r="B62" s="252" t="s">
        <v>505</v>
      </c>
      <c r="C62" s="265" t="s">
        <v>506</v>
      </c>
      <c r="D62" s="253" t="s">
        <v>224</v>
      </c>
      <c r="E62" s="254">
        <v>4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 t="s">
        <v>456</v>
      </c>
      <c r="S62" s="256" t="s">
        <v>158</v>
      </c>
      <c r="T62" s="257" t="s">
        <v>158</v>
      </c>
      <c r="U62" s="223">
        <v>0.20699999999999999</v>
      </c>
      <c r="V62" s="223">
        <f>ROUND(E62*U62,2)</f>
        <v>0.83</v>
      </c>
      <c r="W62" s="223"/>
      <c r="X62" s="223" t="s">
        <v>150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257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51">
        <v>36</v>
      </c>
      <c r="B63" s="252" t="s">
        <v>507</v>
      </c>
      <c r="C63" s="265" t="s">
        <v>508</v>
      </c>
      <c r="D63" s="253" t="s">
        <v>224</v>
      </c>
      <c r="E63" s="254">
        <v>4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 t="s">
        <v>456</v>
      </c>
      <c r="S63" s="256" t="s">
        <v>158</v>
      </c>
      <c r="T63" s="257" t="s">
        <v>158</v>
      </c>
      <c r="U63" s="223">
        <v>0.372</v>
      </c>
      <c r="V63" s="223">
        <f>ROUND(E63*U63,2)</f>
        <v>1.49</v>
      </c>
      <c r="W63" s="223"/>
      <c r="X63" s="223" t="s">
        <v>150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257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51">
        <v>37</v>
      </c>
      <c r="B64" s="252" t="s">
        <v>509</v>
      </c>
      <c r="C64" s="265" t="s">
        <v>510</v>
      </c>
      <c r="D64" s="253" t="s">
        <v>252</v>
      </c>
      <c r="E64" s="254">
        <v>10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 t="s">
        <v>456</v>
      </c>
      <c r="S64" s="256" t="s">
        <v>158</v>
      </c>
      <c r="T64" s="257" t="s">
        <v>158</v>
      </c>
      <c r="U64" s="223">
        <v>2.9000000000000001E-2</v>
      </c>
      <c r="V64" s="223">
        <f>ROUND(E64*U64,2)</f>
        <v>0.28999999999999998</v>
      </c>
      <c r="W64" s="223"/>
      <c r="X64" s="223" t="s">
        <v>150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257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2">
        <v>38</v>
      </c>
      <c r="B65" s="233" t="s">
        <v>511</v>
      </c>
      <c r="C65" s="241" t="s">
        <v>512</v>
      </c>
      <c r="D65" s="234" t="s">
        <v>264</v>
      </c>
      <c r="E65" s="235">
        <v>2.138E-2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 t="s">
        <v>456</v>
      </c>
      <c r="S65" s="237" t="s">
        <v>158</v>
      </c>
      <c r="T65" s="238" t="s">
        <v>158</v>
      </c>
      <c r="U65" s="223">
        <v>1.421</v>
      </c>
      <c r="V65" s="223">
        <f>ROUND(E65*U65,2)</f>
        <v>0.03</v>
      </c>
      <c r="W65" s="223"/>
      <c r="X65" s="223" t="s">
        <v>150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257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3" t="s">
        <v>410</v>
      </c>
      <c r="D66" s="250"/>
      <c r="E66" s="250"/>
      <c r="F66" s="250"/>
      <c r="G66" s="250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161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6" t="s">
        <v>143</v>
      </c>
      <c r="B67" s="227" t="s">
        <v>83</v>
      </c>
      <c r="C67" s="240" t="s">
        <v>84</v>
      </c>
      <c r="D67" s="228"/>
      <c r="E67" s="229"/>
      <c r="F67" s="230"/>
      <c r="G67" s="230">
        <f>SUMIF(AG68:AG99,"&lt;&gt;NOR",G68:G99)</f>
        <v>0</v>
      </c>
      <c r="H67" s="230"/>
      <c r="I67" s="230">
        <f>SUM(I68:I99)</f>
        <v>0</v>
      </c>
      <c r="J67" s="230"/>
      <c r="K67" s="230">
        <f>SUM(K68:K99)</f>
        <v>0</v>
      </c>
      <c r="L67" s="230"/>
      <c r="M67" s="230">
        <f>SUM(M68:M99)</f>
        <v>0</v>
      </c>
      <c r="N67" s="230"/>
      <c r="O67" s="230">
        <f>SUM(O68:O99)</f>
        <v>0</v>
      </c>
      <c r="P67" s="230"/>
      <c r="Q67" s="230">
        <f>SUM(Q68:Q99)</f>
        <v>0</v>
      </c>
      <c r="R67" s="230"/>
      <c r="S67" s="230"/>
      <c r="T67" s="231"/>
      <c r="U67" s="225"/>
      <c r="V67" s="225">
        <f>SUM(V68:V99)</f>
        <v>15.940000000000001</v>
      </c>
      <c r="W67" s="225"/>
      <c r="X67" s="225"/>
      <c r="AG67" t="s">
        <v>144</v>
      </c>
    </row>
    <row r="68" spans="1:60" ht="33.75" outlineLevel="1" x14ac:dyDescent="0.2">
      <c r="A68" s="251">
        <v>39</v>
      </c>
      <c r="B68" s="252" t="s">
        <v>513</v>
      </c>
      <c r="C68" s="265" t="s">
        <v>514</v>
      </c>
      <c r="D68" s="253" t="s">
        <v>224</v>
      </c>
      <c r="E68" s="254">
        <v>1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 t="s">
        <v>456</v>
      </c>
      <c r="S68" s="256" t="s">
        <v>158</v>
      </c>
      <c r="T68" s="257" t="s">
        <v>158</v>
      </c>
      <c r="U68" s="223">
        <v>0.246</v>
      </c>
      <c r="V68" s="223">
        <f>ROUND(E68*U68,2)</f>
        <v>0.25</v>
      </c>
      <c r="W68" s="223"/>
      <c r="X68" s="223" t="s">
        <v>150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257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51">
        <v>40</v>
      </c>
      <c r="B69" s="252" t="s">
        <v>515</v>
      </c>
      <c r="C69" s="265" t="s">
        <v>516</v>
      </c>
      <c r="D69" s="253" t="s">
        <v>517</v>
      </c>
      <c r="E69" s="254">
        <v>1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 t="s">
        <v>456</v>
      </c>
      <c r="S69" s="256" t="s">
        <v>158</v>
      </c>
      <c r="T69" s="257" t="s">
        <v>158</v>
      </c>
      <c r="U69" s="223">
        <v>1.1200000000000001</v>
      </c>
      <c r="V69" s="223">
        <f>ROUND(E69*U69,2)</f>
        <v>1.1200000000000001</v>
      </c>
      <c r="W69" s="223"/>
      <c r="X69" s="223" t="s">
        <v>150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257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51">
        <v>41</v>
      </c>
      <c r="B70" s="252" t="s">
        <v>518</v>
      </c>
      <c r="C70" s="265" t="s">
        <v>519</v>
      </c>
      <c r="D70" s="253" t="s">
        <v>517</v>
      </c>
      <c r="E70" s="254">
        <v>1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456</v>
      </c>
      <c r="S70" s="256" t="s">
        <v>158</v>
      </c>
      <c r="T70" s="257" t="s">
        <v>158</v>
      </c>
      <c r="U70" s="223">
        <v>1.575</v>
      </c>
      <c r="V70" s="223">
        <f>ROUND(E70*U70,2)</f>
        <v>1.58</v>
      </c>
      <c r="W70" s="223"/>
      <c r="X70" s="223" t="s">
        <v>150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257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51">
        <v>42</v>
      </c>
      <c r="B71" s="252" t="s">
        <v>520</v>
      </c>
      <c r="C71" s="265" t="s">
        <v>521</v>
      </c>
      <c r="D71" s="253" t="s">
        <v>517</v>
      </c>
      <c r="E71" s="254">
        <v>7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456</v>
      </c>
      <c r="S71" s="256" t="s">
        <v>158</v>
      </c>
      <c r="T71" s="257" t="s">
        <v>158</v>
      </c>
      <c r="U71" s="223">
        <v>0.124</v>
      </c>
      <c r="V71" s="223">
        <f>ROUND(E71*U71,2)</f>
        <v>0.87</v>
      </c>
      <c r="W71" s="223"/>
      <c r="X71" s="223" t="s">
        <v>150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257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1" x14ac:dyDescent="0.2">
      <c r="A72" s="251">
        <v>43</v>
      </c>
      <c r="B72" s="252" t="s">
        <v>522</v>
      </c>
      <c r="C72" s="265" t="s">
        <v>523</v>
      </c>
      <c r="D72" s="253" t="s">
        <v>517</v>
      </c>
      <c r="E72" s="254">
        <v>1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 t="s">
        <v>456</v>
      </c>
      <c r="S72" s="256" t="s">
        <v>158</v>
      </c>
      <c r="T72" s="257" t="s">
        <v>158</v>
      </c>
      <c r="U72" s="223">
        <v>0.124</v>
      </c>
      <c r="V72" s="223">
        <f>ROUND(E72*U72,2)</f>
        <v>0.12</v>
      </c>
      <c r="W72" s="223"/>
      <c r="X72" s="223" t="s">
        <v>150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257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1">
        <v>44</v>
      </c>
      <c r="B73" s="252" t="s">
        <v>524</v>
      </c>
      <c r="C73" s="265" t="s">
        <v>525</v>
      </c>
      <c r="D73" s="253" t="s">
        <v>224</v>
      </c>
      <c r="E73" s="254">
        <v>1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 t="s">
        <v>456</v>
      </c>
      <c r="S73" s="256" t="s">
        <v>158</v>
      </c>
      <c r="T73" s="257" t="s">
        <v>158</v>
      </c>
      <c r="U73" s="223">
        <v>0.44500000000000001</v>
      </c>
      <c r="V73" s="223">
        <f>ROUND(E73*U73,2)</f>
        <v>0.45</v>
      </c>
      <c r="W73" s="223"/>
      <c r="X73" s="223" t="s">
        <v>150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257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51">
        <v>45</v>
      </c>
      <c r="B74" s="252" t="s">
        <v>526</v>
      </c>
      <c r="C74" s="265" t="s">
        <v>527</v>
      </c>
      <c r="D74" s="253" t="s">
        <v>224</v>
      </c>
      <c r="E74" s="254">
        <v>1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 t="s">
        <v>456</v>
      </c>
      <c r="S74" s="256" t="s">
        <v>158</v>
      </c>
      <c r="T74" s="257" t="s">
        <v>158</v>
      </c>
      <c r="U74" s="223">
        <v>0.65500000000000003</v>
      </c>
      <c r="V74" s="223">
        <f>ROUND(E74*U74,2)</f>
        <v>0.66</v>
      </c>
      <c r="W74" s="223"/>
      <c r="X74" s="223" t="s">
        <v>150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257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1">
        <v>46</v>
      </c>
      <c r="B75" s="252" t="s">
        <v>528</v>
      </c>
      <c r="C75" s="265" t="s">
        <v>529</v>
      </c>
      <c r="D75" s="253" t="s">
        <v>224</v>
      </c>
      <c r="E75" s="254">
        <v>1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 t="s">
        <v>456</v>
      </c>
      <c r="S75" s="256" t="s">
        <v>158</v>
      </c>
      <c r="T75" s="257" t="s">
        <v>158</v>
      </c>
      <c r="U75" s="223">
        <v>0.16800000000000001</v>
      </c>
      <c r="V75" s="223">
        <f>ROUND(E75*U75,2)</f>
        <v>0.17</v>
      </c>
      <c r="W75" s="223"/>
      <c r="X75" s="223" t="s">
        <v>150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257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51">
        <v>47</v>
      </c>
      <c r="B76" s="252" t="s">
        <v>530</v>
      </c>
      <c r="C76" s="265" t="s">
        <v>531</v>
      </c>
      <c r="D76" s="253" t="s">
        <v>224</v>
      </c>
      <c r="E76" s="254">
        <v>4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 t="s">
        <v>456</v>
      </c>
      <c r="S76" s="256" t="s">
        <v>158</v>
      </c>
      <c r="T76" s="257" t="s">
        <v>158</v>
      </c>
      <c r="U76" s="223">
        <v>0.37</v>
      </c>
      <c r="V76" s="223">
        <f>ROUND(E76*U76,2)</f>
        <v>1.48</v>
      </c>
      <c r="W76" s="223"/>
      <c r="X76" s="223" t="s">
        <v>150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257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51">
        <v>48</v>
      </c>
      <c r="B77" s="252" t="s">
        <v>532</v>
      </c>
      <c r="C77" s="265" t="s">
        <v>533</v>
      </c>
      <c r="D77" s="253" t="s">
        <v>224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 t="s">
        <v>377</v>
      </c>
      <c r="S77" s="256" t="s">
        <v>158</v>
      </c>
      <c r="T77" s="257" t="s">
        <v>158</v>
      </c>
      <c r="U77" s="223">
        <v>0</v>
      </c>
      <c r="V77" s="223">
        <f>ROUND(E77*U77,2)</f>
        <v>0</v>
      </c>
      <c r="W77" s="223"/>
      <c r="X77" s="223" t="s">
        <v>379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463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2.5" outlineLevel="1" x14ac:dyDescent="0.2">
      <c r="A78" s="251">
        <v>49</v>
      </c>
      <c r="B78" s="252" t="s">
        <v>534</v>
      </c>
      <c r="C78" s="265" t="s">
        <v>535</v>
      </c>
      <c r="D78" s="253" t="s">
        <v>224</v>
      </c>
      <c r="E78" s="254">
        <v>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 t="s">
        <v>377</v>
      </c>
      <c r="S78" s="256" t="s">
        <v>158</v>
      </c>
      <c r="T78" s="257" t="s">
        <v>158</v>
      </c>
      <c r="U78" s="223">
        <v>0</v>
      </c>
      <c r="V78" s="223">
        <f>ROUND(E78*U78,2)</f>
        <v>0</v>
      </c>
      <c r="W78" s="223"/>
      <c r="X78" s="223" t="s">
        <v>379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463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1">
        <v>50</v>
      </c>
      <c r="B79" s="252" t="s">
        <v>536</v>
      </c>
      <c r="C79" s="265" t="s">
        <v>537</v>
      </c>
      <c r="D79" s="253" t="s">
        <v>224</v>
      </c>
      <c r="E79" s="254">
        <v>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 t="s">
        <v>377</v>
      </c>
      <c r="S79" s="256" t="s">
        <v>158</v>
      </c>
      <c r="T79" s="257" t="s">
        <v>158</v>
      </c>
      <c r="U79" s="223">
        <v>0</v>
      </c>
      <c r="V79" s="223">
        <f>ROUND(E79*U79,2)</f>
        <v>0</v>
      </c>
      <c r="W79" s="223"/>
      <c r="X79" s="223" t="s">
        <v>379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463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51">
        <v>51</v>
      </c>
      <c r="B80" s="252" t="s">
        <v>538</v>
      </c>
      <c r="C80" s="265" t="s">
        <v>539</v>
      </c>
      <c r="D80" s="253" t="s">
        <v>224</v>
      </c>
      <c r="E80" s="254">
        <v>1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6" t="s">
        <v>377</v>
      </c>
      <c r="S80" s="256" t="s">
        <v>158</v>
      </c>
      <c r="T80" s="257" t="s">
        <v>158</v>
      </c>
      <c r="U80" s="223">
        <v>0</v>
      </c>
      <c r="V80" s="223">
        <f>ROUND(E80*U80,2)</f>
        <v>0</v>
      </c>
      <c r="W80" s="223"/>
      <c r="X80" s="223" t="s">
        <v>379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463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51">
        <v>52</v>
      </c>
      <c r="B81" s="252" t="s">
        <v>540</v>
      </c>
      <c r="C81" s="265" t="s">
        <v>541</v>
      </c>
      <c r="D81" s="253" t="s">
        <v>224</v>
      </c>
      <c r="E81" s="254">
        <v>1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 t="s">
        <v>377</v>
      </c>
      <c r="S81" s="256" t="s">
        <v>158</v>
      </c>
      <c r="T81" s="257" t="s">
        <v>158</v>
      </c>
      <c r="U81" s="223">
        <v>0</v>
      </c>
      <c r="V81" s="223">
        <f>ROUND(E81*U81,2)</f>
        <v>0</v>
      </c>
      <c r="W81" s="223"/>
      <c r="X81" s="223" t="s">
        <v>379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463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22.5" outlineLevel="1" x14ac:dyDescent="0.2">
      <c r="A82" s="251">
        <v>53</v>
      </c>
      <c r="B82" s="252" t="s">
        <v>542</v>
      </c>
      <c r="C82" s="265" t="s">
        <v>543</v>
      </c>
      <c r="D82" s="253" t="s">
        <v>224</v>
      </c>
      <c r="E82" s="254">
        <v>1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 t="s">
        <v>377</v>
      </c>
      <c r="S82" s="256" t="s">
        <v>158</v>
      </c>
      <c r="T82" s="257" t="s">
        <v>158</v>
      </c>
      <c r="U82" s="223">
        <v>0</v>
      </c>
      <c r="V82" s="223">
        <f>ROUND(E82*U82,2)</f>
        <v>0</v>
      </c>
      <c r="W82" s="223"/>
      <c r="X82" s="223" t="s">
        <v>379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463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1" x14ac:dyDescent="0.2">
      <c r="A83" s="251">
        <v>54</v>
      </c>
      <c r="B83" s="252" t="s">
        <v>544</v>
      </c>
      <c r="C83" s="265" t="s">
        <v>545</v>
      </c>
      <c r="D83" s="253" t="s">
        <v>224</v>
      </c>
      <c r="E83" s="254">
        <v>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 t="s">
        <v>377</v>
      </c>
      <c r="S83" s="256" t="s">
        <v>158</v>
      </c>
      <c r="T83" s="257" t="s">
        <v>158</v>
      </c>
      <c r="U83" s="223">
        <v>0</v>
      </c>
      <c r="V83" s="223">
        <f>ROUND(E83*U83,2)</f>
        <v>0</v>
      </c>
      <c r="W83" s="223"/>
      <c r="X83" s="223" t="s">
        <v>379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463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51">
        <v>55</v>
      </c>
      <c r="B84" s="252" t="s">
        <v>546</v>
      </c>
      <c r="C84" s="265" t="s">
        <v>547</v>
      </c>
      <c r="D84" s="253" t="s">
        <v>173</v>
      </c>
      <c r="E84" s="254">
        <v>1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6">
        <v>0</v>
      </c>
      <c r="O84" s="256">
        <f>ROUND(E84*N84,2)</f>
        <v>0</v>
      </c>
      <c r="P84" s="256">
        <v>0</v>
      </c>
      <c r="Q84" s="256">
        <f>ROUND(E84*P84,2)</f>
        <v>0</v>
      </c>
      <c r="R84" s="256" t="s">
        <v>456</v>
      </c>
      <c r="S84" s="256" t="s">
        <v>158</v>
      </c>
      <c r="T84" s="257" t="s">
        <v>158</v>
      </c>
      <c r="U84" s="223">
        <v>3.6</v>
      </c>
      <c r="V84" s="223">
        <f>ROUND(E84*U84,2)</f>
        <v>3.6</v>
      </c>
      <c r="W84" s="223"/>
      <c r="X84" s="223" t="s">
        <v>150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257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2">
        <v>56</v>
      </c>
      <c r="B85" s="233" t="s">
        <v>548</v>
      </c>
      <c r="C85" s="241" t="s">
        <v>549</v>
      </c>
      <c r="D85" s="234" t="s">
        <v>264</v>
      </c>
      <c r="E85" s="235">
        <v>3.4500000000000003E-2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15</v>
      </c>
      <c r="M85" s="237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7" t="s">
        <v>456</v>
      </c>
      <c r="S85" s="237" t="s">
        <v>158</v>
      </c>
      <c r="T85" s="238" t="s">
        <v>158</v>
      </c>
      <c r="U85" s="223">
        <v>1.629</v>
      </c>
      <c r="V85" s="223">
        <f>ROUND(E85*U85,2)</f>
        <v>0.06</v>
      </c>
      <c r="W85" s="223"/>
      <c r="X85" s="223" t="s">
        <v>150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257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3" t="s">
        <v>410</v>
      </c>
      <c r="D86" s="250"/>
      <c r="E86" s="250"/>
      <c r="F86" s="250"/>
      <c r="G86" s="250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161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51">
        <v>57</v>
      </c>
      <c r="B87" s="252" t="s">
        <v>550</v>
      </c>
      <c r="C87" s="265" t="s">
        <v>551</v>
      </c>
      <c r="D87" s="253" t="s">
        <v>173</v>
      </c>
      <c r="E87" s="254">
        <v>1</v>
      </c>
      <c r="F87" s="255"/>
      <c r="G87" s="256">
        <f>ROUND(E87*F87,2)</f>
        <v>0</v>
      </c>
      <c r="H87" s="255"/>
      <c r="I87" s="256">
        <f>ROUND(E87*H87,2)</f>
        <v>0</v>
      </c>
      <c r="J87" s="255"/>
      <c r="K87" s="256">
        <f>ROUND(E87*J87,2)</f>
        <v>0</v>
      </c>
      <c r="L87" s="256">
        <v>15</v>
      </c>
      <c r="M87" s="256">
        <f>G87*(1+L87/100)</f>
        <v>0</v>
      </c>
      <c r="N87" s="256">
        <v>0</v>
      </c>
      <c r="O87" s="256">
        <f>ROUND(E87*N87,2)</f>
        <v>0</v>
      </c>
      <c r="P87" s="256">
        <v>0</v>
      </c>
      <c r="Q87" s="256">
        <f>ROUND(E87*P87,2)</f>
        <v>0</v>
      </c>
      <c r="R87" s="256" t="s">
        <v>456</v>
      </c>
      <c r="S87" s="256" t="s">
        <v>158</v>
      </c>
      <c r="T87" s="257" t="s">
        <v>158</v>
      </c>
      <c r="U87" s="223">
        <v>0.59</v>
      </c>
      <c r="V87" s="223">
        <f>ROUND(E87*U87,2)</f>
        <v>0.59</v>
      </c>
      <c r="W87" s="223"/>
      <c r="X87" s="223" t="s">
        <v>150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257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51">
        <v>58</v>
      </c>
      <c r="B88" s="252" t="s">
        <v>552</v>
      </c>
      <c r="C88" s="265" t="s">
        <v>553</v>
      </c>
      <c r="D88" s="253" t="s">
        <v>173</v>
      </c>
      <c r="E88" s="254">
        <v>1</v>
      </c>
      <c r="F88" s="255"/>
      <c r="G88" s="256">
        <f>ROUND(E88*F88,2)</f>
        <v>0</v>
      </c>
      <c r="H88" s="255"/>
      <c r="I88" s="256">
        <f>ROUND(E88*H88,2)</f>
        <v>0</v>
      </c>
      <c r="J88" s="255"/>
      <c r="K88" s="256">
        <f>ROUND(E88*J88,2)</f>
        <v>0</v>
      </c>
      <c r="L88" s="256">
        <v>15</v>
      </c>
      <c r="M88" s="256">
        <f>G88*(1+L88/100)</f>
        <v>0</v>
      </c>
      <c r="N88" s="256">
        <v>0</v>
      </c>
      <c r="O88" s="256">
        <f>ROUND(E88*N88,2)</f>
        <v>0</v>
      </c>
      <c r="P88" s="256">
        <v>0</v>
      </c>
      <c r="Q88" s="256">
        <f>ROUND(E88*P88,2)</f>
        <v>0</v>
      </c>
      <c r="R88" s="256" t="s">
        <v>456</v>
      </c>
      <c r="S88" s="256" t="s">
        <v>158</v>
      </c>
      <c r="T88" s="257" t="s">
        <v>158</v>
      </c>
      <c r="U88" s="223">
        <v>0.38200000000000001</v>
      </c>
      <c r="V88" s="223">
        <f>ROUND(E88*U88,2)</f>
        <v>0.38</v>
      </c>
      <c r="W88" s="223"/>
      <c r="X88" s="223" t="s">
        <v>150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257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51">
        <v>59</v>
      </c>
      <c r="B89" s="252" t="s">
        <v>554</v>
      </c>
      <c r="C89" s="265" t="s">
        <v>555</v>
      </c>
      <c r="D89" s="253" t="s">
        <v>173</v>
      </c>
      <c r="E89" s="254">
        <v>1</v>
      </c>
      <c r="F89" s="255"/>
      <c r="G89" s="256">
        <f>ROUND(E89*F89,2)</f>
        <v>0</v>
      </c>
      <c r="H89" s="255"/>
      <c r="I89" s="256">
        <f>ROUND(E89*H89,2)</f>
        <v>0</v>
      </c>
      <c r="J89" s="255"/>
      <c r="K89" s="256">
        <f>ROUND(E89*J89,2)</f>
        <v>0</v>
      </c>
      <c r="L89" s="256">
        <v>15</v>
      </c>
      <c r="M89" s="256">
        <f>G89*(1+L89/100)</f>
        <v>0</v>
      </c>
      <c r="N89" s="256">
        <v>0</v>
      </c>
      <c r="O89" s="256">
        <f>ROUND(E89*N89,2)</f>
        <v>0</v>
      </c>
      <c r="P89" s="256">
        <v>0</v>
      </c>
      <c r="Q89" s="256">
        <f>ROUND(E89*P89,2)</f>
        <v>0</v>
      </c>
      <c r="R89" s="256" t="s">
        <v>456</v>
      </c>
      <c r="S89" s="256" t="s">
        <v>158</v>
      </c>
      <c r="T89" s="257" t="s">
        <v>158</v>
      </c>
      <c r="U89" s="223">
        <v>1.1499999999999999</v>
      </c>
      <c r="V89" s="223">
        <f>ROUND(E89*U89,2)</f>
        <v>1.1499999999999999</v>
      </c>
      <c r="W89" s="223"/>
      <c r="X89" s="223" t="s">
        <v>150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257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2">
        <v>60</v>
      </c>
      <c r="B90" s="233" t="s">
        <v>556</v>
      </c>
      <c r="C90" s="241" t="s">
        <v>557</v>
      </c>
      <c r="D90" s="234" t="s">
        <v>173</v>
      </c>
      <c r="E90" s="235">
        <v>2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 t="s">
        <v>456</v>
      </c>
      <c r="S90" s="237" t="s">
        <v>158</v>
      </c>
      <c r="T90" s="238" t="s">
        <v>158</v>
      </c>
      <c r="U90" s="223">
        <v>0.36199999999999999</v>
      </c>
      <c r="V90" s="223">
        <f>ROUND(E90*U90,2)</f>
        <v>0.72</v>
      </c>
      <c r="W90" s="223"/>
      <c r="X90" s="223" t="s">
        <v>150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257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3" t="s">
        <v>558</v>
      </c>
      <c r="D91" s="250"/>
      <c r="E91" s="250"/>
      <c r="F91" s="250"/>
      <c r="G91" s="250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3"/>
      <c r="Z91" s="213"/>
      <c r="AA91" s="213"/>
      <c r="AB91" s="213"/>
      <c r="AC91" s="213"/>
      <c r="AD91" s="213"/>
      <c r="AE91" s="213"/>
      <c r="AF91" s="213"/>
      <c r="AG91" s="213" t="s">
        <v>161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32">
        <v>61</v>
      </c>
      <c r="B92" s="233" t="s">
        <v>559</v>
      </c>
      <c r="C92" s="241" t="s">
        <v>560</v>
      </c>
      <c r="D92" s="234" t="s">
        <v>173</v>
      </c>
      <c r="E92" s="235">
        <v>2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15</v>
      </c>
      <c r="M92" s="237">
        <f>G92*(1+L92/100)</f>
        <v>0</v>
      </c>
      <c r="N92" s="237">
        <v>0</v>
      </c>
      <c r="O92" s="237">
        <f>ROUND(E92*N92,2)</f>
        <v>0</v>
      </c>
      <c r="P92" s="237">
        <v>0</v>
      </c>
      <c r="Q92" s="237">
        <f>ROUND(E92*P92,2)</f>
        <v>0</v>
      </c>
      <c r="R92" s="237" t="s">
        <v>456</v>
      </c>
      <c r="S92" s="237" t="s">
        <v>158</v>
      </c>
      <c r="T92" s="238" t="s">
        <v>158</v>
      </c>
      <c r="U92" s="223">
        <v>0.39300000000000002</v>
      </c>
      <c r="V92" s="223">
        <f>ROUND(E92*U92,2)</f>
        <v>0.79</v>
      </c>
      <c r="W92" s="223"/>
      <c r="X92" s="223" t="s">
        <v>150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257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63" t="s">
        <v>558</v>
      </c>
      <c r="D93" s="250"/>
      <c r="E93" s="250"/>
      <c r="F93" s="250"/>
      <c r="G93" s="250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3"/>
      <c r="Z93" s="213"/>
      <c r="AA93" s="213"/>
      <c r="AB93" s="213"/>
      <c r="AC93" s="213"/>
      <c r="AD93" s="213"/>
      <c r="AE93" s="213"/>
      <c r="AF93" s="213"/>
      <c r="AG93" s="213" t="s">
        <v>161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51">
        <v>62</v>
      </c>
      <c r="B94" s="252" t="s">
        <v>561</v>
      </c>
      <c r="C94" s="265" t="s">
        <v>562</v>
      </c>
      <c r="D94" s="253" t="s">
        <v>173</v>
      </c>
      <c r="E94" s="254">
        <v>1</v>
      </c>
      <c r="F94" s="255"/>
      <c r="G94" s="256">
        <f>ROUND(E94*F94,2)</f>
        <v>0</v>
      </c>
      <c r="H94" s="255"/>
      <c r="I94" s="256">
        <f>ROUND(E94*H94,2)</f>
        <v>0</v>
      </c>
      <c r="J94" s="255"/>
      <c r="K94" s="256">
        <f>ROUND(E94*J94,2)</f>
        <v>0</v>
      </c>
      <c r="L94" s="256">
        <v>15</v>
      </c>
      <c r="M94" s="256">
        <f>G94*(1+L94/100)</f>
        <v>0</v>
      </c>
      <c r="N94" s="256">
        <v>0</v>
      </c>
      <c r="O94" s="256">
        <f>ROUND(E94*N94,2)</f>
        <v>0</v>
      </c>
      <c r="P94" s="256">
        <v>0</v>
      </c>
      <c r="Q94" s="256">
        <f>ROUND(E94*P94,2)</f>
        <v>0</v>
      </c>
      <c r="R94" s="256" t="s">
        <v>456</v>
      </c>
      <c r="S94" s="256" t="s">
        <v>158</v>
      </c>
      <c r="T94" s="257" t="s">
        <v>158</v>
      </c>
      <c r="U94" s="223">
        <v>0.114</v>
      </c>
      <c r="V94" s="223">
        <f>ROUND(E94*U94,2)</f>
        <v>0.11</v>
      </c>
      <c r="W94" s="223"/>
      <c r="X94" s="223" t="s">
        <v>150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257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51">
        <v>63</v>
      </c>
      <c r="B95" s="252" t="s">
        <v>563</v>
      </c>
      <c r="C95" s="265" t="s">
        <v>564</v>
      </c>
      <c r="D95" s="253" t="s">
        <v>173</v>
      </c>
      <c r="E95" s="254">
        <v>3</v>
      </c>
      <c r="F95" s="255"/>
      <c r="G95" s="256">
        <f>ROUND(E95*F95,2)</f>
        <v>0</v>
      </c>
      <c r="H95" s="255"/>
      <c r="I95" s="256">
        <f>ROUND(E95*H95,2)</f>
        <v>0</v>
      </c>
      <c r="J95" s="255"/>
      <c r="K95" s="256">
        <f>ROUND(E95*J95,2)</f>
        <v>0</v>
      </c>
      <c r="L95" s="256">
        <v>15</v>
      </c>
      <c r="M95" s="256">
        <f>G95*(1+L95/100)</f>
        <v>0</v>
      </c>
      <c r="N95" s="256">
        <v>0</v>
      </c>
      <c r="O95" s="256">
        <f>ROUND(E95*N95,2)</f>
        <v>0</v>
      </c>
      <c r="P95" s="256">
        <v>0</v>
      </c>
      <c r="Q95" s="256">
        <f>ROUND(E95*P95,2)</f>
        <v>0</v>
      </c>
      <c r="R95" s="256" t="s">
        <v>456</v>
      </c>
      <c r="S95" s="256" t="s">
        <v>158</v>
      </c>
      <c r="T95" s="257" t="s">
        <v>158</v>
      </c>
      <c r="U95" s="223">
        <v>0.217</v>
      </c>
      <c r="V95" s="223">
        <f>ROUND(E95*U95,2)</f>
        <v>0.65</v>
      </c>
      <c r="W95" s="223"/>
      <c r="X95" s="223" t="s">
        <v>150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257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32">
        <v>64</v>
      </c>
      <c r="B96" s="233" t="s">
        <v>565</v>
      </c>
      <c r="C96" s="241" t="s">
        <v>566</v>
      </c>
      <c r="D96" s="234" t="s">
        <v>264</v>
      </c>
      <c r="E96" s="235">
        <v>0.25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15</v>
      </c>
      <c r="M96" s="237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7" t="s">
        <v>456</v>
      </c>
      <c r="S96" s="237" t="s">
        <v>158</v>
      </c>
      <c r="T96" s="238" t="s">
        <v>158</v>
      </c>
      <c r="U96" s="223">
        <v>4.7720000000000002</v>
      </c>
      <c r="V96" s="223">
        <f>ROUND(E96*U96,2)</f>
        <v>1.19</v>
      </c>
      <c r="W96" s="223"/>
      <c r="X96" s="223" t="s">
        <v>150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257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3" t="s">
        <v>567</v>
      </c>
      <c r="D97" s="250"/>
      <c r="E97" s="250"/>
      <c r="F97" s="250"/>
      <c r="G97" s="250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3"/>
      <c r="Z97" s="213"/>
      <c r="AA97" s="213"/>
      <c r="AB97" s="213"/>
      <c r="AC97" s="213"/>
      <c r="AD97" s="213"/>
      <c r="AE97" s="213"/>
      <c r="AF97" s="213"/>
      <c r="AG97" s="213" t="s">
        <v>161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51">
        <v>65</v>
      </c>
      <c r="B98" s="252" t="s">
        <v>568</v>
      </c>
      <c r="C98" s="265" t="s">
        <v>569</v>
      </c>
      <c r="D98" s="253" t="s">
        <v>173</v>
      </c>
      <c r="E98" s="254">
        <v>2</v>
      </c>
      <c r="F98" s="255"/>
      <c r="G98" s="256">
        <f>ROUND(E98*F98,2)</f>
        <v>0</v>
      </c>
      <c r="H98" s="255"/>
      <c r="I98" s="256">
        <f>ROUND(E98*H98,2)</f>
        <v>0</v>
      </c>
      <c r="J98" s="255"/>
      <c r="K98" s="256">
        <f>ROUND(E98*J98,2)</f>
        <v>0</v>
      </c>
      <c r="L98" s="256">
        <v>15</v>
      </c>
      <c r="M98" s="256">
        <f>G98*(1+L98/100)</f>
        <v>0</v>
      </c>
      <c r="N98" s="256">
        <v>0</v>
      </c>
      <c r="O98" s="256">
        <f>ROUND(E98*N98,2)</f>
        <v>0</v>
      </c>
      <c r="P98" s="256">
        <v>0</v>
      </c>
      <c r="Q98" s="256">
        <f>ROUND(E98*P98,2)</f>
        <v>0</v>
      </c>
      <c r="R98" s="256"/>
      <c r="S98" s="256" t="s">
        <v>148</v>
      </c>
      <c r="T98" s="257" t="s">
        <v>149</v>
      </c>
      <c r="U98" s="223">
        <v>0</v>
      </c>
      <c r="V98" s="223">
        <f>ROUND(E98*U98,2)</f>
        <v>0</v>
      </c>
      <c r="W98" s="223"/>
      <c r="X98" s="223" t="s">
        <v>150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257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51">
        <v>66</v>
      </c>
      <c r="B99" s="252" t="s">
        <v>570</v>
      </c>
      <c r="C99" s="265" t="s">
        <v>571</v>
      </c>
      <c r="D99" s="253" t="s">
        <v>173</v>
      </c>
      <c r="E99" s="254">
        <v>1</v>
      </c>
      <c r="F99" s="255"/>
      <c r="G99" s="256">
        <f>ROUND(E99*F99,2)</f>
        <v>0</v>
      </c>
      <c r="H99" s="255"/>
      <c r="I99" s="256">
        <f>ROUND(E99*H99,2)</f>
        <v>0</v>
      </c>
      <c r="J99" s="255"/>
      <c r="K99" s="256">
        <f>ROUND(E99*J99,2)</f>
        <v>0</v>
      </c>
      <c r="L99" s="256">
        <v>15</v>
      </c>
      <c r="M99" s="256">
        <f>G99*(1+L99/100)</f>
        <v>0</v>
      </c>
      <c r="N99" s="256">
        <v>0</v>
      </c>
      <c r="O99" s="256">
        <f>ROUND(E99*N99,2)</f>
        <v>0</v>
      </c>
      <c r="P99" s="256">
        <v>0</v>
      </c>
      <c r="Q99" s="256">
        <f>ROUND(E99*P99,2)</f>
        <v>0</v>
      </c>
      <c r="R99" s="256"/>
      <c r="S99" s="256" t="s">
        <v>148</v>
      </c>
      <c r="T99" s="257" t="s">
        <v>149</v>
      </c>
      <c r="U99" s="223">
        <v>0</v>
      </c>
      <c r="V99" s="223">
        <f>ROUND(E99*U99,2)</f>
        <v>0</v>
      </c>
      <c r="W99" s="223"/>
      <c r="X99" s="223" t="s">
        <v>150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257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x14ac:dyDescent="0.2">
      <c r="A100" s="226" t="s">
        <v>143</v>
      </c>
      <c r="B100" s="227" t="s">
        <v>85</v>
      </c>
      <c r="C100" s="240" t="s">
        <v>86</v>
      </c>
      <c r="D100" s="228"/>
      <c r="E100" s="229"/>
      <c r="F100" s="230"/>
      <c r="G100" s="230">
        <f>SUMIF(AG101:AG104,"&lt;&gt;NOR",G101:G104)</f>
        <v>0</v>
      </c>
      <c r="H100" s="230"/>
      <c r="I100" s="230">
        <f>SUM(I101:I104)</f>
        <v>0</v>
      </c>
      <c r="J100" s="230"/>
      <c r="K100" s="230">
        <f>SUM(K101:K104)</f>
        <v>0</v>
      </c>
      <c r="L100" s="230"/>
      <c r="M100" s="230">
        <f>SUM(M101:M104)</f>
        <v>0</v>
      </c>
      <c r="N100" s="230"/>
      <c r="O100" s="230">
        <f>SUM(O101:O104)</f>
        <v>0</v>
      </c>
      <c r="P100" s="230"/>
      <c r="Q100" s="230">
        <f>SUM(Q101:Q104)</f>
        <v>0</v>
      </c>
      <c r="R100" s="230"/>
      <c r="S100" s="230"/>
      <c r="T100" s="231"/>
      <c r="U100" s="225"/>
      <c r="V100" s="225">
        <f>SUM(V101:V104)</f>
        <v>1.78</v>
      </c>
      <c r="W100" s="225"/>
      <c r="X100" s="225"/>
      <c r="AG100" t="s">
        <v>144</v>
      </c>
    </row>
    <row r="101" spans="1:60" ht="45" outlineLevel="1" x14ac:dyDescent="0.2">
      <c r="A101" s="251">
        <v>67</v>
      </c>
      <c r="B101" s="252" t="s">
        <v>572</v>
      </c>
      <c r="C101" s="265" t="s">
        <v>573</v>
      </c>
      <c r="D101" s="253" t="s">
        <v>517</v>
      </c>
      <c r="E101" s="254">
        <v>1</v>
      </c>
      <c r="F101" s="255"/>
      <c r="G101" s="256">
        <f>ROUND(E101*F101,2)</f>
        <v>0</v>
      </c>
      <c r="H101" s="255"/>
      <c r="I101" s="256">
        <f>ROUND(E101*H101,2)</f>
        <v>0</v>
      </c>
      <c r="J101" s="255"/>
      <c r="K101" s="256">
        <f>ROUND(E101*J101,2)</f>
        <v>0</v>
      </c>
      <c r="L101" s="256">
        <v>15</v>
      </c>
      <c r="M101" s="256">
        <f>G101*(1+L101/100)</f>
        <v>0</v>
      </c>
      <c r="N101" s="256">
        <v>0</v>
      </c>
      <c r="O101" s="256">
        <f>ROUND(E101*N101,2)</f>
        <v>0</v>
      </c>
      <c r="P101" s="256">
        <v>0</v>
      </c>
      <c r="Q101" s="256">
        <f>ROUND(E101*P101,2)</f>
        <v>0</v>
      </c>
      <c r="R101" s="256" t="s">
        <v>456</v>
      </c>
      <c r="S101" s="256" t="s">
        <v>158</v>
      </c>
      <c r="T101" s="257" t="s">
        <v>158</v>
      </c>
      <c r="U101" s="223">
        <v>1.77</v>
      </c>
      <c r="V101" s="223">
        <f>ROUND(E101*U101,2)</f>
        <v>1.77</v>
      </c>
      <c r="W101" s="223"/>
      <c r="X101" s="223" t="s">
        <v>150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257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2.5" outlineLevel="1" x14ac:dyDescent="0.2">
      <c r="A102" s="251">
        <v>68</v>
      </c>
      <c r="B102" s="252" t="s">
        <v>574</v>
      </c>
      <c r="C102" s="265" t="s">
        <v>575</v>
      </c>
      <c r="D102" s="253" t="s">
        <v>224</v>
      </c>
      <c r="E102" s="254">
        <v>1</v>
      </c>
      <c r="F102" s="255"/>
      <c r="G102" s="256">
        <f>ROUND(E102*F102,2)</f>
        <v>0</v>
      </c>
      <c r="H102" s="255"/>
      <c r="I102" s="256">
        <f>ROUND(E102*H102,2)</f>
        <v>0</v>
      </c>
      <c r="J102" s="255"/>
      <c r="K102" s="256">
        <f>ROUND(E102*J102,2)</f>
        <v>0</v>
      </c>
      <c r="L102" s="256">
        <v>15</v>
      </c>
      <c r="M102" s="256">
        <f>G102*(1+L102/100)</f>
        <v>0</v>
      </c>
      <c r="N102" s="256">
        <v>0</v>
      </c>
      <c r="O102" s="256">
        <f>ROUND(E102*N102,2)</f>
        <v>0</v>
      </c>
      <c r="P102" s="256">
        <v>0</v>
      </c>
      <c r="Q102" s="256">
        <f>ROUND(E102*P102,2)</f>
        <v>0</v>
      </c>
      <c r="R102" s="256" t="s">
        <v>377</v>
      </c>
      <c r="S102" s="256" t="s">
        <v>158</v>
      </c>
      <c r="T102" s="257" t="s">
        <v>158</v>
      </c>
      <c r="U102" s="223">
        <v>0</v>
      </c>
      <c r="V102" s="223">
        <f>ROUND(E102*U102,2)</f>
        <v>0</v>
      </c>
      <c r="W102" s="223"/>
      <c r="X102" s="223" t="s">
        <v>379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463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2">
        <v>69</v>
      </c>
      <c r="B103" s="233" t="s">
        <v>576</v>
      </c>
      <c r="C103" s="241" t="s">
        <v>577</v>
      </c>
      <c r="D103" s="234" t="s">
        <v>264</v>
      </c>
      <c r="E103" s="235">
        <v>7.0000000000000001E-3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15</v>
      </c>
      <c r="M103" s="237">
        <f>G103*(1+L103/100)</f>
        <v>0</v>
      </c>
      <c r="N103" s="237">
        <v>0</v>
      </c>
      <c r="O103" s="237">
        <f>ROUND(E103*N103,2)</f>
        <v>0</v>
      </c>
      <c r="P103" s="237">
        <v>0</v>
      </c>
      <c r="Q103" s="237">
        <f>ROUND(E103*P103,2)</f>
        <v>0</v>
      </c>
      <c r="R103" s="237" t="s">
        <v>456</v>
      </c>
      <c r="S103" s="237" t="s">
        <v>158</v>
      </c>
      <c r="T103" s="238" t="s">
        <v>158</v>
      </c>
      <c r="U103" s="223">
        <v>1.7789999999999999</v>
      </c>
      <c r="V103" s="223">
        <f>ROUND(E103*U103,2)</f>
        <v>0.01</v>
      </c>
      <c r="W103" s="223"/>
      <c r="X103" s="223" t="s">
        <v>150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257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3" t="s">
        <v>410</v>
      </c>
      <c r="D104" s="250"/>
      <c r="E104" s="250"/>
      <c r="F104" s="250"/>
      <c r="G104" s="250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161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x14ac:dyDescent="0.2">
      <c r="A105" s="226" t="s">
        <v>143</v>
      </c>
      <c r="B105" s="227" t="s">
        <v>89</v>
      </c>
      <c r="C105" s="240" t="s">
        <v>90</v>
      </c>
      <c r="D105" s="228"/>
      <c r="E105" s="229"/>
      <c r="F105" s="230"/>
      <c r="G105" s="230">
        <f>SUMIF(AG106:AG107,"&lt;&gt;NOR",G106:G107)</f>
        <v>0</v>
      </c>
      <c r="H105" s="230"/>
      <c r="I105" s="230">
        <f>SUM(I106:I107)</f>
        <v>0</v>
      </c>
      <c r="J105" s="230"/>
      <c r="K105" s="230">
        <f>SUM(K106:K107)</f>
        <v>0</v>
      </c>
      <c r="L105" s="230"/>
      <c r="M105" s="230">
        <f>SUM(M106:M107)</f>
        <v>0</v>
      </c>
      <c r="N105" s="230"/>
      <c r="O105" s="230">
        <f>SUM(O106:O107)</f>
        <v>0</v>
      </c>
      <c r="P105" s="230"/>
      <c r="Q105" s="230">
        <f>SUM(Q106:Q107)</f>
        <v>0</v>
      </c>
      <c r="R105" s="230"/>
      <c r="S105" s="230"/>
      <c r="T105" s="231"/>
      <c r="U105" s="225"/>
      <c r="V105" s="225">
        <f>SUM(V106:V107)</f>
        <v>0.66</v>
      </c>
      <c r="W105" s="225"/>
      <c r="X105" s="225"/>
      <c r="AG105" t="s">
        <v>144</v>
      </c>
    </row>
    <row r="106" spans="1:60" ht="22.5" outlineLevel="1" x14ac:dyDescent="0.2">
      <c r="A106" s="251">
        <v>70</v>
      </c>
      <c r="B106" s="252" t="s">
        <v>578</v>
      </c>
      <c r="C106" s="265" t="s">
        <v>579</v>
      </c>
      <c r="D106" s="253" t="s">
        <v>224</v>
      </c>
      <c r="E106" s="254">
        <v>4</v>
      </c>
      <c r="F106" s="255"/>
      <c r="G106" s="256">
        <f>ROUND(E106*F106,2)</f>
        <v>0</v>
      </c>
      <c r="H106" s="255"/>
      <c r="I106" s="256">
        <f>ROUND(E106*H106,2)</f>
        <v>0</v>
      </c>
      <c r="J106" s="255"/>
      <c r="K106" s="256">
        <f>ROUND(E106*J106,2)</f>
        <v>0</v>
      </c>
      <c r="L106" s="256">
        <v>15</v>
      </c>
      <c r="M106" s="256">
        <f>G106*(1+L106/100)</f>
        <v>0</v>
      </c>
      <c r="N106" s="256">
        <v>0</v>
      </c>
      <c r="O106" s="256">
        <f>ROUND(E106*N106,2)</f>
        <v>0</v>
      </c>
      <c r="P106" s="256">
        <v>0</v>
      </c>
      <c r="Q106" s="256">
        <f>ROUND(E106*P106,2)</f>
        <v>0</v>
      </c>
      <c r="R106" s="256" t="s">
        <v>460</v>
      </c>
      <c r="S106" s="256" t="s">
        <v>158</v>
      </c>
      <c r="T106" s="257" t="s">
        <v>158</v>
      </c>
      <c r="U106" s="223">
        <v>0.16500000000000001</v>
      </c>
      <c r="V106" s="223">
        <f>ROUND(E106*U106,2)</f>
        <v>0.66</v>
      </c>
      <c r="W106" s="223"/>
      <c r="X106" s="223" t="s">
        <v>150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257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2">
        <v>71</v>
      </c>
      <c r="B107" s="233" t="s">
        <v>580</v>
      </c>
      <c r="C107" s="241" t="s">
        <v>581</v>
      </c>
      <c r="D107" s="234" t="s">
        <v>224</v>
      </c>
      <c r="E107" s="235">
        <v>4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15</v>
      </c>
      <c r="M107" s="237">
        <f>G107*(1+L107/100)</f>
        <v>0</v>
      </c>
      <c r="N107" s="237">
        <v>0</v>
      </c>
      <c r="O107" s="237">
        <f>ROUND(E107*N107,2)</f>
        <v>0</v>
      </c>
      <c r="P107" s="237">
        <v>0</v>
      </c>
      <c r="Q107" s="237">
        <f>ROUND(E107*P107,2)</f>
        <v>0</v>
      </c>
      <c r="R107" s="237" t="s">
        <v>377</v>
      </c>
      <c r="S107" s="237" t="s">
        <v>158</v>
      </c>
      <c r="T107" s="238" t="s">
        <v>158</v>
      </c>
      <c r="U107" s="223">
        <v>0</v>
      </c>
      <c r="V107" s="223">
        <f>ROUND(E107*U107,2)</f>
        <v>0</v>
      </c>
      <c r="W107" s="223"/>
      <c r="X107" s="223" t="s">
        <v>379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463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">
      <c r="A108" s="3"/>
      <c r="B108" s="4"/>
      <c r="C108" s="242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v>15</v>
      </c>
      <c r="AF108">
        <v>21</v>
      </c>
      <c r="AG108" t="s">
        <v>130</v>
      </c>
    </row>
    <row r="109" spans="1:60" x14ac:dyDescent="0.2">
      <c r="A109" s="216"/>
      <c r="B109" s="217" t="s">
        <v>29</v>
      </c>
      <c r="C109" s="243"/>
      <c r="D109" s="218"/>
      <c r="E109" s="219"/>
      <c r="F109" s="219"/>
      <c r="G109" s="239">
        <f>G8+G14+G30+G33+G47+G67+G100+G105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f>SUMIF(L7:L107,AE108,G7:G107)</f>
        <v>0</v>
      </c>
      <c r="AF109">
        <f>SUMIF(L7:L107,AF108,G7:G107)</f>
        <v>0</v>
      </c>
      <c r="AG109" t="s">
        <v>152</v>
      </c>
    </row>
    <row r="110" spans="1:60" x14ac:dyDescent="0.2">
      <c r="C110" s="244"/>
      <c r="D110" s="10"/>
      <c r="AG110" t="s">
        <v>153</v>
      </c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FBJZn9Nsp0eIjEkpeu+89VEtnpAHopwvPlg1pLCmpYCRn8Q7xU0VcHFaWmOnp9uNTNWGW1yUMCedZFeh5mFIg==" saltValue="ue+UM3n27NL71UJUVbywBA==" spinCount="100000" sheet="1"/>
  <mergeCells count="25">
    <mergeCell ref="C104:G104"/>
    <mergeCell ref="C60:G60"/>
    <mergeCell ref="C66:G66"/>
    <mergeCell ref="C86:G86"/>
    <mergeCell ref="C91:G91"/>
    <mergeCell ref="C93:G93"/>
    <mergeCell ref="C97:G97"/>
    <mergeCell ref="C42:G42"/>
    <mergeCell ref="C44:G44"/>
    <mergeCell ref="C46:G46"/>
    <mergeCell ref="C49:G49"/>
    <mergeCell ref="C51:G51"/>
    <mergeCell ref="C53:G53"/>
    <mergeCell ref="C18:G18"/>
    <mergeCell ref="C29:G29"/>
    <mergeCell ref="C32:G32"/>
    <mergeCell ref="C36:G36"/>
    <mergeCell ref="C38:G38"/>
    <mergeCell ref="C40:G4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0BE6-0060-4C13-BE3B-5B9732102D4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117</v>
      </c>
      <c r="B1" s="198"/>
      <c r="C1" s="198"/>
      <c r="D1" s="198"/>
      <c r="E1" s="198"/>
      <c r="F1" s="198"/>
      <c r="G1" s="198"/>
      <c r="AG1" t="s">
        <v>118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119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119</v>
      </c>
      <c r="AG3" t="s">
        <v>120</v>
      </c>
    </row>
    <row r="4" spans="1:60" ht="24.95" customHeight="1" x14ac:dyDescent="0.2">
      <c r="A4" s="203" t="s">
        <v>9</v>
      </c>
      <c r="B4" s="204" t="s">
        <v>55</v>
      </c>
      <c r="C4" s="205" t="s">
        <v>56</v>
      </c>
      <c r="D4" s="206"/>
      <c r="E4" s="206"/>
      <c r="F4" s="206"/>
      <c r="G4" s="207"/>
      <c r="AG4" t="s">
        <v>121</v>
      </c>
    </row>
    <row r="5" spans="1:60" x14ac:dyDescent="0.2">
      <c r="D5" s="10"/>
    </row>
    <row r="6" spans="1:60" ht="38.25" x14ac:dyDescent="0.2">
      <c r="A6" s="209" t="s">
        <v>122</v>
      </c>
      <c r="B6" s="211" t="s">
        <v>123</v>
      </c>
      <c r="C6" s="211" t="s">
        <v>124</v>
      </c>
      <c r="D6" s="210" t="s">
        <v>125</v>
      </c>
      <c r="E6" s="209" t="s">
        <v>126</v>
      </c>
      <c r="F6" s="208" t="s">
        <v>127</v>
      </c>
      <c r="G6" s="209" t="s">
        <v>29</v>
      </c>
      <c r="H6" s="212" t="s">
        <v>30</v>
      </c>
      <c r="I6" s="212" t="s">
        <v>128</v>
      </c>
      <c r="J6" s="212" t="s">
        <v>31</v>
      </c>
      <c r="K6" s="212" t="s">
        <v>129</v>
      </c>
      <c r="L6" s="212" t="s">
        <v>130</v>
      </c>
      <c r="M6" s="212" t="s">
        <v>131</v>
      </c>
      <c r="N6" s="212" t="s">
        <v>132</v>
      </c>
      <c r="O6" s="212" t="s">
        <v>133</v>
      </c>
      <c r="P6" s="212" t="s">
        <v>134</v>
      </c>
      <c r="Q6" s="212" t="s">
        <v>135</v>
      </c>
      <c r="R6" s="212" t="s">
        <v>136</v>
      </c>
      <c r="S6" s="212" t="s">
        <v>137</v>
      </c>
      <c r="T6" s="212" t="s">
        <v>138</v>
      </c>
      <c r="U6" s="212" t="s">
        <v>139</v>
      </c>
      <c r="V6" s="212" t="s">
        <v>140</v>
      </c>
      <c r="W6" s="212" t="s">
        <v>141</v>
      </c>
      <c r="X6" s="212" t="s">
        <v>142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143</v>
      </c>
      <c r="B8" s="227" t="s">
        <v>71</v>
      </c>
      <c r="C8" s="240" t="s">
        <v>72</v>
      </c>
      <c r="D8" s="228"/>
      <c r="E8" s="229"/>
      <c r="F8" s="230"/>
      <c r="G8" s="230">
        <f>SUMIF(AG9:AG9,"&lt;&gt;NOR",G9:G9)</f>
        <v>0</v>
      </c>
      <c r="H8" s="230"/>
      <c r="I8" s="230">
        <f>SUM(I9:I9)</f>
        <v>0</v>
      </c>
      <c r="J8" s="230"/>
      <c r="K8" s="230">
        <f>SUM(K9:K9)</f>
        <v>0</v>
      </c>
      <c r="L8" s="230"/>
      <c r="M8" s="230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0"/>
      <c r="S8" s="230"/>
      <c r="T8" s="231"/>
      <c r="U8" s="225"/>
      <c r="V8" s="225">
        <f>SUM(V9:V9)</f>
        <v>24</v>
      </c>
      <c r="W8" s="225"/>
      <c r="X8" s="225"/>
      <c r="AG8" t="s">
        <v>144</v>
      </c>
    </row>
    <row r="9" spans="1:60" outlineLevel="1" x14ac:dyDescent="0.2">
      <c r="A9" s="251">
        <v>1</v>
      </c>
      <c r="B9" s="252" t="s">
        <v>582</v>
      </c>
      <c r="C9" s="265" t="s">
        <v>583</v>
      </c>
      <c r="D9" s="253" t="s">
        <v>584</v>
      </c>
      <c r="E9" s="254">
        <v>24</v>
      </c>
      <c r="F9" s="255"/>
      <c r="G9" s="256">
        <f>ROUND(E9*F9,2)</f>
        <v>0</v>
      </c>
      <c r="H9" s="255"/>
      <c r="I9" s="256">
        <f>ROUND(E9*H9,2)</f>
        <v>0</v>
      </c>
      <c r="J9" s="255"/>
      <c r="K9" s="256">
        <f>ROUND(E9*J9,2)</f>
        <v>0</v>
      </c>
      <c r="L9" s="256">
        <v>15</v>
      </c>
      <c r="M9" s="256">
        <f>G9*(1+L9/100)</f>
        <v>0</v>
      </c>
      <c r="N9" s="256">
        <v>0</v>
      </c>
      <c r="O9" s="256">
        <f>ROUND(E9*N9,2)</f>
        <v>0</v>
      </c>
      <c r="P9" s="256">
        <v>0</v>
      </c>
      <c r="Q9" s="256">
        <f>ROUND(E9*P9,2)</f>
        <v>0</v>
      </c>
      <c r="R9" s="256" t="s">
        <v>585</v>
      </c>
      <c r="S9" s="256" t="s">
        <v>158</v>
      </c>
      <c r="T9" s="257" t="s">
        <v>158</v>
      </c>
      <c r="U9" s="223">
        <v>1</v>
      </c>
      <c r="V9" s="223">
        <f>ROUND(E9*U9,2)</f>
        <v>24</v>
      </c>
      <c r="W9" s="223"/>
      <c r="X9" s="223" t="s">
        <v>586</v>
      </c>
      <c r="Y9" s="213"/>
      <c r="Z9" s="213"/>
      <c r="AA9" s="213"/>
      <c r="AB9" s="213"/>
      <c r="AC9" s="213"/>
      <c r="AD9" s="213"/>
      <c r="AE9" s="213"/>
      <c r="AF9" s="213"/>
      <c r="AG9" s="213" t="s">
        <v>587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226" t="s">
        <v>143</v>
      </c>
      <c r="B10" s="227" t="s">
        <v>89</v>
      </c>
      <c r="C10" s="240" t="s">
        <v>90</v>
      </c>
      <c r="D10" s="228"/>
      <c r="E10" s="229"/>
      <c r="F10" s="230"/>
      <c r="G10" s="230">
        <f>SUMIF(AG11:AG14,"&lt;&gt;NOR",G11:G14)</f>
        <v>0</v>
      </c>
      <c r="H10" s="230"/>
      <c r="I10" s="230">
        <f>SUM(I11:I14)</f>
        <v>0</v>
      </c>
      <c r="J10" s="230"/>
      <c r="K10" s="230">
        <f>SUM(K11:K14)</f>
        <v>0</v>
      </c>
      <c r="L10" s="230"/>
      <c r="M10" s="230">
        <f>SUM(M11:M14)</f>
        <v>0</v>
      </c>
      <c r="N10" s="230"/>
      <c r="O10" s="230">
        <f>SUM(O11:O14)</f>
        <v>0</v>
      </c>
      <c r="P10" s="230"/>
      <c r="Q10" s="230">
        <f>SUM(Q11:Q14)</f>
        <v>0</v>
      </c>
      <c r="R10" s="230"/>
      <c r="S10" s="230"/>
      <c r="T10" s="231"/>
      <c r="U10" s="225"/>
      <c r="V10" s="225">
        <f>SUM(V11:V14)</f>
        <v>1.47</v>
      </c>
      <c r="W10" s="225"/>
      <c r="X10" s="225"/>
      <c r="AG10" t="s">
        <v>144</v>
      </c>
    </row>
    <row r="11" spans="1:60" ht="22.5" outlineLevel="1" x14ac:dyDescent="0.2">
      <c r="A11" s="251">
        <v>2</v>
      </c>
      <c r="B11" s="252" t="s">
        <v>588</v>
      </c>
      <c r="C11" s="265" t="s">
        <v>589</v>
      </c>
      <c r="D11" s="253" t="s">
        <v>224</v>
      </c>
      <c r="E11" s="254">
        <v>5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6" t="s">
        <v>460</v>
      </c>
      <c r="S11" s="256" t="s">
        <v>158</v>
      </c>
      <c r="T11" s="257" t="s">
        <v>158</v>
      </c>
      <c r="U11" s="223">
        <v>0.16400000000000001</v>
      </c>
      <c r="V11" s="223">
        <f>ROUND(E11*U11,2)</f>
        <v>0.82</v>
      </c>
      <c r="W11" s="223"/>
      <c r="X11" s="223" t="s">
        <v>150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257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51">
        <v>3</v>
      </c>
      <c r="B12" s="252" t="s">
        <v>590</v>
      </c>
      <c r="C12" s="265" t="s">
        <v>591</v>
      </c>
      <c r="D12" s="253" t="s">
        <v>224</v>
      </c>
      <c r="E12" s="254">
        <v>10</v>
      </c>
      <c r="F12" s="255"/>
      <c r="G12" s="256">
        <f>ROUND(E12*F12,2)</f>
        <v>0</v>
      </c>
      <c r="H12" s="255"/>
      <c r="I12" s="256">
        <f>ROUND(E12*H12,2)</f>
        <v>0</v>
      </c>
      <c r="J12" s="255"/>
      <c r="K12" s="256">
        <f>ROUND(E12*J12,2)</f>
        <v>0</v>
      </c>
      <c r="L12" s="256">
        <v>15</v>
      </c>
      <c r="M12" s="256">
        <f>G12*(1+L12/100)</f>
        <v>0</v>
      </c>
      <c r="N12" s="256">
        <v>0</v>
      </c>
      <c r="O12" s="256">
        <f>ROUND(E12*N12,2)</f>
        <v>0</v>
      </c>
      <c r="P12" s="256">
        <v>0</v>
      </c>
      <c r="Q12" s="256">
        <f>ROUND(E12*P12,2)</f>
        <v>0</v>
      </c>
      <c r="R12" s="256" t="s">
        <v>460</v>
      </c>
      <c r="S12" s="256" t="s">
        <v>158</v>
      </c>
      <c r="T12" s="257" t="s">
        <v>158</v>
      </c>
      <c r="U12" s="223">
        <v>6.5000000000000002E-2</v>
      </c>
      <c r="V12" s="223">
        <f>ROUND(E12*U12,2)</f>
        <v>0.65</v>
      </c>
      <c r="W12" s="223"/>
      <c r="X12" s="223" t="s">
        <v>150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257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51">
        <v>4</v>
      </c>
      <c r="B13" s="252" t="s">
        <v>592</v>
      </c>
      <c r="C13" s="265" t="s">
        <v>593</v>
      </c>
      <c r="D13" s="253" t="s">
        <v>173</v>
      </c>
      <c r="E13" s="254">
        <v>5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6" t="s">
        <v>377</v>
      </c>
      <c r="S13" s="256" t="s">
        <v>158</v>
      </c>
      <c r="T13" s="257" t="s">
        <v>158</v>
      </c>
      <c r="U13" s="223">
        <v>0</v>
      </c>
      <c r="V13" s="223">
        <f>ROUND(E13*U13,2)</f>
        <v>0</v>
      </c>
      <c r="W13" s="223"/>
      <c r="X13" s="223" t="s">
        <v>379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463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51">
        <v>5</v>
      </c>
      <c r="B14" s="252" t="s">
        <v>594</v>
      </c>
      <c r="C14" s="265" t="s">
        <v>595</v>
      </c>
      <c r="D14" s="253" t="s">
        <v>264</v>
      </c>
      <c r="E14" s="254">
        <v>1.5E-3</v>
      </c>
      <c r="F14" s="255"/>
      <c r="G14" s="256">
        <f>ROUND(E14*F14,2)</f>
        <v>0</v>
      </c>
      <c r="H14" s="255"/>
      <c r="I14" s="256">
        <f>ROUND(E14*H14,2)</f>
        <v>0</v>
      </c>
      <c r="J14" s="255"/>
      <c r="K14" s="256">
        <f>ROUND(E14*J14,2)</f>
        <v>0</v>
      </c>
      <c r="L14" s="256">
        <v>15</v>
      </c>
      <c r="M14" s="256">
        <f>G14*(1+L14/100)</f>
        <v>0</v>
      </c>
      <c r="N14" s="256">
        <v>0</v>
      </c>
      <c r="O14" s="256">
        <f>ROUND(E14*N14,2)</f>
        <v>0</v>
      </c>
      <c r="P14" s="256">
        <v>0</v>
      </c>
      <c r="Q14" s="256">
        <f>ROUND(E14*P14,2)</f>
        <v>0</v>
      </c>
      <c r="R14" s="256" t="s">
        <v>460</v>
      </c>
      <c r="S14" s="256" t="s">
        <v>158</v>
      </c>
      <c r="T14" s="257" t="s">
        <v>158</v>
      </c>
      <c r="U14" s="223">
        <v>2.351</v>
      </c>
      <c r="V14" s="223">
        <f>ROUND(E14*U14,2)</f>
        <v>0</v>
      </c>
      <c r="W14" s="223"/>
      <c r="X14" s="223" t="s">
        <v>150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257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6" t="s">
        <v>143</v>
      </c>
      <c r="B15" s="227" t="s">
        <v>91</v>
      </c>
      <c r="C15" s="240" t="s">
        <v>92</v>
      </c>
      <c r="D15" s="228"/>
      <c r="E15" s="229"/>
      <c r="F15" s="230"/>
      <c r="G15" s="230">
        <f>SUMIF(AG16:AG23,"&lt;&gt;NOR",G16:G23)</f>
        <v>0</v>
      </c>
      <c r="H15" s="230"/>
      <c r="I15" s="230">
        <f>SUM(I16:I23)</f>
        <v>0</v>
      </c>
      <c r="J15" s="230"/>
      <c r="K15" s="230">
        <f>SUM(K16:K23)</f>
        <v>0</v>
      </c>
      <c r="L15" s="230"/>
      <c r="M15" s="230">
        <f>SUM(M16:M23)</f>
        <v>0</v>
      </c>
      <c r="N15" s="230"/>
      <c r="O15" s="230">
        <f>SUM(O16:O23)</f>
        <v>0</v>
      </c>
      <c r="P15" s="230"/>
      <c r="Q15" s="230">
        <f>SUM(Q16:Q23)</f>
        <v>0</v>
      </c>
      <c r="R15" s="230"/>
      <c r="S15" s="230"/>
      <c r="T15" s="231"/>
      <c r="U15" s="225"/>
      <c r="V15" s="225">
        <f>SUM(V16:V23)</f>
        <v>11.31</v>
      </c>
      <c r="W15" s="225"/>
      <c r="X15" s="225"/>
      <c r="AG15" t="s">
        <v>144</v>
      </c>
    </row>
    <row r="16" spans="1:60" ht="22.5" outlineLevel="1" x14ac:dyDescent="0.2">
      <c r="A16" s="251">
        <v>6</v>
      </c>
      <c r="B16" s="252" t="s">
        <v>596</v>
      </c>
      <c r="C16" s="265" t="s">
        <v>597</v>
      </c>
      <c r="D16" s="253" t="s">
        <v>224</v>
      </c>
      <c r="E16" s="254">
        <v>5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6" t="s">
        <v>460</v>
      </c>
      <c r="S16" s="256" t="s">
        <v>158</v>
      </c>
      <c r="T16" s="257" t="s">
        <v>158</v>
      </c>
      <c r="U16" s="223">
        <v>0.26800000000000002</v>
      </c>
      <c r="V16" s="223">
        <f>ROUND(E16*U16,2)</f>
        <v>1.34</v>
      </c>
      <c r="W16" s="223"/>
      <c r="X16" s="223" t="s">
        <v>150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151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51">
        <v>7</v>
      </c>
      <c r="B17" s="252" t="s">
        <v>598</v>
      </c>
      <c r="C17" s="265" t="s">
        <v>599</v>
      </c>
      <c r="D17" s="253" t="s">
        <v>224</v>
      </c>
      <c r="E17" s="254">
        <v>5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15</v>
      </c>
      <c r="M17" s="256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6" t="s">
        <v>460</v>
      </c>
      <c r="S17" s="256" t="s">
        <v>158</v>
      </c>
      <c r="T17" s="257" t="s">
        <v>158</v>
      </c>
      <c r="U17" s="223">
        <v>0.92900000000000005</v>
      </c>
      <c r="V17" s="223">
        <f>ROUND(E17*U17,2)</f>
        <v>4.6500000000000004</v>
      </c>
      <c r="W17" s="223"/>
      <c r="X17" s="223" t="s">
        <v>150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257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51">
        <v>8</v>
      </c>
      <c r="B18" s="252" t="s">
        <v>600</v>
      </c>
      <c r="C18" s="265" t="s">
        <v>601</v>
      </c>
      <c r="D18" s="253" t="s">
        <v>224</v>
      </c>
      <c r="E18" s="254">
        <v>5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6" t="s">
        <v>460</v>
      </c>
      <c r="S18" s="256" t="s">
        <v>158</v>
      </c>
      <c r="T18" s="257" t="s">
        <v>158</v>
      </c>
      <c r="U18" s="223">
        <v>0.86799999999999999</v>
      </c>
      <c r="V18" s="223">
        <f>ROUND(E18*U18,2)</f>
        <v>4.34</v>
      </c>
      <c r="W18" s="223"/>
      <c r="X18" s="223" t="s">
        <v>150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257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33.75" outlineLevel="1" x14ac:dyDescent="0.2">
      <c r="A19" s="251">
        <v>9</v>
      </c>
      <c r="B19" s="252" t="s">
        <v>602</v>
      </c>
      <c r="C19" s="265" t="s">
        <v>603</v>
      </c>
      <c r="D19" s="253" t="s">
        <v>224</v>
      </c>
      <c r="E19" s="254">
        <v>3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6" t="s">
        <v>377</v>
      </c>
      <c r="S19" s="256" t="s">
        <v>158</v>
      </c>
      <c r="T19" s="257" t="s">
        <v>158</v>
      </c>
      <c r="U19" s="223">
        <v>0</v>
      </c>
      <c r="V19" s="223">
        <f>ROUND(E19*U19,2)</f>
        <v>0</v>
      </c>
      <c r="W19" s="223"/>
      <c r="X19" s="223" t="s">
        <v>379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463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33.75" outlineLevel="1" x14ac:dyDescent="0.2">
      <c r="A20" s="251">
        <v>10</v>
      </c>
      <c r="B20" s="252" t="s">
        <v>604</v>
      </c>
      <c r="C20" s="265" t="s">
        <v>605</v>
      </c>
      <c r="D20" s="253" t="s">
        <v>224</v>
      </c>
      <c r="E20" s="254">
        <v>2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 t="s">
        <v>377</v>
      </c>
      <c r="S20" s="256" t="s">
        <v>158</v>
      </c>
      <c r="T20" s="257" t="s">
        <v>158</v>
      </c>
      <c r="U20" s="223">
        <v>0</v>
      </c>
      <c r="V20" s="223">
        <f>ROUND(E20*U20,2)</f>
        <v>0</v>
      </c>
      <c r="W20" s="223"/>
      <c r="X20" s="223" t="s">
        <v>379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463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51">
        <v>11</v>
      </c>
      <c r="B21" s="252" t="s">
        <v>606</v>
      </c>
      <c r="C21" s="265" t="s">
        <v>607</v>
      </c>
      <c r="D21" s="253" t="s">
        <v>264</v>
      </c>
      <c r="E21" s="254">
        <v>0.15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6" t="s">
        <v>460</v>
      </c>
      <c r="S21" s="256" t="s">
        <v>158</v>
      </c>
      <c r="T21" s="257" t="s">
        <v>158</v>
      </c>
      <c r="U21" s="223">
        <v>2.72</v>
      </c>
      <c r="V21" s="223">
        <f>ROUND(E21*U21,2)</f>
        <v>0.41</v>
      </c>
      <c r="W21" s="223"/>
      <c r="X21" s="223" t="s">
        <v>150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257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51">
        <v>12</v>
      </c>
      <c r="B22" s="252" t="s">
        <v>608</v>
      </c>
      <c r="C22" s="265" t="s">
        <v>609</v>
      </c>
      <c r="D22" s="253" t="s">
        <v>173</v>
      </c>
      <c r="E22" s="254">
        <v>1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6"/>
      <c r="S22" s="256" t="s">
        <v>148</v>
      </c>
      <c r="T22" s="257" t="s">
        <v>149</v>
      </c>
      <c r="U22" s="223">
        <v>0</v>
      </c>
      <c r="V22" s="223">
        <f>ROUND(E22*U22,2)</f>
        <v>0</v>
      </c>
      <c r="W22" s="223"/>
      <c r="X22" s="223" t="s">
        <v>150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257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2">
        <v>13</v>
      </c>
      <c r="B23" s="233" t="s">
        <v>610</v>
      </c>
      <c r="C23" s="241" t="s">
        <v>611</v>
      </c>
      <c r="D23" s="234" t="s">
        <v>156</v>
      </c>
      <c r="E23" s="235">
        <v>7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 t="s">
        <v>460</v>
      </c>
      <c r="S23" s="237" t="s">
        <v>158</v>
      </c>
      <c r="T23" s="238" t="s">
        <v>158</v>
      </c>
      <c r="U23" s="223">
        <v>8.2000000000000003E-2</v>
      </c>
      <c r="V23" s="223">
        <f>ROUND(E23*U23,2)</f>
        <v>0.56999999999999995</v>
      </c>
      <c r="W23" s="223"/>
      <c r="X23" s="223" t="s">
        <v>150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257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3"/>
      <c r="B24" s="4"/>
      <c r="C24" s="242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130</v>
      </c>
    </row>
    <row r="25" spans="1:60" x14ac:dyDescent="0.2">
      <c r="A25" s="216"/>
      <c r="B25" s="217" t="s">
        <v>29</v>
      </c>
      <c r="C25" s="243"/>
      <c r="D25" s="218"/>
      <c r="E25" s="219"/>
      <c r="F25" s="219"/>
      <c r="G25" s="239">
        <f>G8+G10+G15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152</v>
      </c>
    </row>
    <row r="26" spans="1:60" x14ac:dyDescent="0.2">
      <c r="C26" s="244"/>
      <c r="D26" s="10"/>
      <c r="AG26" t="s">
        <v>153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58s4vFWd6hvtHzeZLRDBoOzfoG+Col6ECfheEnOFAvVbHATurhx0gnai8LbkZNmG3m06ZGt+e7BEchlBzNztQ==" saltValue="doL/2A6KksFw1S44jYzDL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2240-818E-4B47-9848-AB2DA548487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117</v>
      </c>
      <c r="B1" s="198"/>
      <c r="C1" s="198"/>
      <c r="D1" s="198"/>
      <c r="E1" s="198"/>
      <c r="F1" s="198"/>
      <c r="G1" s="198"/>
      <c r="AG1" t="s">
        <v>118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119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119</v>
      </c>
      <c r="AG3" t="s">
        <v>120</v>
      </c>
    </row>
    <row r="4" spans="1:60" ht="24.95" customHeight="1" x14ac:dyDescent="0.2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121</v>
      </c>
    </row>
    <row r="5" spans="1:60" x14ac:dyDescent="0.2">
      <c r="D5" s="10"/>
    </row>
    <row r="6" spans="1:60" ht="38.25" x14ac:dyDescent="0.2">
      <c r="A6" s="209" t="s">
        <v>122</v>
      </c>
      <c r="B6" s="211" t="s">
        <v>123</v>
      </c>
      <c r="C6" s="211" t="s">
        <v>124</v>
      </c>
      <c r="D6" s="210" t="s">
        <v>125</v>
      </c>
      <c r="E6" s="209" t="s">
        <v>126</v>
      </c>
      <c r="F6" s="208" t="s">
        <v>127</v>
      </c>
      <c r="G6" s="209" t="s">
        <v>29</v>
      </c>
      <c r="H6" s="212" t="s">
        <v>30</v>
      </c>
      <c r="I6" s="212" t="s">
        <v>128</v>
      </c>
      <c r="J6" s="212" t="s">
        <v>31</v>
      </c>
      <c r="K6" s="212" t="s">
        <v>129</v>
      </c>
      <c r="L6" s="212" t="s">
        <v>130</v>
      </c>
      <c r="M6" s="212" t="s">
        <v>131</v>
      </c>
      <c r="N6" s="212" t="s">
        <v>132</v>
      </c>
      <c r="O6" s="212" t="s">
        <v>133</v>
      </c>
      <c r="P6" s="212" t="s">
        <v>134</v>
      </c>
      <c r="Q6" s="212" t="s">
        <v>135</v>
      </c>
      <c r="R6" s="212" t="s">
        <v>136</v>
      </c>
      <c r="S6" s="212" t="s">
        <v>137</v>
      </c>
      <c r="T6" s="212" t="s">
        <v>138</v>
      </c>
      <c r="U6" s="212" t="s">
        <v>139</v>
      </c>
      <c r="V6" s="212" t="s">
        <v>140</v>
      </c>
      <c r="W6" s="212" t="s">
        <v>141</v>
      </c>
      <c r="X6" s="212" t="s">
        <v>142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143</v>
      </c>
      <c r="B8" s="227" t="s">
        <v>67</v>
      </c>
      <c r="C8" s="240" t="s">
        <v>68</v>
      </c>
      <c r="D8" s="228"/>
      <c r="E8" s="229"/>
      <c r="F8" s="230"/>
      <c r="G8" s="230">
        <f>SUMIF(AG9:AG16,"&lt;&gt;NOR",G9:G16)</f>
        <v>0</v>
      </c>
      <c r="H8" s="230"/>
      <c r="I8" s="230">
        <f>SUM(I9:I16)</f>
        <v>0</v>
      </c>
      <c r="J8" s="230"/>
      <c r="K8" s="230">
        <f>SUM(K9:K16)</f>
        <v>0</v>
      </c>
      <c r="L8" s="230"/>
      <c r="M8" s="230">
        <f>SUM(M9:M16)</f>
        <v>0</v>
      </c>
      <c r="N8" s="230"/>
      <c r="O8" s="230">
        <f>SUM(O9:O16)</f>
        <v>0</v>
      </c>
      <c r="P8" s="230"/>
      <c r="Q8" s="230">
        <f>SUM(Q9:Q16)</f>
        <v>0</v>
      </c>
      <c r="R8" s="230"/>
      <c r="S8" s="230"/>
      <c r="T8" s="231"/>
      <c r="U8" s="225"/>
      <c r="V8" s="225">
        <f>SUM(V9:V16)</f>
        <v>54.06</v>
      </c>
      <c r="W8" s="225"/>
      <c r="X8" s="225"/>
      <c r="AG8" t="s">
        <v>144</v>
      </c>
    </row>
    <row r="9" spans="1:60" ht="22.5" outlineLevel="1" x14ac:dyDescent="0.2">
      <c r="A9" s="232">
        <v>1</v>
      </c>
      <c r="B9" s="233" t="s">
        <v>612</v>
      </c>
      <c r="C9" s="241" t="s">
        <v>613</v>
      </c>
      <c r="D9" s="234" t="s">
        <v>252</v>
      </c>
      <c r="E9" s="235">
        <v>198.5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157</v>
      </c>
      <c r="S9" s="237" t="s">
        <v>158</v>
      </c>
      <c r="T9" s="238" t="s">
        <v>158</v>
      </c>
      <c r="U9" s="223">
        <v>0.12</v>
      </c>
      <c r="V9" s="223">
        <f>ROUND(E9*U9,2)</f>
        <v>23.82</v>
      </c>
      <c r="W9" s="223"/>
      <c r="X9" s="223" t="s">
        <v>150</v>
      </c>
      <c r="Y9" s="213"/>
      <c r="Z9" s="213"/>
      <c r="AA9" s="213"/>
      <c r="AB9" s="213"/>
      <c r="AC9" s="213"/>
      <c r="AD9" s="213"/>
      <c r="AE9" s="213"/>
      <c r="AF9" s="213"/>
      <c r="AG9" s="213" t="s">
        <v>159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446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2">
        <v>2</v>
      </c>
      <c r="B11" s="233" t="s">
        <v>614</v>
      </c>
      <c r="C11" s="241" t="s">
        <v>615</v>
      </c>
      <c r="D11" s="234" t="s">
        <v>252</v>
      </c>
      <c r="E11" s="235">
        <v>79.400000000000006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157</v>
      </c>
      <c r="S11" s="237" t="s">
        <v>158</v>
      </c>
      <c r="T11" s="238" t="s">
        <v>158</v>
      </c>
      <c r="U11" s="223">
        <v>0.13350000000000001</v>
      </c>
      <c r="V11" s="223">
        <f>ROUND(E11*U11,2)</f>
        <v>10.6</v>
      </c>
      <c r="W11" s="223"/>
      <c r="X11" s="223" t="s">
        <v>150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159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3" t="s">
        <v>446</v>
      </c>
      <c r="D12" s="250"/>
      <c r="E12" s="250"/>
      <c r="F12" s="250"/>
      <c r="G12" s="250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161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51">
        <v>3</v>
      </c>
      <c r="B13" s="252" t="s">
        <v>616</v>
      </c>
      <c r="C13" s="265" t="s">
        <v>617</v>
      </c>
      <c r="D13" s="253" t="s">
        <v>252</v>
      </c>
      <c r="E13" s="254">
        <v>39.700000000000003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6" t="s">
        <v>157</v>
      </c>
      <c r="S13" s="256" t="s">
        <v>158</v>
      </c>
      <c r="T13" s="257" t="s">
        <v>158</v>
      </c>
      <c r="U13" s="223">
        <v>0.21</v>
      </c>
      <c r="V13" s="223">
        <f>ROUND(E13*U13,2)</f>
        <v>8.34</v>
      </c>
      <c r="W13" s="223"/>
      <c r="X13" s="223" t="s">
        <v>150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159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2">
        <v>4</v>
      </c>
      <c r="B14" s="233" t="s">
        <v>185</v>
      </c>
      <c r="C14" s="241" t="s">
        <v>186</v>
      </c>
      <c r="D14" s="234" t="s">
        <v>156</v>
      </c>
      <c r="E14" s="235">
        <v>1.4292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169</v>
      </c>
      <c r="S14" s="237" t="s">
        <v>158</v>
      </c>
      <c r="T14" s="238" t="s">
        <v>158</v>
      </c>
      <c r="U14" s="223">
        <v>0.90800000000000003</v>
      </c>
      <c r="V14" s="223">
        <f>ROUND(E14*U14,2)</f>
        <v>1.3</v>
      </c>
      <c r="W14" s="223"/>
      <c r="X14" s="223" t="s">
        <v>150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151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3" t="s">
        <v>187</v>
      </c>
      <c r="D15" s="250"/>
      <c r="E15" s="250"/>
      <c r="F15" s="250"/>
      <c r="G15" s="250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161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51">
        <v>5</v>
      </c>
      <c r="B16" s="252" t="s">
        <v>192</v>
      </c>
      <c r="C16" s="265" t="s">
        <v>193</v>
      </c>
      <c r="D16" s="253" t="s">
        <v>156</v>
      </c>
      <c r="E16" s="254">
        <v>11.91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6" t="s">
        <v>169</v>
      </c>
      <c r="S16" s="256" t="s">
        <v>158</v>
      </c>
      <c r="T16" s="257" t="s">
        <v>158</v>
      </c>
      <c r="U16" s="223">
        <v>0.84</v>
      </c>
      <c r="V16" s="223">
        <f>ROUND(E16*U16,2)</f>
        <v>10</v>
      </c>
      <c r="W16" s="223"/>
      <c r="X16" s="223" t="s">
        <v>150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159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26" t="s">
        <v>143</v>
      </c>
      <c r="B17" s="227" t="s">
        <v>71</v>
      </c>
      <c r="C17" s="240" t="s">
        <v>72</v>
      </c>
      <c r="D17" s="228"/>
      <c r="E17" s="229"/>
      <c r="F17" s="230"/>
      <c r="G17" s="230">
        <f>SUMIF(AG18:AG18,"&lt;&gt;NOR",G18:G18)</f>
        <v>0</v>
      </c>
      <c r="H17" s="230"/>
      <c r="I17" s="230">
        <f>SUM(I18:I18)</f>
        <v>0</v>
      </c>
      <c r="J17" s="230"/>
      <c r="K17" s="230">
        <f>SUM(K18:K18)</f>
        <v>0</v>
      </c>
      <c r="L17" s="230"/>
      <c r="M17" s="230">
        <f>SUM(M18:M18)</f>
        <v>0</v>
      </c>
      <c r="N17" s="230"/>
      <c r="O17" s="230">
        <f>SUM(O18:O18)</f>
        <v>0</v>
      </c>
      <c r="P17" s="230"/>
      <c r="Q17" s="230">
        <f>SUM(Q18:Q18)</f>
        <v>0</v>
      </c>
      <c r="R17" s="230"/>
      <c r="S17" s="230"/>
      <c r="T17" s="231"/>
      <c r="U17" s="225"/>
      <c r="V17" s="225">
        <f>SUM(V18:V18)</f>
        <v>8</v>
      </c>
      <c r="W17" s="225"/>
      <c r="X17" s="225"/>
      <c r="AG17" t="s">
        <v>144</v>
      </c>
    </row>
    <row r="18" spans="1:60" outlineLevel="1" x14ac:dyDescent="0.2">
      <c r="A18" s="251">
        <v>6</v>
      </c>
      <c r="B18" s="252" t="s">
        <v>618</v>
      </c>
      <c r="C18" s="265" t="s">
        <v>619</v>
      </c>
      <c r="D18" s="253" t="s">
        <v>584</v>
      </c>
      <c r="E18" s="254">
        <v>8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6" t="s">
        <v>585</v>
      </c>
      <c r="S18" s="256" t="s">
        <v>158</v>
      </c>
      <c r="T18" s="257" t="s">
        <v>158</v>
      </c>
      <c r="U18" s="223">
        <v>1</v>
      </c>
      <c r="V18" s="223">
        <f>ROUND(E18*U18,2)</f>
        <v>8</v>
      </c>
      <c r="W18" s="223"/>
      <c r="X18" s="223" t="s">
        <v>586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587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6" t="s">
        <v>143</v>
      </c>
      <c r="B19" s="227" t="s">
        <v>73</v>
      </c>
      <c r="C19" s="240" t="s">
        <v>74</v>
      </c>
      <c r="D19" s="228"/>
      <c r="E19" s="229"/>
      <c r="F19" s="230"/>
      <c r="G19" s="230">
        <f>SUMIF(AG20:AG31,"&lt;&gt;NOR",G20:G31)</f>
        <v>0</v>
      </c>
      <c r="H19" s="230"/>
      <c r="I19" s="230">
        <f>SUM(I20:I31)</f>
        <v>0</v>
      </c>
      <c r="J19" s="230"/>
      <c r="K19" s="230">
        <f>SUM(K20:K31)</f>
        <v>0</v>
      </c>
      <c r="L19" s="230"/>
      <c r="M19" s="230">
        <f>SUM(M20:M31)</f>
        <v>0</v>
      </c>
      <c r="N19" s="230"/>
      <c r="O19" s="230">
        <f>SUM(O20:O31)</f>
        <v>0</v>
      </c>
      <c r="P19" s="230"/>
      <c r="Q19" s="230">
        <f>SUM(Q20:Q31)</f>
        <v>0</v>
      </c>
      <c r="R19" s="230"/>
      <c r="S19" s="230"/>
      <c r="T19" s="231"/>
      <c r="U19" s="225"/>
      <c r="V19" s="225">
        <f>SUM(V20:V31)</f>
        <v>46.89</v>
      </c>
      <c r="W19" s="225"/>
      <c r="X19" s="225"/>
      <c r="AG19" t="s">
        <v>144</v>
      </c>
    </row>
    <row r="20" spans="1:60" ht="22.5" outlineLevel="1" x14ac:dyDescent="0.2">
      <c r="A20" s="251">
        <v>7</v>
      </c>
      <c r="B20" s="252" t="s">
        <v>620</v>
      </c>
      <c r="C20" s="265" t="s">
        <v>621</v>
      </c>
      <c r="D20" s="253" t="s">
        <v>224</v>
      </c>
      <c r="E20" s="254">
        <v>2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 t="s">
        <v>216</v>
      </c>
      <c r="S20" s="256" t="s">
        <v>158</v>
      </c>
      <c r="T20" s="257" t="s">
        <v>158</v>
      </c>
      <c r="U20" s="223">
        <v>1.1819999999999999</v>
      </c>
      <c r="V20" s="223">
        <f>ROUND(E20*U20,2)</f>
        <v>2.36</v>
      </c>
      <c r="W20" s="223"/>
      <c r="X20" s="223" t="s">
        <v>150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159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3.75" outlineLevel="1" x14ac:dyDescent="0.2">
      <c r="A21" s="232">
        <v>8</v>
      </c>
      <c r="B21" s="233" t="s">
        <v>622</v>
      </c>
      <c r="C21" s="241" t="s">
        <v>623</v>
      </c>
      <c r="D21" s="234" t="s">
        <v>224</v>
      </c>
      <c r="E21" s="235">
        <v>14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 t="s">
        <v>216</v>
      </c>
      <c r="S21" s="237" t="s">
        <v>158</v>
      </c>
      <c r="T21" s="238" t="s">
        <v>158</v>
      </c>
      <c r="U21" s="223">
        <v>0.183</v>
      </c>
      <c r="V21" s="223">
        <f>ROUND(E21*U21,2)</f>
        <v>2.56</v>
      </c>
      <c r="W21" s="223"/>
      <c r="X21" s="223" t="s">
        <v>150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159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3" t="s">
        <v>236</v>
      </c>
      <c r="D22" s="250"/>
      <c r="E22" s="250"/>
      <c r="F22" s="250"/>
      <c r="G22" s="250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161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33.75" outlineLevel="1" x14ac:dyDescent="0.2">
      <c r="A23" s="232">
        <v>9</v>
      </c>
      <c r="B23" s="233" t="s">
        <v>624</v>
      </c>
      <c r="C23" s="241" t="s">
        <v>625</v>
      </c>
      <c r="D23" s="234" t="s">
        <v>224</v>
      </c>
      <c r="E23" s="235">
        <v>4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 t="s">
        <v>216</v>
      </c>
      <c r="S23" s="237" t="s">
        <v>158</v>
      </c>
      <c r="T23" s="238" t="s">
        <v>158</v>
      </c>
      <c r="U23" s="223">
        <v>0.35</v>
      </c>
      <c r="V23" s="223">
        <f>ROUND(E23*U23,2)</f>
        <v>1.4</v>
      </c>
      <c r="W23" s="223"/>
      <c r="X23" s="223" t="s">
        <v>150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159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3" t="s">
        <v>236</v>
      </c>
      <c r="D24" s="250"/>
      <c r="E24" s="250"/>
      <c r="F24" s="250"/>
      <c r="G24" s="250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161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51">
        <v>10</v>
      </c>
      <c r="B25" s="252" t="s">
        <v>626</v>
      </c>
      <c r="C25" s="265" t="s">
        <v>627</v>
      </c>
      <c r="D25" s="253" t="s">
        <v>224</v>
      </c>
      <c r="E25" s="254">
        <v>53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6" t="s">
        <v>216</v>
      </c>
      <c r="S25" s="256" t="s">
        <v>158</v>
      </c>
      <c r="T25" s="257" t="s">
        <v>158</v>
      </c>
      <c r="U25" s="223">
        <v>0.152</v>
      </c>
      <c r="V25" s="223">
        <f>ROUND(E25*U25,2)</f>
        <v>8.06</v>
      </c>
      <c r="W25" s="223"/>
      <c r="X25" s="223" t="s">
        <v>150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159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32">
        <v>11</v>
      </c>
      <c r="B26" s="233" t="s">
        <v>628</v>
      </c>
      <c r="C26" s="241" t="s">
        <v>629</v>
      </c>
      <c r="D26" s="234" t="s">
        <v>252</v>
      </c>
      <c r="E26" s="235">
        <v>39.700000000000003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216</v>
      </c>
      <c r="S26" s="237" t="s">
        <v>158</v>
      </c>
      <c r="T26" s="238" t="s">
        <v>158</v>
      </c>
      <c r="U26" s="223">
        <v>0.13700000000000001</v>
      </c>
      <c r="V26" s="223">
        <f>ROUND(E26*U26,2)</f>
        <v>5.44</v>
      </c>
      <c r="W26" s="223"/>
      <c r="X26" s="223" t="s">
        <v>150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159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3" t="s">
        <v>230</v>
      </c>
      <c r="D27" s="250"/>
      <c r="E27" s="250"/>
      <c r="F27" s="250"/>
      <c r="G27" s="250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161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2">
        <v>12</v>
      </c>
      <c r="B28" s="233" t="s">
        <v>630</v>
      </c>
      <c r="C28" s="241" t="s">
        <v>631</v>
      </c>
      <c r="D28" s="234" t="s">
        <v>252</v>
      </c>
      <c r="E28" s="235">
        <v>79.400000000000006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216</v>
      </c>
      <c r="S28" s="237" t="s">
        <v>158</v>
      </c>
      <c r="T28" s="238" t="s">
        <v>158</v>
      </c>
      <c r="U28" s="223">
        <v>0.14599999999999999</v>
      </c>
      <c r="V28" s="223">
        <f>ROUND(E28*U28,2)</f>
        <v>11.59</v>
      </c>
      <c r="W28" s="223"/>
      <c r="X28" s="223" t="s">
        <v>150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159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3" t="s">
        <v>230</v>
      </c>
      <c r="D29" s="250"/>
      <c r="E29" s="250"/>
      <c r="F29" s="250"/>
      <c r="G29" s="25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32">
        <v>13</v>
      </c>
      <c r="B30" s="233" t="s">
        <v>632</v>
      </c>
      <c r="C30" s="241" t="s">
        <v>633</v>
      </c>
      <c r="D30" s="234" t="s">
        <v>252</v>
      </c>
      <c r="E30" s="235">
        <v>198.5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 t="s">
        <v>216</v>
      </c>
      <c r="S30" s="237" t="s">
        <v>158</v>
      </c>
      <c r="T30" s="238" t="s">
        <v>158</v>
      </c>
      <c r="U30" s="223">
        <v>7.8E-2</v>
      </c>
      <c r="V30" s="223">
        <f>ROUND(E30*U30,2)</f>
        <v>15.48</v>
      </c>
      <c r="W30" s="223"/>
      <c r="X30" s="223" t="s">
        <v>150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159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3" t="s">
        <v>230</v>
      </c>
      <c r="D31" s="250"/>
      <c r="E31" s="250"/>
      <c r="F31" s="250"/>
      <c r="G31" s="250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161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x14ac:dyDescent="0.2">
      <c r="A32" s="226" t="s">
        <v>143</v>
      </c>
      <c r="B32" s="227" t="s">
        <v>75</v>
      </c>
      <c r="C32" s="240" t="s">
        <v>76</v>
      </c>
      <c r="D32" s="228"/>
      <c r="E32" s="229"/>
      <c r="F32" s="230"/>
      <c r="G32" s="230">
        <f>SUMIF(AG33:AG34,"&lt;&gt;NOR",G33:G34)</f>
        <v>0</v>
      </c>
      <c r="H32" s="230"/>
      <c r="I32" s="230">
        <f>SUM(I33:I34)</f>
        <v>0</v>
      </c>
      <c r="J32" s="230"/>
      <c r="K32" s="230">
        <f>SUM(K33:K34)</f>
        <v>0</v>
      </c>
      <c r="L32" s="230"/>
      <c r="M32" s="230">
        <f>SUM(M33:M34)</f>
        <v>0</v>
      </c>
      <c r="N32" s="230"/>
      <c r="O32" s="230">
        <f>SUM(O33:O34)</f>
        <v>0</v>
      </c>
      <c r="P32" s="230"/>
      <c r="Q32" s="230">
        <f>SUM(Q33:Q34)</f>
        <v>0</v>
      </c>
      <c r="R32" s="230"/>
      <c r="S32" s="230"/>
      <c r="T32" s="231"/>
      <c r="U32" s="225"/>
      <c r="V32" s="225">
        <f>SUM(V33:V34)</f>
        <v>3.2</v>
      </c>
      <c r="W32" s="225"/>
      <c r="X32" s="225"/>
      <c r="AG32" t="s">
        <v>144</v>
      </c>
    </row>
    <row r="33" spans="1:60" ht="33.75" outlineLevel="1" x14ac:dyDescent="0.2">
      <c r="A33" s="232">
        <v>14</v>
      </c>
      <c r="B33" s="233" t="s">
        <v>464</v>
      </c>
      <c r="C33" s="241" t="s">
        <v>465</v>
      </c>
      <c r="D33" s="234" t="s">
        <v>264</v>
      </c>
      <c r="E33" s="235">
        <v>1.24028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15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 t="s">
        <v>157</v>
      </c>
      <c r="S33" s="237" t="s">
        <v>158</v>
      </c>
      <c r="T33" s="238" t="s">
        <v>158</v>
      </c>
      <c r="U33" s="223">
        <v>2.577</v>
      </c>
      <c r="V33" s="223">
        <f>ROUND(E33*U33,2)</f>
        <v>3.2</v>
      </c>
      <c r="W33" s="223"/>
      <c r="X33" s="223" t="s">
        <v>150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159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63" t="s">
        <v>288</v>
      </c>
      <c r="D34" s="250"/>
      <c r="E34" s="250"/>
      <c r="F34" s="250"/>
      <c r="G34" s="250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161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x14ac:dyDescent="0.2">
      <c r="A35" s="226" t="s">
        <v>143</v>
      </c>
      <c r="B35" s="227" t="s">
        <v>109</v>
      </c>
      <c r="C35" s="240" t="s">
        <v>110</v>
      </c>
      <c r="D35" s="228"/>
      <c r="E35" s="229"/>
      <c r="F35" s="230"/>
      <c r="G35" s="230">
        <f>SUMIF(AG36:AG58,"&lt;&gt;NOR",G36:G58)</f>
        <v>0</v>
      </c>
      <c r="H35" s="230"/>
      <c r="I35" s="230">
        <f>SUM(I36:I58)</f>
        <v>0</v>
      </c>
      <c r="J35" s="230"/>
      <c r="K35" s="230">
        <f>SUM(K36:K58)</f>
        <v>0</v>
      </c>
      <c r="L35" s="230"/>
      <c r="M35" s="230">
        <f>SUM(M36:M58)</f>
        <v>0</v>
      </c>
      <c r="N35" s="230"/>
      <c r="O35" s="230">
        <f>SUM(O36:O58)</f>
        <v>0</v>
      </c>
      <c r="P35" s="230"/>
      <c r="Q35" s="230">
        <f>SUM(Q36:Q58)</f>
        <v>0</v>
      </c>
      <c r="R35" s="230"/>
      <c r="S35" s="230"/>
      <c r="T35" s="231"/>
      <c r="U35" s="225"/>
      <c r="V35" s="225">
        <f>SUM(V36:V58)</f>
        <v>75.039999999999992</v>
      </c>
      <c r="W35" s="225"/>
      <c r="X35" s="225"/>
      <c r="AG35" t="s">
        <v>144</v>
      </c>
    </row>
    <row r="36" spans="1:60" outlineLevel="1" x14ac:dyDescent="0.2">
      <c r="A36" s="251">
        <v>15</v>
      </c>
      <c r="B36" s="252" t="s">
        <v>634</v>
      </c>
      <c r="C36" s="265" t="s">
        <v>635</v>
      </c>
      <c r="D36" s="253" t="s">
        <v>173</v>
      </c>
      <c r="E36" s="254">
        <v>1</v>
      </c>
      <c r="F36" s="255"/>
      <c r="G36" s="256">
        <f>ROUND(E36*F36,2)</f>
        <v>0</v>
      </c>
      <c r="H36" s="255"/>
      <c r="I36" s="256">
        <f>ROUND(E36*H36,2)</f>
        <v>0</v>
      </c>
      <c r="J36" s="255"/>
      <c r="K36" s="256">
        <f>ROUND(E36*J36,2)</f>
        <v>0</v>
      </c>
      <c r="L36" s="256">
        <v>15</v>
      </c>
      <c r="M36" s="256">
        <f>G36*(1+L36/100)</f>
        <v>0</v>
      </c>
      <c r="N36" s="256">
        <v>0</v>
      </c>
      <c r="O36" s="256">
        <f>ROUND(E36*N36,2)</f>
        <v>0</v>
      </c>
      <c r="P36" s="256">
        <v>0</v>
      </c>
      <c r="Q36" s="256">
        <f>ROUND(E36*P36,2)</f>
        <v>0</v>
      </c>
      <c r="R36" s="256"/>
      <c r="S36" s="256" t="s">
        <v>148</v>
      </c>
      <c r="T36" s="257" t="s">
        <v>149</v>
      </c>
      <c r="U36" s="223">
        <v>0</v>
      </c>
      <c r="V36" s="223">
        <f>ROUND(E36*U36,2)</f>
        <v>0</v>
      </c>
      <c r="W36" s="223"/>
      <c r="X36" s="223" t="s">
        <v>150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636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51">
        <v>16</v>
      </c>
      <c r="B37" s="252" t="s">
        <v>637</v>
      </c>
      <c r="C37" s="265" t="s">
        <v>638</v>
      </c>
      <c r="D37" s="253" t="s">
        <v>173</v>
      </c>
      <c r="E37" s="254">
        <v>1</v>
      </c>
      <c r="F37" s="255"/>
      <c r="G37" s="256">
        <f>ROUND(E37*F37,2)</f>
        <v>0</v>
      </c>
      <c r="H37" s="255"/>
      <c r="I37" s="256">
        <f>ROUND(E37*H37,2)</f>
        <v>0</v>
      </c>
      <c r="J37" s="255"/>
      <c r="K37" s="256">
        <f>ROUND(E37*J37,2)</f>
        <v>0</v>
      </c>
      <c r="L37" s="256">
        <v>15</v>
      </c>
      <c r="M37" s="256">
        <f>G37*(1+L37/100)</f>
        <v>0</v>
      </c>
      <c r="N37" s="256">
        <v>0</v>
      </c>
      <c r="O37" s="256">
        <f>ROUND(E37*N37,2)</f>
        <v>0</v>
      </c>
      <c r="P37" s="256">
        <v>0</v>
      </c>
      <c r="Q37" s="256">
        <f>ROUND(E37*P37,2)</f>
        <v>0</v>
      </c>
      <c r="R37" s="256"/>
      <c r="S37" s="256" t="s">
        <v>148</v>
      </c>
      <c r="T37" s="257" t="s">
        <v>149</v>
      </c>
      <c r="U37" s="223">
        <v>0</v>
      </c>
      <c r="V37" s="223">
        <f>ROUND(E37*U37,2)</f>
        <v>0</v>
      </c>
      <c r="W37" s="223"/>
      <c r="X37" s="223" t="s">
        <v>150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636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51">
        <v>17</v>
      </c>
      <c r="B38" s="252" t="s">
        <v>639</v>
      </c>
      <c r="C38" s="265" t="s">
        <v>640</v>
      </c>
      <c r="D38" s="253" t="s">
        <v>173</v>
      </c>
      <c r="E38" s="254">
        <v>1</v>
      </c>
      <c r="F38" s="255"/>
      <c r="G38" s="256">
        <f>ROUND(E38*F38,2)</f>
        <v>0</v>
      </c>
      <c r="H38" s="255"/>
      <c r="I38" s="256">
        <f>ROUND(E38*H38,2)</f>
        <v>0</v>
      </c>
      <c r="J38" s="255"/>
      <c r="K38" s="256">
        <f>ROUND(E38*J38,2)</f>
        <v>0</v>
      </c>
      <c r="L38" s="256">
        <v>15</v>
      </c>
      <c r="M38" s="256">
        <f>G38*(1+L38/100)</f>
        <v>0</v>
      </c>
      <c r="N38" s="256">
        <v>0</v>
      </c>
      <c r="O38" s="256">
        <f>ROUND(E38*N38,2)</f>
        <v>0</v>
      </c>
      <c r="P38" s="256">
        <v>0</v>
      </c>
      <c r="Q38" s="256">
        <f>ROUND(E38*P38,2)</f>
        <v>0</v>
      </c>
      <c r="R38" s="256"/>
      <c r="S38" s="256" t="s">
        <v>148</v>
      </c>
      <c r="T38" s="257" t="s">
        <v>149</v>
      </c>
      <c r="U38" s="223">
        <v>0</v>
      </c>
      <c r="V38" s="223">
        <f>ROUND(E38*U38,2)</f>
        <v>0</v>
      </c>
      <c r="W38" s="223"/>
      <c r="X38" s="223" t="s">
        <v>379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463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51">
        <v>18</v>
      </c>
      <c r="B39" s="252" t="s">
        <v>641</v>
      </c>
      <c r="C39" s="265" t="s">
        <v>642</v>
      </c>
      <c r="D39" s="253" t="s">
        <v>173</v>
      </c>
      <c r="E39" s="254">
        <v>1</v>
      </c>
      <c r="F39" s="255"/>
      <c r="G39" s="256">
        <f>ROUND(E39*F39,2)</f>
        <v>0</v>
      </c>
      <c r="H39" s="255"/>
      <c r="I39" s="256">
        <f>ROUND(E39*H39,2)</f>
        <v>0</v>
      </c>
      <c r="J39" s="255"/>
      <c r="K39" s="256">
        <f>ROUND(E39*J39,2)</f>
        <v>0</v>
      </c>
      <c r="L39" s="256">
        <v>15</v>
      </c>
      <c r="M39" s="256">
        <f>G39*(1+L39/100)</f>
        <v>0</v>
      </c>
      <c r="N39" s="256">
        <v>0</v>
      </c>
      <c r="O39" s="256">
        <f>ROUND(E39*N39,2)</f>
        <v>0</v>
      </c>
      <c r="P39" s="256">
        <v>0</v>
      </c>
      <c r="Q39" s="256">
        <f>ROUND(E39*P39,2)</f>
        <v>0</v>
      </c>
      <c r="R39" s="256"/>
      <c r="S39" s="256" t="s">
        <v>148</v>
      </c>
      <c r="T39" s="257" t="s">
        <v>149</v>
      </c>
      <c r="U39" s="223">
        <v>0</v>
      </c>
      <c r="V39" s="223">
        <f>ROUND(E39*U39,2)</f>
        <v>0</v>
      </c>
      <c r="W39" s="223"/>
      <c r="X39" s="223" t="s">
        <v>379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463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51">
        <v>19</v>
      </c>
      <c r="B40" s="252" t="s">
        <v>643</v>
      </c>
      <c r="C40" s="265" t="s">
        <v>644</v>
      </c>
      <c r="D40" s="253" t="s">
        <v>224</v>
      </c>
      <c r="E40" s="254">
        <v>53</v>
      </c>
      <c r="F40" s="255"/>
      <c r="G40" s="256">
        <f>ROUND(E40*F40,2)</f>
        <v>0</v>
      </c>
      <c r="H40" s="255"/>
      <c r="I40" s="256">
        <f>ROUND(E40*H40,2)</f>
        <v>0</v>
      </c>
      <c r="J40" s="255"/>
      <c r="K40" s="256">
        <f>ROUND(E40*J40,2)</f>
        <v>0</v>
      </c>
      <c r="L40" s="256">
        <v>15</v>
      </c>
      <c r="M40" s="256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6" t="s">
        <v>109</v>
      </c>
      <c r="S40" s="256" t="s">
        <v>158</v>
      </c>
      <c r="T40" s="257" t="s">
        <v>158</v>
      </c>
      <c r="U40" s="223">
        <v>0.39017000000000002</v>
      </c>
      <c r="V40" s="223">
        <f>ROUND(E40*U40,2)</f>
        <v>20.68</v>
      </c>
      <c r="W40" s="223"/>
      <c r="X40" s="223" t="s">
        <v>150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636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51">
        <v>20</v>
      </c>
      <c r="B41" s="252" t="s">
        <v>645</v>
      </c>
      <c r="C41" s="265" t="s">
        <v>646</v>
      </c>
      <c r="D41" s="253" t="s">
        <v>224</v>
      </c>
      <c r="E41" s="254">
        <v>8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15</v>
      </c>
      <c r="M41" s="256">
        <f>G41*(1+L41/100)</f>
        <v>0</v>
      </c>
      <c r="N41" s="256">
        <v>0</v>
      </c>
      <c r="O41" s="256">
        <f>ROUND(E41*N41,2)</f>
        <v>0</v>
      </c>
      <c r="P41" s="256">
        <v>0</v>
      </c>
      <c r="Q41" s="256">
        <f>ROUND(E41*P41,2)</f>
        <v>0</v>
      </c>
      <c r="R41" s="256" t="s">
        <v>109</v>
      </c>
      <c r="S41" s="256" t="s">
        <v>158</v>
      </c>
      <c r="T41" s="257" t="s">
        <v>158</v>
      </c>
      <c r="U41" s="223">
        <v>0.13</v>
      </c>
      <c r="V41" s="223">
        <f>ROUND(E41*U41,2)</f>
        <v>1.04</v>
      </c>
      <c r="W41" s="223"/>
      <c r="X41" s="223" t="s">
        <v>150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636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51">
        <v>21</v>
      </c>
      <c r="B42" s="252" t="s">
        <v>647</v>
      </c>
      <c r="C42" s="265" t="s">
        <v>648</v>
      </c>
      <c r="D42" s="253" t="s">
        <v>224</v>
      </c>
      <c r="E42" s="254">
        <v>1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6"/>
      <c r="S42" s="256" t="s">
        <v>148</v>
      </c>
      <c r="T42" s="257" t="s">
        <v>149</v>
      </c>
      <c r="U42" s="223">
        <v>0</v>
      </c>
      <c r="V42" s="223">
        <f>ROUND(E42*U42,2)</f>
        <v>0</v>
      </c>
      <c r="W42" s="223"/>
      <c r="X42" s="223" t="s">
        <v>150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636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51">
        <v>22</v>
      </c>
      <c r="B43" s="252" t="s">
        <v>649</v>
      </c>
      <c r="C43" s="265" t="s">
        <v>650</v>
      </c>
      <c r="D43" s="253" t="s">
        <v>224</v>
      </c>
      <c r="E43" s="254">
        <v>1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15</v>
      </c>
      <c r="M43" s="256">
        <f>G43*(1+L43/100)</f>
        <v>0</v>
      </c>
      <c r="N43" s="256">
        <v>0</v>
      </c>
      <c r="O43" s="256">
        <f>ROUND(E43*N43,2)</f>
        <v>0</v>
      </c>
      <c r="P43" s="256">
        <v>0</v>
      </c>
      <c r="Q43" s="256">
        <f>ROUND(E43*P43,2)</f>
        <v>0</v>
      </c>
      <c r="R43" s="256" t="s">
        <v>109</v>
      </c>
      <c r="S43" s="256" t="s">
        <v>158</v>
      </c>
      <c r="T43" s="257" t="s">
        <v>158</v>
      </c>
      <c r="U43" s="223">
        <v>0.15620000000000001</v>
      </c>
      <c r="V43" s="223">
        <f>ROUND(E43*U43,2)</f>
        <v>0.16</v>
      </c>
      <c r="W43" s="223"/>
      <c r="X43" s="223" t="s">
        <v>150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636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51">
        <v>23</v>
      </c>
      <c r="B44" s="252" t="s">
        <v>651</v>
      </c>
      <c r="C44" s="265" t="s">
        <v>652</v>
      </c>
      <c r="D44" s="253" t="s">
        <v>224</v>
      </c>
      <c r="E44" s="254">
        <v>3</v>
      </c>
      <c r="F44" s="255"/>
      <c r="G44" s="256">
        <f>ROUND(E44*F44,2)</f>
        <v>0</v>
      </c>
      <c r="H44" s="255"/>
      <c r="I44" s="256">
        <f>ROUND(E44*H44,2)</f>
        <v>0</v>
      </c>
      <c r="J44" s="255"/>
      <c r="K44" s="256">
        <f>ROUND(E44*J44,2)</f>
        <v>0</v>
      </c>
      <c r="L44" s="256">
        <v>15</v>
      </c>
      <c r="M44" s="256">
        <f>G44*(1+L44/100)</f>
        <v>0</v>
      </c>
      <c r="N44" s="256">
        <v>0</v>
      </c>
      <c r="O44" s="256">
        <f>ROUND(E44*N44,2)</f>
        <v>0</v>
      </c>
      <c r="P44" s="256">
        <v>0</v>
      </c>
      <c r="Q44" s="256">
        <f>ROUND(E44*P44,2)</f>
        <v>0</v>
      </c>
      <c r="R44" s="256" t="s">
        <v>109</v>
      </c>
      <c r="S44" s="256" t="s">
        <v>158</v>
      </c>
      <c r="T44" s="257" t="s">
        <v>158</v>
      </c>
      <c r="U44" s="223">
        <v>0.1772</v>
      </c>
      <c r="V44" s="223">
        <f>ROUND(E44*U44,2)</f>
        <v>0.53</v>
      </c>
      <c r="W44" s="223"/>
      <c r="X44" s="223" t="s">
        <v>150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636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51">
        <v>24</v>
      </c>
      <c r="B45" s="252" t="s">
        <v>653</v>
      </c>
      <c r="C45" s="265" t="s">
        <v>654</v>
      </c>
      <c r="D45" s="253" t="s">
        <v>224</v>
      </c>
      <c r="E45" s="254">
        <v>26</v>
      </c>
      <c r="F45" s="255"/>
      <c r="G45" s="256">
        <f>ROUND(E45*F45,2)</f>
        <v>0</v>
      </c>
      <c r="H45" s="255"/>
      <c r="I45" s="256">
        <f>ROUND(E45*H45,2)</f>
        <v>0</v>
      </c>
      <c r="J45" s="255"/>
      <c r="K45" s="256">
        <f>ROUND(E45*J45,2)</f>
        <v>0</v>
      </c>
      <c r="L45" s="256">
        <v>15</v>
      </c>
      <c r="M45" s="256">
        <f>G45*(1+L45/100)</f>
        <v>0</v>
      </c>
      <c r="N45" s="256">
        <v>0</v>
      </c>
      <c r="O45" s="256">
        <f>ROUND(E45*N45,2)</f>
        <v>0</v>
      </c>
      <c r="P45" s="256">
        <v>0</v>
      </c>
      <c r="Q45" s="256">
        <f>ROUND(E45*P45,2)</f>
        <v>0</v>
      </c>
      <c r="R45" s="256" t="s">
        <v>109</v>
      </c>
      <c r="S45" s="256" t="s">
        <v>158</v>
      </c>
      <c r="T45" s="257" t="s">
        <v>158</v>
      </c>
      <c r="U45" s="223">
        <v>0.249</v>
      </c>
      <c r="V45" s="223">
        <f>ROUND(E45*U45,2)</f>
        <v>6.47</v>
      </c>
      <c r="W45" s="223"/>
      <c r="X45" s="223" t="s">
        <v>150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636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51">
        <v>25</v>
      </c>
      <c r="B46" s="252" t="s">
        <v>655</v>
      </c>
      <c r="C46" s="265" t="s">
        <v>656</v>
      </c>
      <c r="D46" s="253" t="s">
        <v>252</v>
      </c>
      <c r="E46" s="254">
        <v>28</v>
      </c>
      <c r="F46" s="255"/>
      <c r="G46" s="256">
        <f>ROUND(E46*F46,2)</f>
        <v>0</v>
      </c>
      <c r="H46" s="255"/>
      <c r="I46" s="256">
        <f>ROUND(E46*H46,2)</f>
        <v>0</v>
      </c>
      <c r="J46" s="255"/>
      <c r="K46" s="256">
        <f>ROUND(E46*J46,2)</f>
        <v>0</v>
      </c>
      <c r="L46" s="256">
        <v>15</v>
      </c>
      <c r="M46" s="256">
        <f>G46*(1+L46/100)</f>
        <v>0</v>
      </c>
      <c r="N46" s="256">
        <v>0</v>
      </c>
      <c r="O46" s="256">
        <f>ROUND(E46*N46,2)</f>
        <v>0</v>
      </c>
      <c r="P46" s="256">
        <v>0</v>
      </c>
      <c r="Q46" s="256">
        <f>ROUND(E46*P46,2)</f>
        <v>0</v>
      </c>
      <c r="R46" s="256" t="s">
        <v>109</v>
      </c>
      <c r="S46" s="256" t="s">
        <v>158</v>
      </c>
      <c r="T46" s="257" t="s">
        <v>158</v>
      </c>
      <c r="U46" s="223">
        <v>0.11586</v>
      </c>
      <c r="V46" s="223">
        <f>ROUND(E46*U46,2)</f>
        <v>3.24</v>
      </c>
      <c r="W46" s="223"/>
      <c r="X46" s="223" t="s">
        <v>150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636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51">
        <v>26</v>
      </c>
      <c r="B47" s="252" t="s">
        <v>657</v>
      </c>
      <c r="C47" s="265" t="s">
        <v>658</v>
      </c>
      <c r="D47" s="253" t="s">
        <v>252</v>
      </c>
      <c r="E47" s="254">
        <v>28</v>
      </c>
      <c r="F47" s="255"/>
      <c r="G47" s="256">
        <f>ROUND(E47*F47,2)</f>
        <v>0</v>
      </c>
      <c r="H47" s="255"/>
      <c r="I47" s="256">
        <f>ROUND(E47*H47,2)</f>
        <v>0</v>
      </c>
      <c r="J47" s="255"/>
      <c r="K47" s="256">
        <f>ROUND(E47*J47,2)</f>
        <v>0</v>
      </c>
      <c r="L47" s="256">
        <v>15</v>
      </c>
      <c r="M47" s="256">
        <f>G47*(1+L47/100)</f>
        <v>0</v>
      </c>
      <c r="N47" s="256">
        <v>0</v>
      </c>
      <c r="O47" s="256">
        <f>ROUND(E47*N47,2)</f>
        <v>0</v>
      </c>
      <c r="P47" s="256">
        <v>0</v>
      </c>
      <c r="Q47" s="256">
        <f>ROUND(E47*P47,2)</f>
        <v>0</v>
      </c>
      <c r="R47" s="256" t="s">
        <v>109</v>
      </c>
      <c r="S47" s="256" t="s">
        <v>158</v>
      </c>
      <c r="T47" s="257" t="s">
        <v>158</v>
      </c>
      <c r="U47" s="223">
        <v>0.13915</v>
      </c>
      <c r="V47" s="223">
        <f>ROUND(E47*U47,2)</f>
        <v>3.9</v>
      </c>
      <c r="W47" s="223"/>
      <c r="X47" s="223" t="s">
        <v>150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636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51">
        <v>27</v>
      </c>
      <c r="B48" s="252" t="s">
        <v>659</v>
      </c>
      <c r="C48" s="265" t="s">
        <v>660</v>
      </c>
      <c r="D48" s="253" t="s">
        <v>252</v>
      </c>
      <c r="E48" s="254">
        <v>28</v>
      </c>
      <c r="F48" s="255"/>
      <c r="G48" s="256">
        <f>ROUND(E48*F48,2)</f>
        <v>0</v>
      </c>
      <c r="H48" s="255"/>
      <c r="I48" s="256">
        <f>ROUND(E48*H48,2)</f>
        <v>0</v>
      </c>
      <c r="J48" s="255"/>
      <c r="K48" s="256">
        <f>ROUND(E48*J48,2)</f>
        <v>0</v>
      </c>
      <c r="L48" s="256">
        <v>15</v>
      </c>
      <c r="M48" s="256">
        <f>G48*(1+L48/100)</f>
        <v>0</v>
      </c>
      <c r="N48" s="256">
        <v>0</v>
      </c>
      <c r="O48" s="256">
        <f>ROUND(E48*N48,2)</f>
        <v>0</v>
      </c>
      <c r="P48" s="256">
        <v>0</v>
      </c>
      <c r="Q48" s="256">
        <f>ROUND(E48*P48,2)</f>
        <v>0</v>
      </c>
      <c r="R48" s="256" t="s">
        <v>109</v>
      </c>
      <c r="S48" s="256" t="s">
        <v>158</v>
      </c>
      <c r="T48" s="257" t="s">
        <v>158</v>
      </c>
      <c r="U48" s="223">
        <v>9.0499999999999997E-2</v>
      </c>
      <c r="V48" s="223">
        <f>ROUND(E48*U48,2)</f>
        <v>2.5299999999999998</v>
      </c>
      <c r="W48" s="223"/>
      <c r="X48" s="223" t="s">
        <v>150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636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51">
        <v>28</v>
      </c>
      <c r="B49" s="252" t="s">
        <v>661</v>
      </c>
      <c r="C49" s="265" t="s">
        <v>662</v>
      </c>
      <c r="D49" s="253" t="s">
        <v>252</v>
      </c>
      <c r="E49" s="254">
        <v>19</v>
      </c>
      <c r="F49" s="255"/>
      <c r="G49" s="256">
        <f>ROUND(E49*F49,2)</f>
        <v>0</v>
      </c>
      <c r="H49" s="255"/>
      <c r="I49" s="256">
        <f>ROUND(E49*H49,2)</f>
        <v>0</v>
      </c>
      <c r="J49" s="255"/>
      <c r="K49" s="256">
        <f>ROUND(E49*J49,2)</f>
        <v>0</v>
      </c>
      <c r="L49" s="256">
        <v>15</v>
      </c>
      <c r="M49" s="256">
        <f>G49*(1+L49/100)</f>
        <v>0</v>
      </c>
      <c r="N49" s="256">
        <v>0</v>
      </c>
      <c r="O49" s="256">
        <f>ROUND(E49*N49,2)</f>
        <v>0</v>
      </c>
      <c r="P49" s="256">
        <v>0</v>
      </c>
      <c r="Q49" s="256">
        <f>ROUND(E49*P49,2)</f>
        <v>0</v>
      </c>
      <c r="R49" s="256" t="s">
        <v>109</v>
      </c>
      <c r="S49" s="256" t="s">
        <v>158</v>
      </c>
      <c r="T49" s="257" t="s">
        <v>158</v>
      </c>
      <c r="U49" s="223">
        <v>9.0499999999999997E-2</v>
      </c>
      <c r="V49" s="223">
        <f>ROUND(E49*U49,2)</f>
        <v>1.72</v>
      </c>
      <c r="W49" s="223"/>
      <c r="X49" s="223" t="s">
        <v>150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636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51">
        <v>29</v>
      </c>
      <c r="B50" s="252" t="s">
        <v>663</v>
      </c>
      <c r="C50" s="265" t="s">
        <v>664</v>
      </c>
      <c r="D50" s="253" t="s">
        <v>252</v>
      </c>
      <c r="E50" s="254">
        <v>63</v>
      </c>
      <c r="F50" s="255"/>
      <c r="G50" s="256">
        <f>ROUND(E50*F50,2)</f>
        <v>0</v>
      </c>
      <c r="H50" s="255"/>
      <c r="I50" s="256">
        <f>ROUND(E50*H50,2)</f>
        <v>0</v>
      </c>
      <c r="J50" s="255"/>
      <c r="K50" s="256">
        <f>ROUND(E50*J50,2)</f>
        <v>0</v>
      </c>
      <c r="L50" s="256">
        <v>15</v>
      </c>
      <c r="M50" s="256">
        <f>G50*(1+L50/100)</f>
        <v>0</v>
      </c>
      <c r="N50" s="256">
        <v>0</v>
      </c>
      <c r="O50" s="256">
        <f>ROUND(E50*N50,2)</f>
        <v>0</v>
      </c>
      <c r="P50" s="256">
        <v>0</v>
      </c>
      <c r="Q50" s="256">
        <f>ROUND(E50*P50,2)</f>
        <v>0</v>
      </c>
      <c r="R50" s="256" t="s">
        <v>109</v>
      </c>
      <c r="S50" s="256" t="s">
        <v>158</v>
      </c>
      <c r="T50" s="257" t="s">
        <v>158</v>
      </c>
      <c r="U50" s="223">
        <v>9.955E-2</v>
      </c>
      <c r="V50" s="223">
        <f>ROUND(E50*U50,2)</f>
        <v>6.27</v>
      </c>
      <c r="W50" s="223"/>
      <c r="X50" s="223" t="s">
        <v>150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636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51">
        <v>30</v>
      </c>
      <c r="B51" s="252" t="s">
        <v>665</v>
      </c>
      <c r="C51" s="265" t="s">
        <v>666</v>
      </c>
      <c r="D51" s="253" t="s">
        <v>252</v>
      </c>
      <c r="E51" s="254">
        <v>19</v>
      </c>
      <c r="F51" s="255"/>
      <c r="G51" s="256">
        <f>ROUND(E51*F51,2)</f>
        <v>0</v>
      </c>
      <c r="H51" s="255"/>
      <c r="I51" s="256">
        <f>ROUND(E51*H51,2)</f>
        <v>0</v>
      </c>
      <c r="J51" s="255"/>
      <c r="K51" s="256">
        <f>ROUND(E51*J51,2)</f>
        <v>0</v>
      </c>
      <c r="L51" s="256">
        <v>15</v>
      </c>
      <c r="M51" s="256">
        <f>G51*(1+L51/100)</f>
        <v>0</v>
      </c>
      <c r="N51" s="256">
        <v>0</v>
      </c>
      <c r="O51" s="256">
        <f>ROUND(E51*N51,2)</f>
        <v>0</v>
      </c>
      <c r="P51" s="256">
        <v>0</v>
      </c>
      <c r="Q51" s="256">
        <f>ROUND(E51*P51,2)</f>
        <v>0</v>
      </c>
      <c r="R51" s="256" t="s">
        <v>109</v>
      </c>
      <c r="S51" s="256" t="s">
        <v>158</v>
      </c>
      <c r="T51" s="257" t="s">
        <v>158</v>
      </c>
      <c r="U51" s="223">
        <v>9.955E-2</v>
      </c>
      <c r="V51" s="223">
        <f>ROUND(E51*U51,2)</f>
        <v>1.89</v>
      </c>
      <c r="W51" s="223"/>
      <c r="X51" s="223" t="s">
        <v>150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636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51">
        <v>31</v>
      </c>
      <c r="B52" s="252" t="s">
        <v>667</v>
      </c>
      <c r="C52" s="265" t="s">
        <v>668</v>
      </c>
      <c r="D52" s="253" t="s">
        <v>252</v>
      </c>
      <c r="E52" s="254">
        <v>210</v>
      </c>
      <c r="F52" s="255"/>
      <c r="G52" s="256">
        <f>ROUND(E52*F52,2)</f>
        <v>0</v>
      </c>
      <c r="H52" s="255"/>
      <c r="I52" s="256">
        <f>ROUND(E52*H52,2)</f>
        <v>0</v>
      </c>
      <c r="J52" s="255"/>
      <c r="K52" s="256">
        <f>ROUND(E52*J52,2)</f>
        <v>0</v>
      </c>
      <c r="L52" s="256">
        <v>15</v>
      </c>
      <c r="M52" s="256">
        <f>G52*(1+L52/100)</f>
        <v>0</v>
      </c>
      <c r="N52" s="256">
        <v>0</v>
      </c>
      <c r="O52" s="256">
        <f>ROUND(E52*N52,2)</f>
        <v>0</v>
      </c>
      <c r="P52" s="256">
        <v>0</v>
      </c>
      <c r="Q52" s="256">
        <f>ROUND(E52*P52,2)</f>
        <v>0</v>
      </c>
      <c r="R52" s="256" t="s">
        <v>109</v>
      </c>
      <c r="S52" s="256" t="s">
        <v>158</v>
      </c>
      <c r="T52" s="257" t="s">
        <v>158</v>
      </c>
      <c r="U52" s="223">
        <v>9.955E-2</v>
      </c>
      <c r="V52" s="223">
        <f>ROUND(E52*U52,2)</f>
        <v>20.91</v>
      </c>
      <c r="W52" s="223"/>
      <c r="X52" s="223" t="s">
        <v>150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636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51">
        <v>32</v>
      </c>
      <c r="B53" s="252" t="s">
        <v>669</v>
      </c>
      <c r="C53" s="265" t="s">
        <v>670</v>
      </c>
      <c r="D53" s="253" t="s">
        <v>252</v>
      </c>
      <c r="E53" s="254">
        <v>12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15</v>
      </c>
      <c r="M53" s="256">
        <f>G53*(1+L53/100)</f>
        <v>0</v>
      </c>
      <c r="N53" s="256">
        <v>0</v>
      </c>
      <c r="O53" s="256">
        <f>ROUND(E53*N53,2)</f>
        <v>0</v>
      </c>
      <c r="P53" s="256">
        <v>0</v>
      </c>
      <c r="Q53" s="256">
        <f>ROUND(E53*P53,2)</f>
        <v>0</v>
      </c>
      <c r="R53" s="256" t="s">
        <v>109</v>
      </c>
      <c r="S53" s="256" t="s">
        <v>158</v>
      </c>
      <c r="T53" s="257" t="s">
        <v>158</v>
      </c>
      <c r="U53" s="223">
        <v>9.955E-2</v>
      </c>
      <c r="V53" s="223">
        <f>ROUND(E53*U53,2)</f>
        <v>1.19</v>
      </c>
      <c r="W53" s="223"/>
      <c r="X53" s="223" t="s">
        <v>150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636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51">
        <v>33</v>
      </c>
      <c r="B54" s="252" t="s">
        <v>671</v>
      </c>
      <c r="C54" s="265" t="s">
        <v>672</v>
      </c>
      <c r="D54" s="253" t="s">
        <v>252</v>
      </c>
      <c r="E54" s="254">
        <v>32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109</v>
      </c>
      <c r="S54" s="256" t="s">
        <v>158</v>
      </c>
      <c r="T54" s="257" t="s">
        <v>158</v>
      </c>
      <c r="U54" s="223">
        <v>7.8E-2</v>
      </c>
      <c r="V54" s="223">
        <f>ROUND(E54*U54,2)</f>
        <v>2.5</v>
      </c>
      <c r="W54" s="223"/>
      <c r="X54" s="223" t="s">
        <v>150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636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51">
        <v>34</v>
      </c>
      <c r="B55" s="252" t="s">
        <v>673</v>
      </c>
      <c r="C55" s="265" t="s">
        <v>674</v>
      </c>
      <c r="D55" s="253" t="s">
        <v>224</v>
      </c>
      <c r="E55" s="254">
        <v>1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377</v>
      </c>
      <c r="S55" s="256" t="s">
        <v>158</v>
      </c>
      <c r="T55" s="257" t="s">
        <v>158</v>
      </c>
      <c r="U55" s="223">
        <v>0</v>
      </c>
      <c r="V55" s="223">
        <f>ROUND(E55*U55,2)</f>
        <v>0</v>
      </c>
      <c r="W55" s="223"/>
      <c r="X55" s="223" t="s">
        <v>379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463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51">
        <v>35</v>
      </c>
      <c r="B56" s="252" t="s">
        <v>675</v>
      </c>
      <c r="C56" s="265" t="s">
        <v>676</v>
      </c>
      <c r="D56" s="253" t="s">
        <v>224</v>
      </c>
      <c r="E56" s="254">
        <v>1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109</v>
      </c>
      <c r="S56" s="256" t="s">
        <v>158</v>
      </c>
      <c r="T56" s="257" t="s">
        <v>158</v>
      </c>
      <c r="U56" s="223">
        <v>0.30567</v>
      </c>
      <c r="V56" s="223">
        <f>ROUND(E56*U56,2)</f>
        <v>0.31</v>
      </c>
      <c r="W56" s="223"/>
      <c r="X56" s="223" t="s">
        <v>150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636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51">
        <v>36</v>
      </c>
      <c r="B57" s="252" t="s">
        <v>677</v>
      </c>
      <c r="C57" s="265" t="s">
        <v>678</v>
      </c>
      <c r="D57" s="253" t="s">
        <v>224</v>
      </c>
      <c r="E57" s="254">
        <v>8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/>
      <c r="S57" s="256" t="s">
        <v>158</v>
      </c>
      <c r="T57" s="257" t="s">
        <v>158</v>
      </c>
      <c r="U57" s="223">
        <v>0.21299999999999999</v>
      </c>
      <c r="V57" s="223">
        <f>ROUND(E57*U57,2)</f>
        <v>1.7</v>
      </c>
      <c r="W57" s="223"/>
      <c r="X57" s="223" t="s">
        <v>150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636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51">
        <v>37</v>
      </c>
      <c r="B58" s="252" t="s">
        <v>679</v>
      </c>
      <c r="C58" s="265" t="s">
        <v>680</v>
      </c>
      <c r="D58" s="253" t="s">
        <v>681</v>
      </c>
      <c r="E58" s="254">
        <v>1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6" t="s">
        <v>377</v>
      </c>
      <c r="S58" s="256" t="s">
        <v>158</v>
      </c>
      <c r="T58" s="257" t="s">
        <v>158</v>
      </c>
      <c r="U58" s="223">
        <v>0</v>
      </c>
      <c r="V58" s="223">
        <f>ROUND(E58*U58,2)</f>
        <v>0</v>
      </c>
      <c r="W58" s="223"/>
      <c r="X58" s="223" t="s">
        <v>379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463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">
      <c r="A59" s="226" t="s">
        <v>143</v>
      </c>
      <c r="B59" s="227" t="s">
        <v>111</v>
      </c>
      <c r="C59" s="240" t="s">
        <v>112</v>
      </c>
      <c r="D59" s="228"/>
      <c r="E59" s="229"/>
      <c r="F59" s="230"/>
      <c r="G59" s="230">
        <f>SUMIF(AG60:AG79,"&lt;&gt;NOR",G60:G79)</f>
        <v>0</v>
      </c>
      <c r="H59" s="230"/>
      <c r="I59" s="230">
        <f>SUM(I60:I79)</f>
        <v>0</v>
      </c>
      <c r="J59" s="230"/>
      <c r="K59" s="230">
        <f>SUM(K60:K79)</f>
        <v>0</v>
      </c>
      <c r="L59" s="230"/>
      <c r="M59" s="230">
        <f>SUM(M60:M79)</f>
        <v>0</v>
      </c>
      <c r="N59" s="230"/>
      <c r="O59" s="230">
        <f>SUM(O60:O79)</f>
        <v>0</v>
      </c>
      <c r="P59" s="230"/>
      <c r="Q59" s="230">
        <f>SUM(Q60:Q79)</f>
        <v>0</v>
      </c>
      <c r="R59" s="230"/>
      <c r="S59" s="230"/>
      <c r="T59" s="231"/>
      <c r="U59" s="225"/>
      <c r="V59" s="225">
        <f>SUM(V60:V79)</f>
        <v>7.79</v>
      </c>
      <c r="W59" s="225"/>
      <c r="X59" s="225"/>
      <c r="AG59" t="s">
        <v>144</v>
      </c>
    </row>
    <row r="60" spans="1:60" outlineLevel="1" x14ac:dyDescent="0.2">
      <c r="A60" s="251">
        <v>38</v>
      </c>
      <c r="B60" s="252" t="s">
        <v>682</v>
      </c>
      <c r="C60" s="265" t="s">
        <v>683</v>
      </c>
      <c r="D60" s="253" t="s">
        <v>224</v>
      </c>
      <c r="E60" s="254">
        <v>1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6"/>
      <c r="S60" s="256" t="s">
        <v>148</v>
      </c>
      <c r="T60" s="257" t="s">
        <v>149</v>
      </c>
      <c r="U60" s="223">
        <v>0</v>
      </c>
      <c r="V60" s="223">
        <f>ROUND(E60*U60,2)</f>
        <v>0</v>
      </c>
      <c r="W60" s="223"/>
      <c r="X60" s="223" t="s">
        <v>379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463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51">
        <v>39</v>
      </c>
      <c r="B61" s="252" t="s">
        <v>684</v>
      </c>
      <c r="C61" s="265" t="s">
        <v>685</v>
      </c>
      <c r="D61" s="253" t="s">
        <v>224</v>
      </c>
      <c r="E61" s="254">
        <v>1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/>
      <c r="S61" s="256" t="s">
        <v>148</v>
      </c>
      <c r="T61" s="257" t="s">
        <v>149</v>
      </c>
      <c r="U61" s="223">
        <v>0</v>
      </c>
      <c r="V61" s="223">
        <f>ROUND(E61*U61,2)</f>
        <v>0</v>
      </c>
      <c r="W61" s="223"/>
      <c r="X61" s="223" t="s">
        <v>379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463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1">
        <v>40</v>
      </c>
      <c r="B62" s="252" t="s">
        <v>686</v>
      </c>
      <c r="C62" s="265" t="s">
        <v>687</v>
      </c>
      <c r="D62" s="253" t="s">
        <v>224</v>
      </c>
      <c r="E62" s="254">
        <v>2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/>
      <c r="S62" s="256" t="s">
        <v>158</v>
      </c>
      <c r="T62" s="257" t="s">
        <v>158</v>
      </c>
      <c r="U62" s="223">
        <v>0.21</v>
      </c>
      <c r="V62" s="223">
        <f>ROUND(E62*U62,2)</f>
        <v>0.42</v>
      </c>
      <c r="W62" s="223"/>
      <c r="X62" s="223" t="s">
        <v>150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151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51">
        <v>41</v>
      </c>
      <c r="B63" s="252" t="s">
        <v>688</v>
      </c>
      <c r="C63" s="265" t="s">
        <v>689</v>
      </c>
      <c r="D63" s="253" t="s">
        <v>224</v>
      </c>
      <c r="E63" s="254">
        <v>2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/>
      <c r="S63" s="256" t="s">
        <v>158</v>
      </c>
      <c r="T63" s="257" t="s">
        <v>158</v>
      </c>
      <c r="U63" s="223">
        <v>0.20166999999999999</v>
      </c>
      <c r="V63" s="223">
        <f>ROUND(E63*U63,2)</f>
        <v>0.4</v>
      </c>
      <c r="W63" s="223"/>
      <c r="X63" s="223" t="s">
        <v>150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636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51">
        <v>42</v>
      </c>
      <c r="B64" s="252" t="s">
        <v>690</v>
      </c>
      <c r="C64" s="265" t="s">
        <v>691</v>
      </c>
      <c r="D64" s="253" t="s">
        <v>224</v>
      </c>
      <c r="E64" s="254">
        <v>4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 t="s">
        <v>109</v>
      </c>
      <c r="S64" s="256" t="s">
        <v>158</v>
      </c>
      <c r="T64" s="257" t="s">
        <v>158</v>
      </c>
      <c r="U64" s="223">
        <v>0.4325</v>
      </c>
      <c r="V64" s="223">
        <f>ROUND(E64*U64,2)</f>
        <v>1.73</v>
      </c>
      <c r="W64" s="223"/>
      <c r="X64" s="223" t="s">
        <v>150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636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33.75" outlineLevel="1" x14ac:dyDescent="0.2">
      <c r="A65" s="251">
        <v>43</v>
      </c>
      <c r="B65" s="252" t="s">
        <v>692</v>
      </c>
      <c r="C65" s="265" t="s">
        <v>693</v>
      </c>
      <c r="D65" s="253" t="s">
        <v>252</v>
      </c>
      <c r="E65" s="254">
        <v>5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6">
        <v>0</v>
      </c>
      <c r="O65" s="256">
        <f>ROUND(E65*N65,2)</f>
        <v>0</v>
      </c>
      <c r="P65" s="256">
        <v>0</v>
      </c>
      <c r="Q65" s="256">
        <f>ROUND(E65*P65,2)</f>
        <v>0</v>
      </c>
      <c r="R65" s="256" t="s">
        <v>377</v>
      </c>
      <c r="S65" s="256" t="s">
        <v>158</v>
      </c>
      <c r="T65" s="257" t="s">
        <v>158</v>
      </c>
      <c r="U65" s="223">
        <v>0</v>
      </c>
      <c r="V65" s="223">
        <f>ROUND(E65*U65,2)</f>
        <v>0</v>
      </c>
      <c r="W65" s="223"/>
      <c r="X65" s="223" t="s">
        <v>379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463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33.75" outlineLevel="1" x14ac:dyDescent="0.2">
      <c r="A66" s="251">
        <v>44</v>
      </c>
      <c r="B66" s="252" t="s">
        <v>694</v>
      </c>
      <c r="C66" s="265" t="s">
        <v>695</v>
      </c>
      <c r="D66" s="253" t="s">
        <v>252</v>
      </c>
      <c r="E66" s="254">
        <v>16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15</v>
      </c>
      <c r="M66" s="256">
        <f>G66*(1+L66/100)</f>
        <v>0</v>
      </c>
      <c r="N66" s="256">
        <v>0</v>
      </c>
      <c r="O66" s="256">
        <f>ROUND(E66*N66,2)</f>
        <v>0</v>
      </c>
      <c r="P66" s="256">
        <v>0</v>
      </c>
      <c r="Q66" s="256">
        <f>ROUND(E66*P66,2)</f>
        <v>0</v>
      </c>
      <c r="R66" s="256" t="s">
        <v>377</v>
      </c>
      <c r="S66" s="256" t="s">
        <v>158</v>
      </c>
      <c r="T66" s="257" t="s">
        <v>158</v>
      </c>
      <c r="U66" s="223">
        <v>0</v>
      </c>
      <c r="V66" s="223">
        <f>ROUND(E66*U66,2)</f>
        <v>0</v>
      </c>
      <c r="W66" s="223"/>
      <c r="X66" s="223" t="s">
        <v>379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463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51">
        <v>45</v>
      </c>
      <c r="B67" s="252" t="s">
        <v>696</v>
      </c>
      <c r="C67" s="265" t="s">
        <v>697</v>
      </c>
      <c r="D67" s="253" t="s">
        <v>252</v>
      </c>
      <c r="E67" s="254">
        <v>16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6">
        <v>0</v>
      </c>
      <c r="O67" s="256">
        <f>ROUND(E67*N67,2)</f>
        <v>0</v>
      </c>
      <c r="P67" s="256">
        <v>0</v>
      </c>
      <c r="Q67" s="256">
        <f>ROUND(E67*P67,2)</f>
        <v>0</v>
      </c>
      <c r="R67" s="256" t="s">
        <v>377</v>
      </c>
      <c r="S67" s="256" t="s">
        <v>158</v>
      </c>
      <c r="T67" s="257" t="s">
        <v>158</v>
      </c>
      <c r="U67" s="223">
        <v>0</v>
      </c>
      <c r="V67" s="223">
        <f>ROUND(E67*U67,2)</f>
        <v>0</v>
      </c>
      <c r="W67" s="223"/>
      <c r="X67" s="223" t="s">
        <v>379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463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51">
        <v>46</v>
      </c>
      <c r="B68" s="252" t="s">
        <v>698</v>
      </c>
      <c r="C68" s="265" t="s">
        <v>699</v>
      </c>
      <c r="D68" s="253" t="s">
        <v>252</v>
      </c>
      <c r="E68" s="254">
        <v>16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/>
      <c r="S68" s="256" t="s">
        <v>158</v>
      </c>
      <c r="T68" s="257" t="s">
        <v>158</v>
      </c>
      <c r="U68" s="223">
        <v>5.7000000000000002E-2</v>
      </c>
      <c r="V68" s="223">
        <f>ROUND(E68*U68,2)</f>
        <v>0.91</v>
      </c>
      <c r="W68" s="223"/>
      <c r="X68" s="223" t="s">
        <v>150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636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51">
        <v>47</v>
      </c>
      <c r="B69" s="252" t="s">
        <v>700</v>
      </c>
      <c r="C69" s="265" t="s">
        <v>701</v>
      </c>
      <c r="D69" s="253" t="s">
        <v>252</v>
      </c>
      <c r="E69" s="254">
        <v>16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/>
      <c r="S69" s="256" t="s">
        <v>158</v>
      </c>
      <c r="T69" s="257" t="s">
        <v>158</v>
      </c>
      <c r="U69" s="223">
        <v>6.2829999999999997E-2</v>
      </c>
      <c r="V69" s="223">
        <f>ROUND(E69*U69,2)</f>
        <v>1.01</v>
      </c>
      <c r="W69" s="223"/>
      <c r="X69" s="223" t="s">
        <v>150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636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51">
        <v>48</v>
      </c>
      <c r="B70" s="252" t="s">
        <v>702</v>
      </c>
      <c r="C70" s="265" t="s">
        <v>703</v>
      </c>
      <c r="D70" s="253" t="s">
        <v>252</v>
      </c>
      <c r="E70" s="254">
        <v>16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/>
      <c r="S70" s="256" t="s">
        <v>158</v>
      </c>
      <c r="T70" s="257" t="s">
        <v>158</v>
      </c>
      <c r="U70" s="223">
        <v>6.1830000000000003E-2</v>
      </c>
      <c r="V70" s="223">
        <f>ROUND(E70*U70,2)</f>
        <v>0.99</v>
      </c>
      <c r="W70" s="223"/>
      <c r="X70" s="223" t="s">
        <v>150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636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51">
        <v>49</v>
      </c>
      <c r="B71" s="252" t="s">
        <v>671</v>
      </c>
      <c r="C71" s="265" t="s">
        <v>672</v>
      </c>
      <c r="D71" s="253" t="s">
        <v>252</v>
      </c>
      <c r="E71" s="254">
        <v>16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109</v>
      </c>
      <c r="S71" s="256" t="s">
        <v>158</v>
      </c>
      <c r="T71" s="257" t="s">
        <v>158</v>
      </c>
      <c r="U71" s="223">
        <v>7.8E-2</v>
      </c>
      <c r="V71" s="223">
        <f>ROUND(E71*U71,2)</f>
        <v>1.25</v>
      </c>
      <c r="W71" s="223"/>
      <c r="X71" s="223" t="s">
        <v>150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636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45" outlineLevel="1" x14ac:dyDescent="0.2">
      <c r="A72" s="251">
        <v>50</v>
      </c>
      <c r="B72" s="252" t="s">
        <v>704</v>
      </c>
      <c r="C72" s="265" t="s">
        <v>705</v>
      </c>
      <c r="D72" s="253" t="s">
        <v>252</v>
      </c>
      <c r="E72" s="254">
        <v>16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 t="s">
        <v>377</v>
      </c>
      <c r="S72" s="256" t="s">
        <v>158</v>
      </c>
      <c r="T72" s="257" t="s">
        <v>158</v>
      </c>
      <c r="U72" s="223">
        <v>0</v>
      </c>
      <c r="V72" s="223">
        <f>ROUND(E72*U72,2)</f>
        <v>0</v>
      </c>
      <c r="W72" s="223"/>
      <c r="X72" s="223" t="s">
        <v>379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463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1">
        <v>51</v>
      </c>
      <c r="B73" s="252" t="s">
        <v>706</v>
      </c>
      <c r="C73" s="265" t="s">
        <v>707</v>
      </c>
      <c r="D73" s="253" t="s">
        <v>224</v>
      </c>
      <c r="E73" s="254">
        <v>1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/>
      <c r="S73" s="256" t="s">
        <v>158</v>
      </c>
      <c r="T73" s="257" t="s">
        <v>158</v>
      </c>
      <c r="U73" s="223">
        <v>0.67759999999999998</v>
      </c>
      <c r="V73" s="223">
        <f>ROUND(E73*U73,2)</f>
        <v>0.68</v>
      </c>
      <c r="W73" s="223"/>
      <c r="X73" s="223" t="s">
        <v>150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636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51">
        <v>52</v>
      </c>
      <c r="B74" s="252" t="s">
        <v>708</v>
      </c>
      <c r="C74" s="265" t="s">
        <v>709</v>
      </c>
      <c r="D74" s="253" t="s">
        <v>173</v>
      </c>
      <c r="E74" s="254">
        <v>1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/>
      <c r="S74" s="256" t="s">
        <v>148</v>
      </c>
      <c r="T74" s="257" t="s">
        <v>149</v>
      </c>
      <c r="U74" s="223">
        <v>0</v>
      </c>
      <c r="V74" s="223">
        <f>ROUND(E74*U74,2)</f>
        <v>0</v>
      </c>
      <c r="W74" s="223"/>
      <c r="X74" s="223" t="s">
        <v>379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463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1">
        <v>53</v>
      </c>
      <c r="B75" s="252" t="s">
        <v>710</v>
      </c>
      <c r="C75" s="265" t="s">
        <v>711</v>
      </c>
      <c r="D75" s="253" t="s">
        <v>224</v>
      </c>
      <c r="E75" s="254">
        <v>1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/>
      <c r="S75" s="256" t="s">
        <v>148</v>
      </c>
      <c r="T75" s="257" t="s">
        <v>149</v>
      </c>
      <c r="U75" s="223">
        <v>0</v>
      </c>
      <c r="V75" s="223">
        <f>ROUND(E75*U75,2)</f>
        <v>0</v>
      </c>
      <c r="W75" s="223"/>
      <c r="X75" s="223" t="s">
        <v>150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636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51">
        <v>54</v>
      </c>
      <c r="B76" s="252" t="s">
        <v>712</v>
      </c>
      <c r="C76" s="265" t="s">
        <v>713</v>
      </c>
      <c r="D76" s="253" t="s">
        <v>224</v>
      </c>
      <c r="E76" s="254">
        <v>1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/>
      <c r="S76" s="256" t="s">
        <v>158</v>
      </c>
      <c r="T76" s="257" t="s">
        <v>158</v>
      </c>
      <c r="U76" s="223">
        <v>0.39650000000000002</v>
      </c>
      <c r="V76" s="223">
        <f>ROUND(E76*U76,2)</f>
        <v>0.4</v>
      </c>
      <c r="W76" s="223"/>
      <c r="X76" s="223" t="s">
        <v>150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636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1">
        <v>55</v>
      </c>
      <c r="B77" s="252" t="s">
        <v>679</v>
      </c>
      <c r="C77" s="265" t="s">
        <v>680</v>
      </c>
      <c r="D77" s="253" t="s">
        <v>681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 t="s">
        <v>377</v>
      </c>
      <c r="S77" s="256" t="s">
        <v>158</v>
      </c>
      <c r="T77" s="257" t="s">
        <v>158</v>
      </c>
      <c r="U77" s="223">
        <v>0</v>
      </c>
      <c r="V77" s="223">
        <f>ROUND(E77*U77,2)</f>
        <v>0</v>
      </c>
      <c r="W77" s="223"/>
      <c r="X77" s="223" t="s">
        <v>379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397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56</v>
      </c>
      <c r="B78" s="252" t="s">
        <v>714</v>
      </c>
      <c r="C78" s="265" t="s">
        <v>715</v>
      </c>
      <c r="D78" s="253" t="s">
        <v>224</v>
      </c>
      <c r="E78" s="254">
        <v>10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/>
      <c r="S78" s="256" t="s">
        <v>148</v>
      </c>
      <c r="T78" s="257" t="s">
        <v>149</v>
      </c>
      <c r="U78" s="223">
        <v>0</v>
      </c>
      <c r="V78" s="223">
        <f>ROUND(E78*U78,2)</f>
        <v>0</v>
      </c>
      <c r="W78" s="223"/>
      <c r="X78" s="223" t="s">
        <v>379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463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1">
        <v>57</v>
      </c>
      <c r="B79" s="252" t="s">
        <v>716</v>
      </c>
      <c r="C79" s="265" t="s">
        <v>717</v>
      </c>
      <c r="D79" s="253" t="s">
        <v>173</v>
      </c>
      <c r="E79" s="254">
        <v>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/>
      <c r="S79" s="256" t="s">
        <v>148</v>
      </c>
      <c r="T79" s="257" t="s">
        <v>149</v>
      </c>
      <c r="U79" s="223">
        <v>0</v>
      </c>
      <c r="V79" s="223">
        <f>ROUND(E79*U79,2)</f>
        <v>0</v>
      </c>
      <c r="W79" s="223"/>
      <c r="X79" s="223" t="s">
        <v>379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463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x14ac:dyDescent="0.2">
      <c r="A80" s="226" t="s">
        <v>143</v>
      </c>
      <c r="B80" s="227" t="s">
        <v>113</v>
      </c>
      <c r="C80" s="240" t="s">
        <v>114</v>
      </c>
      <c r="D80" s="228"/>
      <c r="E80" s="229"/>
      <c r="F80" s="230"/>
      <c r="G80" s="230">
        <f>SUMIF(AG81:AG86,"&lt;&gt;NOR",G81:G86)</f>
        <v>0</v>
      </c>
      <c r="H80" s="230"/>
      <c r="I80" s="230">
        <f>SUM(I81:I86)</f>
        <v>0</v>
      </c>
      <c r="J80" s="230"/>
      <c r="K80" s="230">
        <f>SUM(K81:K86)</f>
        <v>0</v>
      </c>
      <c r="L80" s="230"/>
      <c r="M80" s="230">
        <f>SUM(M81:M86)</f>
        <v>0</v>
      </c>
      <c r="N80" s="230"/>
      <c r="O80" s="230">
        <f>SUM(O81:O86)</f>
        <v>0</v>
      </c>
      <c r="P80" s="230"/>
      <c r="Q80" s="230">
        <f>SUM(Q81:Q86)</f>
        <v>0</v>
      </c>
      <c r="R80" s="230"/>
      <c r="S80" s="230"/>
      <c r="T80" s="231"/>
      <c r="U80" s="225"/>
      <c r="V80" s="225">
        <f>SUM(V81:V86)</f>
        <v>2.16</v>
      </c>
      <c r="W80" s="225"/>
      <c r="X80" s="225"/>
      <c r="AG80" t="s">
        <v>144</v>
      </c>
    </row>
    <row r="81" spans="1:60" outlineLevel="1" x14ac:dyDescent="0.2">
      <c r="A81" s="251">
        <v>58</v>
      </c>
      <c r="B81" s="252" t="s">
        <v>718</v>
      </c>
      <c r="C81" s="265" t="s">
        <v>719</v>
      </c>
      <c r="D81" s="253" t="s">
        <v>173</v>
      </c>
      <c r="E81" s="254">
        <v>8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/>
      <c r="S81" s="256" t="s">
        <v>148</v>
      </c>
      <c r="T81" s="257" t="s">
        <v>149</v>
      </c>
      <c r="U81" s="223">
        <v>0</v>
      </c>
      <c r="V81" s="223">
        <f>ROUND(E81*U81,2)</f>
        <v>0</v>
      </c>
      <c r="W81" s="223"/>
      <c r="X81" s="223" t="s">
        <v>150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636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1">
        <v>59</v>
      </c>
      <c r="B82" s="252" t="s">
        <v>720</v>
      </c>
      <c r="C82" s="265" t="s">
        <v>721</v>
      </c>
      <c r="D82" s="253" t="s">
        <v>173</v>
      </c>
      <c r="E82" s="254">
        <v>11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/>
      <c r="S82" s="256" t="s">
        <v>148</v>
      </c>
      <c r="T82" s="257" t="s">
        <v>149</v>
      </c>
      <c r="U82" s="223">
        <v>0</v>
      </c>
      <c r="V82" s="223">
        <f>ROUND(E82*U82,2)</f>
        <v>0</v>
      </c>
      <c r="W82" s="223"/>
      <c r="X82" s="223" t="s">
        <v>150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636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51">
        <v>60</v>
      </c>
      <c r="B83" s="252" t="s">
        <v>722</v>
      </c>
      <c r="C83" s="265" t="s">
        <v>723</v>
      </c>
      <c r="D83" s="253" t="s">
        <v>173</v>
      </c>
      <c r="E83" s="254">
        <v>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/>
      <c r="S83" s="256" t="s">
        <v>148</v>
      </c>
      <c r="T83" s="257" t="s">
        <v>149</v>
      </c>
      <c r="U83" s="223">
        <v>0</v>
      </c>
      <c r="V83" s="223">
        <f>ROUND(E83*U83,2)</f>
        <v>0</v>
      </c>
      <c r="W83" s="223"/>
      <c r="X83" s="223" t="s">
        <v>150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636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51">
        <v>61</v>
      </c>
      <c r="B84" s="252" t="s">
        <v>724</v>
      </c>
      <c r="C84" s="265" t="s">
        <v>725</v>
      </c>
      <c r="D84" s="253" t="s">
        <v>173</v>
      </c>
      <c r="E84" s="254">
        <v>1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6">
        <v>0</v>
      </c>
      <c r="O84" s="256">
        <f>ROUND(E84*N84,2)</f>
        <v>0</v>
      </c>
      <c r="P84" s="256">
        <v>0</v>
      </c>
      <c r="Q84" s="256">
        <f>ROUND(E84*P84,2)</f>
        <v>0</v>
      </c>
      <c r="R84" s="256"/>
      <c r="S84" s="256" t="s">
        <v>148</v>
      </c>
      <c r="T84" s="257" t="s">
        <v>149</v>
      </c>
      <c r="U84" s="223">
        <v>0</v>
      </c>
      <c r="V84" s="223">
        <f>ROUND(E84*U84,2)</f>
        <v>0</v>
      </c>
      <c r="W84" s="223"/>
      <c r="X84" s="223" t="s">
        <v>150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636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51">
        <v>62</v>
      </c>
      <c r="B85" s="252" t="s">
        <v>726</v>
      </c>
      <c r="C85" s="265" t="s">
        <v>727</v>
      </c>
      <c r="D85" s="253" t="s">
        <v>173</v>
      </c>
      <c r="E85" s="254">
        <v>1</v>
      </c>
      <c r="F85" s="255"/>
      <c r="G85" s="256">
        <f>ROUND(E85*F85,2)</f>
        <v>0</v>
      </c>
      <c r="H85" s="255"/>
      <c r="I85" s="256">
        <f>ROUND(E85*H85,2)</f>
        <v>0</v>
      </c>
      <c r="J85" s="255"/>
      <c r="K85" s="256">
        <f>ROUND(E85*J85,2)</f>
        <v>0</v>
      </c>
      <c r="L85" s="256">
        <v>15</v>
      </c>
      <c r="M85" s="256">
        <f>G85*(1+L85/100)</f>
        <v>0</v>
      </c>
      <c r="N85" s="256">
        <v>0</v>
      </c>
      <c r="O85" s="256">
        <f>ROUND(E85*N85,2)</f>
        <v>0</v>
      </c>
      <c r="P85" s="256">
        <v>0</v>
      </c>
      <c r="Q85" s="256">
        <f>ROUND(E85*P85,2)</f>
        <v>0</v>
      </c>
      <c r="R85" s="256"/>
      <c r="S85" s="256" t="s">
        <v>148</v>
      </c>
      <c r="T85" s="257" t="s">
        <v>149</v>
      </c>
      <c r="U85" s="223">
        <v>0</v>
      </c>
      <c r="V85" s="223">
        <f>ROUND(E85*U85,2)</f>
        <v>0</v>
      </c>
      <c r="W85" s="223"/>
      <c r="X85" s="223" t="s">
        <v>150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636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2">
        <v>63</v>
      </c>
      <c r="B86" s="233" t="s">
        <v>728</v>
      </c>
      <c r="C86" s="241" t="s">
        <v>729</v>
      </c>
      <c r="D86" s="234" t="s">
        <v>224</v>
      </c>
      <c r="E86" s="235">
        <v>8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15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158</v>
      </c>
      <c r="T86" s="238" t="s">
        <v>158</v>
      </c>
      <c r="U86" s="223">
        <v>0.27</v>
      </c>
      <c r="V86" s="223">
        <f>ROUND(E86*U86,2)</f>
        <v>2.16</v>
      </c>
      <c r="W86" s="223"/>
      <c r="X86" s="223" t="s">
        <v>150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636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x14ac:dyDescent="0.2">
      <c r="A87" s="3"/>
      <c r="B87" s="4"/>
      <c r="C87" s="242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v>15</v>
      </c>
      <c r="AF87">
        <v>21</v>
      </c>
      <c r="AG87" t="s">
        <v>130</v>
      </c>
    </row>
    <row r="88" spans="1:60" x14ac:dyDescent="0.2">
      <c r="A88" s="216"/>
      <c r="B88" s="217" t="s">
        <v>29</v>
      </c>
      <c r="C88" s="243"/>
      <c r="D88" s="218"/>
      <c r="E88" s="219"/>
      <c r="F88" s="219"/>
      <c r="G88" s="239">
        <f>G8+G17+G19+G32+G35+G59+G80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f>SUMIF(L7:L86,AE87,G7:G86)</f>
        <v>0</v>
      </c>
      <c r="AF88">
        <f>SUMIF(L7:L86,AF87,G7:G86)</f>
        <v>0</v>
      </c>
      <c r="AG88" t="s">
        <v>152</v>
      </c>
    </row>
    <row r="89" spans="1:60" x14ac:dyDescent="0.2">
      <c r="C89" s="244"/>
      <c r="D89" s="10"/>
      <c r="AG89" t="s">
        <v>153</v>
      </c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D8oXggxTw5BWgHClrIKA6dZ3/6/Bsjx3O5Xhtlav8gBxjkX+w5zw/2BQVAEUA3S7Elw0bVp+EdzFANXcXWiGw==" saltValue="kKHj+i4X5kNdGGhQkD41Nw==" spinCount="100000" sheet="1"/>
  <mergeCells count="13">
    <mergeCell ref="C34:G34"/>
    <mergeCell ref="C15:G15"/>
    <mergeCell ref="C22:G22"/>
    <mergeCell ref="C24:G24"/>
    <mergeCell ref="C27:G27"/>
    <mergeCell ref="C29:G29"/>
    <mergeCell ref="C31:G3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04 04_00 Pol</vt:lpstr>
      <vt:lpstr>04 04_01 Pol</vt:lpstr>
      <vt:lpstr>04 04_02 Pol</vt:lpstr>
      <vt:lpstr>04 04_03 Pol</vt:lpstr>
      <vt:lpstr>04 04_04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'04 04_00 Pol'!Názvy_tisku</vt:lpstr>
      <vt:lpstr>'04 04_01 Pol'!Názvy_tisku</vt:lpstr>
      <vt:lpstr>'04 04_02 Pol'!Názvy_tisku</vt:lpstr>
      <vt:lpstr>'04 04_03 Pol'!Názvy_tisku</vt:lpstr>
      <vt:lpstr>'04 04_04 Pol'!Názvy_tisku</vt:lpstr>
      <vt:lpstr>oadresa</vt:lpstr>
      <vt:lpstr>Stavba!Objednatel</vt:lpstr>
      <vt:lpstr>Stavba!Objekt</vt:lpstr>
      <vt:lpstr>'04 04_00 Pol'!Oblast_tisku</vt:lpstr>
      <vt:lpstr>'04 04_01 Pol'!Oblast_tisku</vt:lpstr>
      <vt:lpstr>'04 04_02 Pol'!Oblast_tisku</vt:lpstr>
      <vt:lpstr>'04 04_03 Pol'!Oblast_tisku</vt:lpstr>
      <vt:lpstr>'04 04_04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guziu</cp:lastModifiedBy>
  <cp:lastPrinted>2019-03-19T12:27:02Z</cp:lastPrinted>
  <dcterms:created xsi:type="dcterms:W3CDTF">2009-04-08T07:15:50Z</dcterms:created>
  <dcterms:modified xsi:type="dcterms:W3CDTF">2021-09-14T19:36:56Z</dcterms:modified>
</cp:coreProperties>
</file>