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ziu\OneDrive\Plocha\"/>
    </mc:Choice>
  </mc:AlternateContent>
  <xr:revisionPtr revIDLastSave="0" documentId="8_{DC1E26D8-F668-4FB3-A9CC-CC31F1DB57D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021_0153377_09 2021_0153377_09" sheetId="12" r:id="rId4"/>
    <sheet name="2021_0153377_09 2021_0153377_1" sheetId="13" r:id="rId5"/>
    <sheet name="2021_0153377_09 2021_0153377_2" sheetId="14" r:id="rId6"/>
    <sheet name="2021_0153377_09 2021_0153377_3" sheetId="15" r:id="rId7"/>
    <sheet name="2021_0153377_09 2021_0153377_4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'2021_0153377_09 2021_0153377_09'!$1:$7</definedName>
    <definedName name="_xlnm.Print_Titles" localSheetId="4">'2021_0153377_09 2021_0153377_1'!$1:$7</definedName>
    <definedName name="_xlnm.Print_Titles" localSheetId="5">'2021_0153377_09 2021_0153377_2'!$1:$7</definedName>
    <definedName name="_xlnm.Print_Titles" localSheetId="6">'2021_0153377_09 2021_0153377_3'!$1:$7</definedName>
    <definedName name="_xlnm.Print_Titles" localSheetId="7">'2021_0153377_09 2021_0153377_4'!$1:$7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'2021_0153377_09 2021_0153377_09'!$A$1:$X$12</definedName>
    <definedName name="_xlnm.Print_Area" localSheetId="4">'2021_0153377_09 2021_0153377_1'!$A$1:$X$157</definedName>
    <definedName name="_xlnm.Print_Area" localSheetId="5">'2021_0153377_09 2021_0153377_2'!$A$1:$X$92</definedName>
    <definedName name="_xlnm.Print_Area" localSheetId="6">'2021_0153377_09 2021_0153377_3'!$A$1:$X$87</definedName>
    <definedName name="_xlnm.Print_Area" localSheetId="7">'2021_0153377_09 2021_0153377_4'!$A$1:$X$93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I46" i="1" s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92" i="16"/>
  <c r="G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6" i="16"/>
  <c r="I16" i="16"/>
  <c r="K16" i="16"/>
  <c r="M16" i="16"/>
  <c r="O16" i="16"/>
  <c r="Q16" i="16"/>
  <c r="V16" i="16"/>
  <c r="G17" i="16"/>
  <c r="O17" i="16"/>
  <c r="V17" i="16"/>
  <c r="G18" i="16"/>
  <c r="M18" i="16" s="1"/>
  <c r="M17" i="16" s="1"/>
  <c r="I18" i="16"/>
  <c r="I17" i="16" s="1"/>
  <c r="K18" i="16"/>
  <c r="K17" i="16" s="1"/>
  <c r="O18" i="16"/>
  <c r="Q18" i="16"/>
  <c r="Q17" i="16" s="1"/>
  <c r="V18" i="16"/>
  <c r="G20" i="16"/>
  <c r="I20" i="16"/>
  <c r="I19" i="16" s="1"/>
  <c r="K20" i="16"/>
  <c r="M20" i="16"/>
  <c r="O20" i="16"/>
  <c r="O19" i="16" s="1"/>
  <c r="Q20" i="16"/>
  <c r="Q19" i="16" s="1"/>
  <c r="V20" i="16"/>
  <c r="G21" i="16"/>
  <c r="M21" i="16" s="1"/>
  <c r="I21" i="16"/>
  <c r="K21" i="16"/>
  <c r="K19" i="16" s="1"/>
  <c r="O21" i="16"/>
  <c r="Q21" i="16"/>
  <c r="V21" i="16"/>
  <c r="V19" i="16" s="1"/>
  <c r="G23" i="16"/>
  <c r="I23" i="16"/>
  <c r="K23" i="16"/>
  <c r="M23" i="16"/>
  <c r="O23" i="16"/>
  <c r="Q23" i="16"/>
  <c r="V23" i="16"/>
  <c r="G25" i="16"/>
  <c r="I25" i="16"/>
  <c r="K25" i="16"/>
  <c r="M25" i="16"/>
  <c r="O25" i="16"/>
  <c r="Q25" i="16"/>
  <c r="V25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2" i="16"/>
  <c r="G19" i="16" s="1"/>
  <c r="I32" i="16"/>
  <c r="K32" i="16"/>
  <c r="O32" i="16"/>
  <c r="Q32" i="16"/>
  <c r="V32" i="16"/>
  <c r="G34" i="16"/>
  <c r="I34" i="16"/>
  <c r="G35" i="16"/>
  <c r="M35" i="16" s="1"/>
  <c r="M34" i="16" s="1"/>
  <c r="I35" i="16"/>
  <c r="K35" i="16"/>
  <c r="K34" i="16" s="1"/>
  <c r="O35" i="16"/>
  <c r="O34" i="16" s="1"/>
  <c r="Q35" i="16"/>
  <c r="Q34" i="16" s="1"/>
  <c r="V35" i="16"/>
  <c r="V34" i="16" s="1"/>
  <c r="G38" i="16"/>
  <c r="I38" i="16"/>
  <c r="I37" i="16" s="1"/>
  <c r="K38" i="16"/>
  <c r="M38" i="16"/>
  <c r="O38" i="16"/>
  <c r="O37" i="16" s="1"/>
  <c r="Q38" i="16"/>
  <c r="V38" i="16"/>
  <c r="V37" i="16" s="1"/>
  <c r="G39" i="16"/>
  <c r="I39" i="16"/>
  <c r="K39" i="16"/>
  <c r="M39" i="16"/>
  <c r="O39" i="16"/>
  <c r="Q39" i="16"/>
  <c r="Q37" i="16" s="1"/>
  <c r="V39" i="16"/>
  <c r="G40" i="16"/>
  <c r="G37" i="16" s="1"/>
  <c r="I40" i="16"/>
  <c r="K40" i="16"/>
  <c r="M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K37" i="16" s="1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I56" i="16"/>
  <c r="K56" i="16"/>
  <c r="M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G64" i="16"/>
  <c r="I64" i="16"/>
  <c r="I63" i="16" s="1"/>
  <c r="K64" i="16"/>
  <c r="M64" i="16"/>
  <c r="O64" i="16"/>
  <c r="Q64" i="16"/>
  <c r="V64" i="16"/>
  <c r="V63" i="16" s="1"/>
  <c r="G65" i="16"/>
  <c r="I65" i="16"/>
  <c r="K65" i="16"/>
  <c r="K63" i="16" s="1"/>
  <c r="M65" i="16"/>
  <c r="O65" i="16"/>
  <c r="Q65" i="16"/>
  <c r="V65" i="16"/>
  <c r="G66" i="16"/>
  <c r="G63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I70" i="16"/>
  <c r="K70" i="16"/>
  <c r="M70" i="16"/>
  <c r="O70" i="16"/>
  <c r="O63" i="16" s="1"/>
  <c r="Q70" i="16"/>
  <c r="V70" i="16"/>
  <c r="G71" i="16"/>
  <c r="M71" i="16" s="1"/>
  <c r="I71" i="16"/>
  <c r="K71" i="16"/>
  <c r="O71" i="16"/>
  <c r="Q71" i="16"/>
  <c r="Q63" i="16" s="1"/>
  <c r="V71" i="16"/>
  <c r="G72" i="16"/>
  <c r="I72" i="16"/>
  <c r="K72" i="16"/>
  <c r="M72" i="16"/>
  <c r="O72" i="16"/>
  <c r="Q72" i="16"/>
  <c r="V72" i="16"/>
  <c r="G73" i="16"/>
  <c r="I73" i="16"/>
  <c r="K73" i="16"/>
  <c r="M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I78" i="16"/>
  <c r="K78" i="16"/>
  <c r="M78" i="16"/>
  <c r="O78" i="16"/>
  <c r="Q78" i="16"/>
  <c r="V78" i="16"/>
  <c r="G79" i="16"/>
  <c r="M79" i="16" s="1"/>
  <c r="I79" i="16"/>
  <c r="K79" i="16"/>
  <c r="O79" i="16"/>
  <c r="Q79" i="16"/>
  <c r="V79" i="16"/>
  <c r="G80" i="16"/>
  <c r="I80" i="16"/>
  <c r="K80" i="16"/>
  <c r="M80" i="16"/>
  <c r="O80" i="16"/>
  <c r="Q80" i="16"/>
  <c r="V80" i="16"/>
  <c r="G81" i="16"/>
  <c r="I81" i="16"/>
  <c r="K81" i="16"/>
  <c r="M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I84" i="16"/>
  <c r="K84" i="16"/>
  <c r="G85" i="16"/>
  <c r="G84" i="16" s="1"/>
  <c r="I85" i="16"/>
  <c r="K85" i="16"/>
  <c r="M85" i="16"/>
  <c r="O85" i="16"/>
  <c r="Q85" i="16"/>
  <c r="V85" i="16"/>
  <c r="V84" i="16" s="1"/>
  <c r="G86" i="16"/>
  <c r="I86" i="16"/>
  <c r="K86" i="16"/>
  <c r="M86" i="16"/>
  <c r="O86" i="16"/>
  <c r="O84" i="16" s="1"/>
  <c r="Q86" i="16"/>
  <c r="V86" i="16"/>
  <c r="G87" i="16"/>
  <c r="I87" i="16"/>
  <c r="K87" i="16"/>
  <c r="M87" i="16"/>
  <c r="O87" i="16"/>
  <c r="Q87" i="16"/>
  <c r="Q84" i="16" s="1"/>
  <c r="V87" i="16"/>
  <c r="G88" i="16"/>
  <c r="I88" i="16"/>
  <c r="K88" i="16"/>
  <c r="M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AE92" i="16"/>
  <c r="AF92" i="16"/>
  <c r="G86" i="15"/>
  <c r="G8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12" i="15"/>
  <c r="G13" i="15"/>
  <c r="M13" i="15" s="1"/>
  <c r="M12" i="15" s="1"/>
  <c r="I13" i="15"/>
  <c r="I12" i="15" s="1"/>
  <c r="K13" i="15"/>
  <c r="K12" i="15" s="1"/>
  <c r="O13" i="15"/>
  <c r="O12" i="15" s="1"/>
  <c r="Q13" i="15"/>
  <c r="Q12" i="15" s="1"/>
  <c r="V13" i="15"/>
  <c r="V12" i="15" s="1"/>
  <c r="G15" i="15"/>
  <c r="I15" i="15"/>
  <c r="I14" i="15" s="1"/>
  <c r="K15" i="15"/>
  <c r="M15" i="15"/>
  <c r="O15" i="15"/>
  <c r="O14" i="15" s="1"/>
  <c r="Q15" i="15"/>
  <c r="V15" i="15"/>
  <c r="V14" i="15" s="1"/>
  <c r="G17" i="15"/>
  <c r="M17" i="15" s="1"/>
  <c r="I17" i="15"/>
  <c r="K17" i="15"/>
  <c r="K14" i="15" s="1"/>
  <c r="O17" i="15"/>
  <c r="Q17" i="15"/>
  <c r="V17" i="15"/>
  <c r="G18" i="15"/>
  <c r="G14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Q14" i="15" s="1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7" i="15"/>
  <c r="M27" i="15"/>
  <c r="Q27" i="15"/>
  <c r="G28" i="15"/>
  <c r="I28" i="15"/>
  <c r="I27" i="15" s="1"/>
  <c r="K28" i="15"/>
  <c r="K27" i="15" s="1"/>
  <c r="M28" i="15"/>
  <c r="O28" i="15"/>
  <c r="O27" i="15" s="1"/>
  <c r="Q28" i="15"/>
  <c r="V28" i="15"/>
  <c r="V27" i="15" s="1"/>
  <c r="G31" i="15"/>
  <c r="I31" i="15"/>
  <c r="I30" i="15" s="1"/>
  <c r="K31" i="15"/>
  <c r="M31" i="15"/>
  <c r="O31" i="15"/>
  <c r="O30" i="15" s="1"/>
  <c r="Q31" i="15"/>
  <c r="V31" i="15"/>
  <c r="V30" i="15" s="1"/>
  <c r="G32" i="15"/>
  <c r="I32" i="15"/>
  <c r="K32" i="15"/>
  <c r="K30" i="15" s="1"/>
  <c r="M32" i="15"/>
  <c r="O32" i="15"/>
  <c r="Q32" i="15"/>
  <c r="V32" i="15"/>
  <c r="G33" i="15"/>
  <c r="I33" i="15"/>
  <c r="K33" i="15"/>
  <c r="M33" i="15"/>
  <c r="O33" i="15"/>
  <c r="Q33" i="15"/>
  <c r="Q30" i="15" s="1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9" i="15"/>
  <c r="G40" i="15"/>
  <c r="I40" i="15"/>
  <c r="I39" i="15" s="1"/>
  <c r="K40" i="15"/>
  <c r="M40" i="15"/>
  <c r="O40" i="15"/>
  <c r="O39" i="15" s="1"/>
  <c r="Q40" i="15"/>
  <c r="V40" i="15"/>
  <c r="V39" i="15" s="1"/>
  <c r="G41" i="15"/>
  <c r="I41" i="15"/>
  <c r="K41" i="15"/>
  <c r="K39" i="15" s="1"/>
  <c r="M41" i="15"/>
  <c r="O41" i="15"/>
  <c r="Q41" i="15"/>
  <c r="V41" i="15"/>
  <c r="G42" i="15"/>
  <c r="I42" i="15"/>
  <c r="K42" i="15"/>
  <c r="M42" i="15"/>
  <c r="O42" i="15"/>
  <c r="Q42" i="15"/>
  <c r="Q39" i="15" s="1"/>
  <c r="V42" i="15"/>
  <c r="G43" i="15"/>
  <c r="I43" i="15"/>
  <c r="K43" i="15"/>
  <c r="M43" i="15"/>
  <c r="O43" i="15"/>
  <c r="Q43" i="15"/>
  <c r="V43" i="15"/>
  <c r="G45" i="15"/>
  <c r="M45" i="15" s="1"/>
  <c r="I45" i="15"/>
  <c r="K45" i="15"/>
  <c r="O45" i="15"/>
  <c r="Q45" i="15"/>
  <c r="V45" i="15"/>
  <c r="V47" i="15"/>
  <c r="G48" i="15"/>
  <c r="M48" i="15" s="1"/>
  <c r="I48" i="15"/>
  <c r="I47" i="15" s="1"/>
  <c r="K48" i="15"/>
  <c r="K47" i="15" s="1"/>
  <c r="O48" i="15"/>
  <c r="O47" i="15" s="1"/>
  <c r="Q48" i="15"/>
  <c r="V48" i="15"/>
  <c r="G50" i="15"/>
  <c r="G47" i="15" s="1"/>
  <c r="I50" i="15"/>
  <c r="K50" i="15"/>
  <c r="O50" i="15"/>
  <c r="Q50" i="15"/>
  <c r="Q47" i="15" s="1"/>
  <c r="V50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7" i="15"/>
  <c r="M57" i="15" s="1"/>
  <c r="I57" i="15"/>
  <c r="I56" i="15" s="1"/>
  <c r="K57" i="15"/>
  <c r="K56" i="15" s="1"/>
  <c r="O57" i="15"/>
  <c r="Q57" i="15"/>
  <c r="Q56" i="15" s="1"/>
  <c r="V57" i="15"/>
  <c r="G58" i="15"/>
  <c r="G56" i="15" s="1"/>
  <c r="I58" i="15"/>
  <c r="K58" i="15"/>
  <c r="O58" i="15"/>
  <c r="Q58" i="15"/>
  <c r="V58" i="15"/>
  <c r="V56" i="15" s="1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I62" i="15"/>
  <c r="K62" i="15"/>
  <c r="M62" i="15"/>
  <c r="O62" i="15"/>
  <c r="O56" i="15" s="1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8" i="15"/>
  <c r="M68" i="15" s="1"/>
  <c r="I68" i="15"/>
  <c r="K68" i="15"/>
  <c r="K67" i="15" s="1"/>
  <c r="O68" i="15"/>
  <c r="O67" i="15" s="1"/>
  <c r="Q68" i="15"/>
  <c r="Q67" i="15" s="1"/>
  <c r="V68" i="15"/>
  <c r="G69" i="15"/>
  <c r="I69" i="15"/>
  <c r="I67" i="15" s="1"/>
  <c r="K69" i="15"/>
  <c r="M69" i="15"/>
  <c r="O69" i="15"/>
  <c r="Q69" i="15"/>
  <c r="V69" i="15"/>
  <c r="V67" i="15" s="1"/>
  <c r="G70" i="15"/>
  <c r="I70" i="15"/>
  <c r="K70" i="15"/>
  <c r="M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K78" i="15"/>
  <c r="G79" i="15"/>
  <c r="I79" i="15"/>
  <c r="I78" i="15" s="1"/>
  <c r="K79" i="15"/>
  <c r="M79" i="15"/>
  <c r="O79" i="15"/>
  <c r="Q79" i="15"/>
  <c r="Q78" i="15" s="1"/>
  <c r="V79" i="15"/>
  <c r="G80" i="15"/>
  <c r="M80" i="15" s="1"/>
  <c r="I80" i="15"/>
  <c r="K80" i="15"/>
  <c r="O80" i="15"/>
  <c r="O78" i="15" s="1"/>
  <c r="Q80" i="15"/>
  <c r="V80" i="15"/>
  <c r="V78" i="15" s="1"/>
  <c r="G81" i="15"/>
  <c r="I81" i="15"/>
  <c r="K81" i="15"/>
  <c r="M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AF86" i="15"/>
  <c r="G91" i="14"/>
  <c r="Q8" i="14"/>
  <c r="V8" i="14"/>
  <c r="G9" i="14"/>
  <c r="G8" i="14" s="1"/>
  <c r="I9" i="14"/>
  <c r="I8" i="14" s="1"/>
  <c r="K9" i="14"/>
  <c r="K8" i="14" s="1"/>
  <c r="O9" i="14"/>
  <c r="O8" i="14" s="1"/>
  <c r="Q9" i="14"/>
  <c r="V9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5" i="14"/>
  <c r="I15" i="14"/>
  <c r="I14" i="14" s="1"/>
  <c r="K15" i="14"/>
  <c r="M15" i="14"/>
  <c r="O15" i="14"/>
  <c r="O14" i="14" s="1"/>
  <c r="Q15" i="14"/>
  <c r="Q14" i="14" s="1"/>
  <c r="V15" i="14"/>
  <c r="V14" i="14" s="1"/>
  <c r="G16" i="14"/>
  <c r="I16" i="14"/>
  <c r="K16" i="14"/>
  <c r="K14" i="14" s="1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M14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Q26" i="14"/>
  <c r="V26" i="14"/>
  <c r="G27" i="14"/>
  <c r="G26" i="14" s="1"/>
  <c r="I27" i="14"/>
  <c r="I26" i="14" s="1"/>
  <c r="K27" i="14"/>
  <c r="K26" i="14" s="1"/>
  <c r="O27" i="14"/>
  <c r="O26" i="14" s="1"/>
  <c r="Q27" i="14"/>
  <c r="V27" i="14"/>
  <c r="G29" i="14"/>
  <c r="G30" i="14"/>
  <c r="M30" i="14" s="1"/>
  <c r="M29" i="14" s="1"/>
  <c r="I30" i="14"/>
  <c r="I29" i="14" s="1"/>
  <c r="K30" i="14"/>
  <c r="K29" i="14" s="1"/>
  <c r="O30" i="14"/>
  <c r="O29" i="14" s="1"/>
  <c r="Q30" i="14"/>
  <c r="V30" i="14"/>
  <c r="V29" i="14" s="1"/>
  <c r="G32" i="14"/>
  <c r="I32" i="14"/>
  <c r="K32" i="14"/>
  <c r="M32" i="14"/>
  <c r="O32" i="14"/>
  <c r="Q32" i="14"/>
  <c r="V32" i="14"/>
  <c r="G34" i="14"/>
  <c r="I34" i="14"/>
  <c r="K34" i="14"/>
  <c r="M34" i="14"/>
  <c r="O34" i="14"/>
  <c r="Q34" i="14"/>
  <c r="V34" i="14"/>
  <c r="G36" i="14"/>
  <c r="I36" i="14"/>
  <c r="K36" i="14"/>
  <c r="M36" i="14"/>
  <c r="O36" i="14"/>
  <c r="Q36" i="14"/>
  <c r="Q29" i="14" s="1"/>
  <c r="V36" i="14"/>
  <c r="G38" i="14"/>
  <c r="I38" i="14"/>
  <c r="K38" i="14"/>
  <c r="M38" i="14"/>
  <c r="O38" i="14"/>
  <c r="Q38" i="14"/>
  <c r="V38" i="14"/>
  <c r="V40" i="14"/>
  <c r="G41" i="14"/>
  <c r="G40" i="14" s="1"/>
  <c r="I41" i="14"/>
  <c r="I40" i="14" s="1"/>
  <c r="K41" i="14"/>
  <c r="K40" i="14" s="1"/>
  <c r="O41" i="14"/>
  <c r="O40" i="14" s="1"/>
  <c r="Q41" i="14"/>
  <c r="V41" i="14"/>
  <c r="G43" i="14"/>
  <c r="M43" i="14" s="1"/>
  <c r="I43" i="14"/>
  <c r="K43" i="14"/>
  <c r="O43" i="14"/>
  <c r="Q43" i="14"/>
  <c r="Q40" i="14" s="1"/>
  <c r="V43" i="14"/>
  <c r="G45" i="14"/>
  <c r="M45" i="14" s="1"/>
  <c r="I45" i="14"/>
  <c r="K45" i="14"/>
  <c r="O45" i="14"/>
  <c r="Q45" i="14"/>
  <c r="V45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61" i="14"/>
  <c r="I61" i="14"/>
  <c r="I60" i="14" s="1"/>
  <c r="K61" i="14"/>
  <c r="M61" i="14"/>
  <c r="O61" i="14"/>
  <c r="Q61" i="14"/>
  <c r="V61" i="14"/>
  <c r="V60" i="14" s="1"/>
  <c r="G62" i="14"/>
  <c r="G60" i="14" s="1"/>
  <c r="I62" i="14"/>
  <c r="K62" i="14"/>
  <c r="K60" i="14" s="1"/>
  <c r="O62" i="14"/>
  <c r="O60" i="14" s="1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Q60" i="14" s="1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K82" i="14"/>
  <c r="G83" i="14"/>
  <c r="G82" i="14" s="1"/>
  <c r="I83" i="14"/>
  <c r="I82" i="14" s="1"/>
  <c r="K83" i="14"/>
  <c r="M83" i="14"/>
  <c r="M82" i="14" s="1"/>
  <c r="O83" i="14"/>
  <c r="O82" i="14" s="1"/>
  <c r="Q83" i="14"/>
  <c r="V83" i="14"/>
  <c r="V82" i="14" s="1"/>
  <c r="G84" i="14"/>
  <c r="I84" i="14"/>
  <c r="K84" i="14"/>
  <c r="M84" i="14"/>
  <c r="O84" i="14"/>
  <c r="Q84" i="14"/>
  <c r="Q82" i="14" s="1"/>
  <c r="V84" i="14"/>
  <c r="G85" i="14"/>
  <c r="I85" i="14"/>
  <c r="K85" i="14"/>
  <c r="M85" i="14"/>
  <c r="O85" i="14"/>
  <c r="Q85" i="14"/>
  <c r="V85" i="14"/>
  <c r="O87" i="14"/>
  <c r="V87" i="14"/>
  <c r="G88" i="14"/>
  <c r="G87" i="14" s="1"/>
  <c r="I88" i="14"/>
  <c r="K88" i="14"/>
  <c r="K87" i="14" s="1"/>
  <c r="O88" i="14"/>
  <c r="Q88" i="14"/>
  <c r="Q87" i="14" s="1"/>
  <c r="V88" i="14"/>
  <c r="G89" i="14"/>
  <c r="M89" i="14" s="1"/>
  <c r="I89" i="14"/>
  <c r="I87" i="14" s="1"/>
  <c r="K89" i="14"/>
  <c r="O89" i="14"/>
  <c r="Q89" i="14"/>
  <c r="V89" i="14"/>
  <c r="AF91" i="14"/>
  <c r="G156" i="13"/>
  <c r="BA121" i="13"/>
  <c r="BA20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4" i="13"/>
  <c r="I14" i="13"/>
  <c r="I13" i="13" s="1"/>
  <c r="K14" i="13"/>
  <c r="K13" i="13" s="1"/>
  <c r="M14" i="13"/>
  <c r="O14" i="13"/>
  <c r="O13" i="13" s="1"/>
  <c r="Q14" i="13"/>
  <c r="Q13" i="13" s="1"/>
  <c r="V14" i="13"/>
  <c r="V13" i="13" s="1"/>
  <c r="G16" i="13"/>
  <c r="M16" i="13" s="1"/>
  <c r="M13" i="13" s="1"/>
  <c r="I16" i="13"/>
  <c r="K16" i="13"/>
  <c r="O16" i="13"/>
  <c r="Q16" i="13"/>
  <c r="V16" i="13"/>
  <c r="G19" i="13"/>
  <c r="I19" i="13"/>
  <c r="K19" i="13"/>
  <c r="M19" i="13"/>
  <c r="O19" i="13"/>
  <c r="Q19" i="13"/>
  <c r="V19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31" i="13"/>
  <c r="G30" i="13" s="1"/>
  <c r="I31" i="13"/>
  <c r="I30" i="13" s="1"/>
  <c r="K31" i="13"/>
  <c r="O31" i="13"/>
  <c r="O30" i="13" s="1"/>
  <c r="Q31" i="13"/>
  <c r="Q30" i="13" s="1"/>
  <c r="V31" i="13"/>
  <c r="V30" i="13" s="1"/>
  <c r="G32" i="13"/>
  <c r="M32" i="13" s="1"/>
  <c r="I32" i="13"/>
  <c r="K32" i="13"/>
  <c r="O32" i="13"/>
  <c r="Q32" i="13"/>
  <c r="V32" i="13"/>
  <c r="G33" i="13"/>
  <c r="I33" i="13"/>
  <c r="K33" i="13"/>
  <c r="K30" i="13" s="1"/>
  <c r="M33" i="13"/>
  <c r="O33" i="13"/>
  <c r="Q33" i="13"/>
  <c r="V33" i="13"/>
  <c r="G34" i="13"/>
  <c r="I34" i="13"/>
  <c r="K34" i="13"/>
  <c r="M34" i="13"/>
  <c r="O34" i="13"/>
  <c r="Q34" i="13"/>
  <c r="V34" i="13"/>
  <c r="G37" i="13"/>
  <c r="I37" i="13"/>
  <c r="K37" i="13"/>
  <c r="M37" i="13"/>
  <c r="O37" i="13"/>
  <c r="Q37" i="13"/>
  <c r="V37" i="13"/>
  <c r="G40" i="13"/>
  <c r="M40" i="13" s="1"/>
  <c r="I40" i="13"/>
  <c r="K40" i="13"/>
  <c r="O40" i="13"/>
  <c r="Q40" i="13"/>
  <c r="V40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I66" i="13"/>
  <c r="V66" i="13"/>
  <c r="G67" i="13"/>
  <c r="G66" i="13" s="1"/>
  <c r="I67" i="13"/>
  <c r="K67" i="13"/>
  <c r="K66" i="13" s="1"/>
  <c r="O67" i="13"/>
  <c r="O66" i="13" s="1"/>
  <c r="Q67" i="13"/>
  <c r="Q66" i="13" s="1"/>
  <c r="V67" i="13"/>
  <c r="G69" i="13"/>
  <c r="M69" i="13"/>
  <c r="G70" i="13"/>
  <c r="I70" i="13"/>
  <c r="I69" i="13" s="1"/>
  <c r="K70" i="13"/>
  <c r="K69" i="13" s="1"/>
  <c r="M70" i="13"/>
  <c r="O70" i="13"/>
  <c r="O69" i="13" s="1"/>
  <c r="Q70" i="13"/>
  <c r="Q69" i="13" s="1"/>
  <c r="V70" i="13"/>
  <c r="V69" i="13" s="1"/>
  <c r="G72" i="13"/>
  <c r="K72" i="13"/>
  <c r="Q72" i="13"/>
  <c r="G73" i="13"/>
  <c r="I73" i="13"/>
  <c r="I72" i="13" s="1"/>
  <c r="K73" i="13"/>
  <c r="M73" i="13"/>
  <c r="M72" i="13" s="1"/>
  <c r="O73" i="13"/>
  <c r="O72" i="13" s="1"/>
  <c r="Q73" i="13"/>
  <c r="V73" i="13"/>
  <c r="V72" i="13" s="1"/>
  <c r="G75" i="13"/>
  <c r="G74" i="13" s="1"/>
  <c r="I75" i="13"/>
  <c r="I74" i="13" s="1"/>
  <c r="K75" i="13"/>
  <c r="O75" i="13"/>
  <c r="Q75" i="13"/>
  <c r="Q74" i="13" s="1"/>
  <c r="V75" i="13"/>
  <c r="V74" i="13" s="1"/>
  <c r="G76" i="13"/>
  <c r="M76" i="13" s="1"/>
  <c r="I76" i="13"/>
  <c r="K76" i="13"/>
  <c r="K74" i="13" s="1"/>
  <c r="O76" i="13"/>
  <c r="Q76" i="13"/>
  <c r="V76" i="13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O74" i="13" s="1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K89" i="13"/>
  <c r="G90" i="13"/>
  <c r="I90" i="13"/>
  <c r="I89" i="13" s="1"/>
  <c r="K90" i="13"/>
  <c r="M90" i="13"/>
  <c r="O90" i="13"/>
  <c r="O89" i="13" s="1"/>
  <c r="Q90" i="13"/>
  <c r="V90" i="13"/>
  <c r="V89" i="13" s="1"/>
  <c r="G91" i="13"/>
  <c r="M91" i="13" s="1"/>
  <c r="I91" i="13"/>
  <c r="K91" i="13"/>
  <c r="O91" i="13"/>
  <c r="Q91" i="13"/>
  <c r="V91" i="13"/>
  <c r="G93" i="13"/>
  <c r="G89" i="13" s="1"/>
  <c r="I93" i="13"/>
  <c r="K93" i="13"/>
  <c r="O93" i="13"/>
  <c r="Q93" i="13"/>
  <c r="Q89" i="13" s="1"/>
  <c r="V93" i="13"/>
  <c r="G94" i="13"/>
  <c r="M94" i="13" s="1"/>
  <c r="I94" i="13"/>
  <c r="K94" i="13"/>
  <c r="O94" i="13"/>
  <c r="Q94" i="13"/>
  <c r="V94" i="13"/>
  <c r="G96" i="13"/>
  <c r="I96" i="13"/>
  <c r="K96" i="13"/>
  <c r="M96" i="13"/>
  <c r="O96" i="13"/>
  <c r="Q96" i="13"/>
  <c r="V96" i="13"/>
  <c r="G99" i="13"/>
  <c r="M99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3" i="13"/>
  <c r="I103" i="13"/>
  <c r="I102" i="13" s="1"/>
  <c r="K103" i="13"/>
  <c r="M103" i="13"/>
  <c r="O103" i="13"/>
  <c r="O102" i="13" s="1"/>
  <c r="Q103" i="13"/>
  <c r="V103" i="13"/>
  <c r="V102" i="13" s="1"/>
  <c r="G104" i="13"/>
  <c r="M104" i="13" s="1"/>
  <c r="I104" i="13"/>
  <c r="K104" i="13"/>
  <c r="O104" i="13"/>
  <c r="Q104" i="13"/>
  <c r="V104" i="13"/>
  <c r="G108" i="13"/>
  <c r="I108" i="13"/>
  <c r="K108" i="13"/>
  <c r="M108" i="13"/>
  <c r="O108" i="13"/>
  <c r="Q108" i="13"/>
  <c r="Q102" i="13" s="1"/>
  <c r="V108" i="13"/>
  <c r="G110" i="13"/>
  <c r="M110" i="13" s="1"/>
  <c r="I110" i="13"/>
  <c r="K110" i="13"/>
  <c r="O110" i="13"/>
  <c r="Q110" i="13"/>
  <c r="V110" i="13"/>
  <c r="G111" i="13"/>
  <c r="I111" i="13"/>
  <c r="K111" i="13"/>
  <c r="M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I113" i="13"/>
  <c r="K113" i="13"/>
  <c r="M113" i="13"/>
  <c r="O113" i="13"/>
  <c r="Q113" i="13"/>
  <c r="V113" i="13"/>
  <c r="G114" i="13"/>
  <c r="M114" i="13" s="1"/>
  <c r="I114" i="13"/>
  <c r="K114" i="13"/>
  <c r="K102" i="13" s="1"/>
  <c r="O114" i="13"/>
  <c r="Q114" i="13"/>
  <c r="V114" i="13"/>
  <c r="G116" i="13"/>
  <c r="G117" i="13"/>
  <c r="M117" i="13" s="1"/>
  <c r="M116" i="13" s="1"/>
  <c r="I117" i="13"/>
  <c r="I116" i="13" s="1"/>
  <c r="K117" i="13"/>
  <c r="K116" i="13" s="1"/>
  <c r="O117" i="13"/>
  <c r="O116" i="13" s="1"/>
  <c r="Q117" i="13"/>
  <c r="Q116" i="13" s="1"/>
  <c r="V117" i="13"/>
  <c r="G120" i="13"/>
  <c r="I120" i="13"/>
  <c r="K120" i="13"/>
  <c r="M120" i="13"/>
  <c r="O120" i="13"/>
  <c r="Q120" i="13"/>
  <c r="V120" i="13"/>
  <c r="G128" i="13"/>
  <c r="I128" i="13"/>
  <c r="K128" i="13"/>
  <c r="M128" i="13"/>
  <c r="O128" i="13"/>
  <c r="Q128" i="13"/>
  <c r="V128" i="13"/>
  <c r="V116" i="13" s="1"/>
  <c r="O130" i="13"/>
  <c r="G131" i="13"/>
  <c r="G130" i="13" s="1"/>
  <c r="I131" i="13"/>
  <c r="I130" i="13" s="1"/>
  <c r="K131" i="13"/>
  <c r="O131" i="13"/>
  <c r="Q131" i="13"/>
  <c r="Q130" i="13" s="1"/>
  <c r="V131" i="13"/>
  <c r="V130" i="13" s="1"/>
  <c r="G133" i="13"/>
  <c r="I133" i="13"/>
  <c r="K133" i="13"/>
  <c r="M133" i="13"/>
  <c r="O133" i="13"/>
  <c r="Q133" i="13"/>
  <c r="V133" i="13"/>
  <c r="G135" i="13"/>
  <c r="M135" i="13" s="1"/>
  <c r="I135" i="13"/>
  <c r="K135" i="13"/>
  <c r="K130" i="13" s="1"/>
  <c r="O135" i="13"/>
  <c r="Q135" i="13"/>
  <c r="V135" i="13"/>
  <c r="G136" i="13"/>
  <c r="I136" i="13"/>
  <c r="K136" i="13"/>
  <c r="M136" i="13"/>
  <c r="O136" i="13"/>
  <c r="Q136" i="13"/>
  <c r="V136" i="13"/>
  <c r="I137" i="13"/>
  <c r="K137" i="13"/>
  <c r="G138" i="13"/>
  <c r="G137" i="13" s="1"/>
  <c r="I138" i="13"/>
  <c r="K138" i="13"/>
  <c r="M138" i="13"/>
  <c r="M137" i="13" s="1"/>
  <c r="O138" i="13"/>
  <c r="Q138" i="13"/>
  <c r="Q137" i="13" s="1"/>
  <c r="V138" i="13"/>
  <c r="V137" i="13" s="1"/>
  <c r="G140" i="13"/>
  <c r="I140" i="13"/>
  <c r="K140" i="13"/>
  <c r="M140" i="13"/>
  <c r="O140" i="13"/>
  <c r="O137" i="13" s="1"/>
  <c r="Q140" i="13"/>
  <c r="V140" i="13"/>
  <c r="O141" i="13"/>
  <c r="Q141" i="13"/>
  <c r="G142" i="13"/>
  <c r="G141" i="13" s="1"/>
  <c r="I142" i="13"/>
  <c r="I141" i="13" s="1"/>
  <c r="K142" i="13"/>
  <c r="O142" i="13"/>
  <c r="Q142" i="13"/>
  <c r="V142" i="13"/>
  <c r="V141" i="13" s="1"/>
  <c r="G146" i="13"/>
  <c r="I146" i="13"/>
  <c r="K146" i="13"/>
  <c r="M146" i="13"/>
  <c r="O146" i="13"/>
  <c r="Q146" i="13"/>
  <c r="V146" i="13"/>
  <c r="G148" i="13"/>
  <c r="M148" i="13" s="1"/>
  <c r="I148" i="13"/>
  <c r="K148" i="13"/>
  <c r="K141" i="13" s="1"/>
  <c r="O148" i="13"/>
  <c r="Q148" i="13"/>
  <c r="V148" i="13"/>
  <c r="G152" i="13"/>
  <c r="I152" i="13"/>
  <c r="K152" i="13"/>
  <c r="M152" i="13"/>
  <c r="O152" i="13"/>
  <c r="Q152" i="13"/>
  <c r="V152" i="13"/>
  <c r="AE156" i="13"/>
  <c r="AF156" i="13"/>
  <c r="G11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AE11" i="12"/>
  <c r="AF11" i="12"/>
  <c r="I20" i="1"/>
  <c r="I19" i="1"/>
  <c r="I18" i="1"/>
  <c r="I17" i="1"/>
  <c r="I16" i="1"/>
  <c r="F47" i="1"/>
  <c r="G23" i="1" s="1"/>
  <c r="G47" i="1"/>
  <c r="G25" i="1" s="1"/>
  <c r="H47" i="1"/>
  <c r="I47" i="1"/>
  <c r="J46" i="1" s="1"/>
  <c r="I45" i="1"/>
  <c r="I44" i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I83" i="1" l="1"/>
  <c r="J77" i="1" s="1"/>
  <c r="I43" i="1"/>
  <c r="A27" i="1"/>
  <c r="M37" i="16"/>
  <c r="M84" i="16"/>
  <c r="M8" i="16"/>
  <c r="M66" i="16"/>
  <c r="M63" i="16" s="1"/>
  <c r="M32" i="16"/>
  <c r="M19" i="16" s="1"/>
  <c r="M78" i="15"/>
  <c r="M30" i="15"/>
  <c r="M67" i="15"/>
  <c r="M39" i="15"/>
  <c r="G67" i="15"/>
  <c r="G30" i="15"/>
  <c r="AE86" i="15"/>
  <c r="G78" i="15"/>
  <c r="M58" i="15"/>
  <c r="M56" i="15" s="1"/>
  <c r="M18" i="15"/>
  <c r="M14" i="15" s="1"/>
  <c r="M50" i="15"/>
  <c r="M47" i="15" s="1"/>
  <c r="AE91" i="14"/>
  <c r="G14" i="14"/>
  <c r="M88" i="14"/>
  <c r="M87" i="14" s="1"/>
  <c r="M62" i="14"/>
  <c r="M60" i="14" s="1"/>
  <c r="M41" i="14"/>
  <c r="M40" i="14" s="1"/>
  <c r="M27" i="14"/>
  <c r="M26" i="14" s="1"/>
  <c r="M9" i="14"/>
  <c r="M8" i="14" s="1"/>
  <c r="M102" i="13"/>
  <c r="G13" i="13"/>
  <c r="G102" i="13"/>
  <c r="M93" i="13"/>
  <c r="M89" i="13" s="1"/>
  <c r="M75" i="13"/>
  <c r="M74" i="13" s="1"/>
  <c r="M67" i="13"/>
  <c r="M66" i="13" s="1"/>
  <c r="M131" i="13"/>
  <c r="M130" i="13" s="1"/>
  <c r="M31" i="13"/>
  <c r="M30" i="13" s="1"/>
  <c r="M142" i="13"/>
  <c r="M141" i="13" s="1"/>
  <c r="I21" i="1"/>
  <c r="J43" i="1"/>
  <c r="J39" i="1"/>
  <c r="J47" i="1" s="1"/>
  <c r="J44" i="1"/>
  <c r="J41" i="1"/>
  <c r="J45" i="1"/>
  <c r="J42" i="1"/>
  <c r="J82" i="1" l="1"/>
  <c r="J66" i="1"/>
  <c r="J76" i="1"/>
  <c r="J57" i="1"/>
  <c r="J64" i="1"/>
  <c r="J78" i="1"/>
  <c r="J74" i="1"/>
  <c r="J79" i="1"/>
  <c r="J61" i="1"/>
  <c r="J67" i="1"/>
  <c r="J75" i="1"/>
  <c r="J63" i="1"/>
  <c r="J59" i="1"/>
  <c r="J65" i="1"/>
  <c r="J69" i="1"/>
  <c r="J60" i="1"/>
  <c r="J58" i="1"/>
  <c r="J80" i="1"/>
  <c r="J72" i="1"/>
  <c r="J73" i="1"/>
  <c r="J54" i="1"/>
  <c r="J62" i="1"/>
  <c r="J68" i="1"/>
  <c r="J81" i="1"/>
  <c r="J71" i="1"/>
  <c r="J70" i="1"/>
  <c r="J56" i="1"/>
  <c r="J55" i="1"/>
  <c r="G28" i="1"/>
  <c r="G27" i="1" s="1"/>
  <c r="G29" i="1" s="1"/>
  <c r="A28" i="1"/>
  <c r="J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7CEA7AE8-7BA4-497B-9174-F440419BA2F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F8BA83-9C6A-4620-A077-8F544E58F7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80D7487-E525-458E-85F0-F2284587C0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09930F-1C77-4D5E-9A83-9769D7A75F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36B9CD8-46AF-4F97-9C4A-4EE4D9B138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E47230-76D6-4E81-9A8B-440B289ED4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D8B10F9-6EAB-41CF-A4B5-E4A7EF16B8B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4CD64B-5C63-4B33-84FE-2AC96E7FC2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F35234A6-EDFF-4EB3-8EFB-FC2CF427FB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A57ADC-B9D1-4872-8EA8-5979D7930A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<sst xmlns="http://schemas.openxmlformats.org/spreadsheetml/2006/main" count="2726" uniqueCount="738">
  <si>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</si>
  <si>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</si>
  <si>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</si>
  <si>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</si>
  <si>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</si>
  <si>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</si>
  <si>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</si>
  <si>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</si>
  <si>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</si>
  <si>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</si>
  <si>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</si>
  <si>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</si>
  <si>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</si>
  <si>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</si>
  <si>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</si>
  <si>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</si>
  <si>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</si>
  <si>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</si>
  <si>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</si>
  <si>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</si>
  <si>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</si>
  <si>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</si>
  <si>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</si>
  <si>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</si>
  <si>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</si>
  <si>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</si>
  <si>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</si>
  <si>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</si>
  <si>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</si>
  <si>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</si>
  <si>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</si>
  <si>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</si>
  <si>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</si>
  <si>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</si>
  <si>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</si>
  <si>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</si>
  <si>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</si>
  <si>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</si>
  <si>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</si>
  <si>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</si>
  <si>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</si>
  <si>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</si>
  <si>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</si>
  <si>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11018</t>
  </si>
  <si>
    <t>Oprava bytů, Brno - střed</t>
  </si>
  <si>
    <t>Stavba</t>
  </si>
  <si>
    <t>Stavební objekt</t>
  </si>
  <si>
    <t>2021/0153377/09</t>
  </si>
  <si>
    <t>Zelný trh 21 - oprava bytu č.8</t>
  </si>
  <si>
    <t>2021/0153377/09-0</t>
  </si>
  <si>
    <t>VRN</t>
  </si>
  <si>
    <t>2021/0153377/09-1</t>
  </si>
  <si>
    <t>ASŘ</t>
  </si>
  <si>
    <t>2021/0153377/09-2</t>
  </si>
  <si>
    <t>ZTI</t>
  </si>
  <si>
    <t>2021/0153377/09-3</t>
  </si>
  <si>
    <t>ÚT</t>
  </si>
  <si>
    <t>2021/0153377/09-4</t>
  </si>
  <si>
    <t>Elektro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</si>
  <si>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</si>
  <si>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</si>
  <si>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</si>
  <si>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</si>
  <si>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</si>
  <si>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</si>
  <si>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</si>
  <si>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</si>
  <si>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</si>
  <si>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Upravy povrchů vnitřní</t>
  </si>
  <si>
    <t>9</t>
  </si>
  <si>
    <t>Ostatní konstrukce, bourání</t>
  </si>
  <si>
    <t>90</t>
  </si>
  <si>
    <t>Přípočty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</si>
  <si>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</si>
  <si>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</si>
  <si>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</si>
  <si>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</si>
  <si>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</si>
  <si>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</si>
  <si>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</si>
  <si>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</si>
  <si>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</si>
  <si>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</si>
  <si>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</si>
  <si>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</si>
  <si>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</si>
  <si>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</si>
  <si>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</si>
  <si>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</si>
  <si>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</si>
  <si>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Vzduchotechnika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</si>
  <si>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</si>
  <si>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</si>
  <si>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</si>
  <si>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</si>
  <si>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</si>
  <si>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</si>
  <si>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</si>
  <si>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</si>
  <si>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</si>
  <si>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</si>
  <si>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</si>
  <si>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</si>
  <si>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</si>
  <si>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</si>
  <si>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</si>
  <si>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</si>
  <si>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</si>
  <si>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</si>
  <si>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</si>
  <si>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</si>
  <si>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</si>
  <si>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</si>
  <si>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</si>
  <si>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</si>
  <si>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</si>
  <si>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</si>
  <si>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M29</t>
  </si>
  <si>
    <t>Demontáže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</si>
  <si>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</si>
  <si>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</si>
  <si>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</si>
  <si>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</si>
  <si>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</si>
  <si>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</si>
  <si>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</si>
  <si>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</si>
  <si>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</si>
  <si>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</si>
  <si>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</si>
  <si>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</si>
  <si>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</si>
  <si>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</si>
  <si>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</si>
  <si>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</si>
  <si>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</si>
  <si>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</si>
  <si>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</si>
  <si>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</si>
  <si>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</si>
  <si>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</si>
  <si>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</si>
  <si>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</si>
  <si>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</si>
  <si>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</si>
  <si>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</si>
  <si>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</si>
  <si>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</si>
  <si>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</si>
  <si>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00001</t>
  </si>
  <si>
    <t>Zařízení staveniště</t>
  </si>
  <si>
    <t>soub</t>
  </si>
  <si>
    <t>Vlastní</t>
  </si>
  <si>
    <t>Indiv</t>
  </si>
  <si>
    <t>Práce</t>
  </si>
  <si>
    <t>POL1_</t>
  </si>
  <si>
    <t>SUM</t>
  </si>
  <si>
    <t>END</t>
  </si>
  <si>
    <t>310238211R00</t>
  </si>
  <si>
    <t>Zazdívka otvorů o ploše přes 0,25 m2 do 1 m2 ve zdivu nadzákladovém cihlami pálenými pro jakoukoliv maltu vápenocementovou</t>
  </si>
  <si>
    <t>m3</t>
  </si>
  <si>
    <t>801-4</t>
  </si>
  <si>
    <t>RTS 21/ I</t>
  </si>
  <si>
    <t>včetně pomocného pracovního lešení</t>
  </si>
  <si>
    <t>SPI</t>
  </si>
  <si>
    <t>m.7+3+4+8+2 : 0,965*2,03*0,35+0,86*0,575*0,35+0,395*1*0,35+0,4*1,3*0,35+0,7*0,5*0,06</t>
  </si>
  <si>
    <t>VV</t>
  </si>
  <si>
    <t>30001</t>
  </si>
  <si>
    <t>Zděná předstěna na uložení geberitu tl.150mm, v.1200mm</t>
  </si>
  <si>
    <t>ks</t>
  </si>
  <si>
    <t>POL1_1</t>
  </si>
  <si>
    <t>601016193R00</t>
  </si>
  <si>
    <t>Omítka stropů a podhledů z hotových směsí Doplňkové práce pro omítky stropů z hotových směsí hloubková penetrace stropů akrylátová</t>
  </si>
  <si>
    <t>m2</t>
  </si>
  <si>
    <t>801-1</t>
  </si>
  <si>
    <t>po jednotlivých vrstvách</t>
  </si>
  <si>
    <t>602016193R00</t>
  </si>
  <si>
    <t>Omítka stěn z hotových směsí Doplňkové práce pro omítky stěn z hotových směsí_x000D_
 hloubková penetrace stěn akrylátová</t>
  </si>
  <si>
    <t>pol.7+8 : 16,989+23,34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</si>
  <si>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</si>
  <si>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</si>
  <si>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</si>
  <si>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o1-4 : 2,255*2,23+2,67*2,23+0,98*2,17+1,475*2,23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</si>
  <si>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</si>
  <si>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</si>
  <si>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</si>
  <si>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612421615R00</t>
  </si>
  <si>
    <t>Omítky vnitřní stěn vápenné nebo vápenocementové v podlaží i ve schodišti hrubé zatřené</t>
  </si>
  <si>
    <t>m.3 : (2,095+1,95)*2*2,1</t>
  </si>
  <si>
    <t>612421637R00</t>
  </si>
  <si>
    <t>Omítky vnitřní stěn vápenné nebo vápenocementové v podlaží i ve schodišti štukové</t>
  </si>
  <si>
    <t>ostatní : 10</t>
  </si>
  <si>
    <t>m.2 : 3*1,5</t>
  </si>
  <si>
    <t>m.4 : (0,91+1,3)*2*2</t>
  </si>
  <si>
    <t>952901110R00</t>
  </si>
  <si>
    <t>Čištění budov mytím vnějších ploch oken a dveří</t>
  </si>
  <si>
    <t>952902110R00</t>
  </si>
  <si>
    <t>Čištění budov zametáním v místnostech, chodbách, na schodišti a na půdě</t>
  </si>
  <si>
    <t>965048150R00</t>
  </si>
  <si>
    <t>Bourání podkladů pod dlažby nebo litých celistvých dlažeb a mazanin  Dočištění povrchu po vybourání dlažeb do tmele, plochy do 50%</t>
  </si>
  <si>
    <t>801-3</t>
  </si>
  <si>
    <t>965081713R00</t>
  </si>
  <si>
    <t>Bourání podlah z keramických dlaždic, tloušťky do 10 mm, plochy přes 1 m2</t>
  </si>
  <si>
    <t>bez podkladního lože, s jakoukoliv výplní spár</t>
  </si>
  <si>
    <t>m.2+3+4+8 : 10,5+3,7+1+0,8</t>
  </si>
  <si>
    <t>968061112R00</t>
  </si>
  <si>
    <t>Vyvěšení nebo zavěšení dřevěných křídel oken, plochy do 1,5 m2</t>
  </si>
  <si>
    <t>kus</t>
  </si>
  <si>
    <t>oken, dveří a vrat, s uložením a opětovným zavěšením po provedení stavebních změn,</t>
  </si>
  <si>
    <t>m.7+3+4+8+2 : 2*2+2+2+2+1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</si>
  <si>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</si>
  <si>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</si>
  <si>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</si>
  <si>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m.7+3+4+8+2 : 0,965*2,03*2+0,86*0,575*2+0,395*1*2+0,4*1,13*2+0,7*0,5</t>
  </si>
  <si>
    <t>978013191R00</t>
  </si>
  <si>
    <t>Otlučení omítek vápenných nebo vápenocementových vnitřních s vyškrabáním spár, s očištěním zdiva stěn, v rozsahu do 100 %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</si>
  <si>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</si>
  <si>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</si>
  <si>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</si>
  <si>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m.2+3+4 : 3*1,5+(2,095+1,95+0,91+1,3)*2*2</t>
  </si>
  <si>
    <t>725610810R00</t>
  </si>
  <si>
    <t>Demontáž plynových sporáků normálních nebo kombinovaných</t>
  </si>
  <si>
    <t>800-721</t>
  </si>
  <si>
    <t>POL1_7</t>
  </si>
  <si>
    <t>762811811R00</t>
  </si>
  <si>
    <t>Demontáž záklopů stropů vrchních, zapuštěných z hrubých prken tloušťky do 32 mm</t>
  </si>
  <si>
    <t>800-762</t>
  </si>
  <si>
    <t>m.2 : 10,5</t>
  </si>
  <si>
    <t>766812840R00</t>
  </si>
  <si>
    <t>Demontáž kuchyňských linek délky přes 1800 do 2100 mnm</t>
  </si>
  <si>
    <t>800-766</t>
  </si>
  <si>
    <t>775411810R00</t>
  </si>
  <si>
    <t>Demontáž soklíků nebo lišt dřevěných přibíjených</t>
  </si>
  <si>
    <t>m</t>
  </si>
  <si>
    <t>800-775</t>
  </si>
  <si>
    <t>m.1+2+5+6+7 : (2,975+5,785+2,405+4,145+4,61+5,85+4,31+5,85+1,765+3,11)*2</t>
  </si>
  <si>
    <t>776511810R00</t>
  </si>
  <si>
    <t>Odstranění povlakových podlah z nášlapné plochy lepených, bez podložky, z ploch přes 20 m2</t>
  </si>
  <si>
    <t>m.1+2+7 : 11,9+10,5+5</t>
  </si>
  <si>
    <t>90006</t>
  </si>
  <si>
    <t>Demontáž nábytku</t>
  </si>
  <si>
    <t>979011111R00</t>
  </si>
  <si>
    <t>Svislá doprava suti a vybouraných hmot za prvé podlaží nad nebo pod základním podlažím</t>
  </si>
  <si>
    <t>t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</si>
  <si>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</si>
  <si>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</si>
  <si>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</si>
  <si>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</si>
  <si>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</si>
  <si>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</si>
  <si>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</si>
  <si>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</si>
  <si>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</si>
  <si>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</si>
  <si>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</si>
  <si>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</si>
  <si>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</si>
  <si>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</si>
  <si>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</si>
  <si>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01 01, 17 01 02 a 17 02 01 z Katalogu odpadů</t>
  </si>
  <si>
    <t>979093111R00</t>
  </si>
  <si>
    <t>Uložení suti na skládku bez zhutnění</t>
  </si>
  <si>
    <t>800-6</t>
  </si>
  <si>
    <t>s hrubým urovnáním,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</si>
  <si>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</si>
  <si>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</si>
  <si>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</si>
  <si>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</si>
  <si>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</si>
  <si>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</si>
  <si>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</si>
  <si>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</si>
  <si>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</si>
  <si>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POL2_7</t>
  </si>
  <si>
    <t>m.3 : 3,7+(2,095+1,95)*2*0,2+5</t>
  </si>
  <si>
    <t>90011</t>
  </si>
  <si>
    <t>VZT - odvětrání WC/koupelny - ventilátor,mřížka se síťkou, D+M, popis viz výkres nový stav</t>
  </si>
  <si>
    <t>76601</t>
  </si>
  <si>
    <t>Oprava kování, těsnění, vyčištění, seřízení, O1, viz výpis oken</t>
  </si>
  <si>
    <t>76602</t>
  </si>
  <si>
    <t>Oprava kování, těsnění, vyčištění, seřízení, O2, viz výpis oken</t>
  </si>
  <si>
    <t>76603</t>
  </si>
  <si>
    <t>Oprava kování, těsnění, vyčištění, seřízení, O3, viz výpis oken</t>
  </si>
  <si>
    <t>76604</t>
  </si>
  <si>
    <t>Oprava kování, těsnění, vyčištění, seřízení, O4, viz výpis oken</t>
  </si>
  <si>
    <t>76611</t>
  </si>
  <si>
    <t>Repase dveří vč.zárubně, D1, popis viz výpis výrobků</t>
  </si>
  <si>
    <t>76612</t>
  </si>
  <si>
    <t>Repase zárubně a dveří, D2, popis viz výpis výrobků</t>
  </si>
  <si>
    <t>76613</t>
  </si>
  <si>
    <t>Repase zárubně, replika dveřního křídla, D3, popis viz výpis výrobků</t>
  </si>
  <si>
    <t>76614</t>
  </si>
  <si>
    <t>Repase zárubně a dveří, D4, popis viz výpis výrobků</t>
  </si>
  <si>
    <t>76615</t>
  </si>
  <si>
    <t>Repase zárubně a dveří, D5, popis viz výpis výrobků</t>
  </si>
  <si>
    <t>76616</t>
  </si>
  <si>
    <t>Repase zárubně a dveří, D6, popis viz výpis výrobků</t>
  </si>
  <si>
    <t>76617</t>
  </si>
  <si>
    <t>Repase zárubně a dveří, D7, popis viz výpis výrobků</t>
  </si>
  <si>
    <t>76618</t>
  </si>
  <si>
    <t>Repase zárubně a dveří, D8, popis viz výpis výrobků</t>
  </si>
  <si>
    <t>R-položka</t>
  </si>
  <si>
    <t>POL12_1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</si>
  <si>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</si>
  <si>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</si>
  <si>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</si>
  <si>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</si>
  <si>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</si>
  <si>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</si>
  <si>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771471011R00</t>
  </si>
  <si>
    <t>Montáž soklíků z dlaždic keramických 100 x 100 mm, soklíků vodorovných, kladených do malty</t>
  </si>
  <si>
    <t>m.2+4+8 : (2,405+4,145+0,91+1,3+0,825+1)*2</t>
  </si>
  <si>
    <t>771479001R00</t>
  </si>
  <si>
    <t>Montáž soklíků z dlaždic keramických Řezání dlaždic pro soklíky</t>
  </si>
  <si>
    <t>771575109R00</t>
  </si>
  <si>
    <t>Montáž podlah vnitřních z dlaždic keramických Montáž podlah z dlaždic keramických 300 x 300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</si>
  <si>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</si>
  <si>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</si>
  <si>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sokl : 21,17</t>
  </si>
  <si>
    <t>obklady : (2,095+1,95)*2+2,1*6</t>
  </si>
  <si>
    <t>77191</t>
  </si>
  <si>
    <t>Dodávka dlažby</t>
  </si>
  <si>
    <t>998771101R00</t>
  </si>
  <si>
    <t>Přesun hmot pro podlahy z dlaždic v objektech výšky do 6 m</t>
  </si>
  <si>
    <t>775101101R00</t>
  </si>
  <si>
    <t>Příprava podkladu vysávání vlysových, parketových a lamelových podlah průmyslovým vysavačem</t>
  </si>
  <si>
    <t>POL1_0</t>
  </si>
  <si>
    <t>775413021R00</t>
  </si>
  <si>
    <t>Podlahové soklíky nebo lišty montáž - bez dodávky lišt připevněné vruty, výšky do 60 mm</t>
  </si>
  <si>
    <t>bez základního nátěru</t>
  </si>
  <si>
    <t>včetně spojovacích prostředků.</t>
  </si>
  <si>
    <t>m.1+5+6+7 : (2,975+5,785+4,61+5,85+4,31+5,85+1,765+3,11)*2</t>
  </si>
  <si>
    <t>775592004R00</t>
  </si>
  <si>
    <t>Ostatní práce broušení dřevěných podlah jemné zr.100-120</t>
  </si>
  <si>
    <t>m.1+5+6+7 : 11,9+25,2+20+5</t>
  </si>
  <si>
    <t>775599120R00</t>
  </si>
  <si>
    <t>Ostatní práce impregnace podlah vlysových nebo parketových</t>
  </si>
  <si>
    <t>775599130R00</t>
  </si>
  <si>
    <t>Ostatní práce přetmelení spárovým tmelem</t>
  </si>
  <si>
    <t>775599141R00</t>
  </si>
  <si>
    <t>Ostatní práce lak dřevěných podlah 1x základní + 2x lak, přebroušení</t>
  </si>
  <si>
    <t>61413714R</t>
  </si>
  <si>
    <t>lišta profil 22; materiál dub; š = 23,0 mm; h = 12,0 mm</t>
  </si>
  <si>
    <t>SPCM</t>
  </si>
  <si>
    <t>RTS 20/ I</t>
  </si>
  <si>
    <t>Specifikace</t>
  </si>
  <si>
    <t>POL3_7</t>
  </si>
  <si>
    <t>998775102R00</t>
  </si>
  <si>
    <t>Přesun hmot pro podlahy vlysové a parketové v objektech výšky do 12 m</t>
  </si>
  <si>
    <t>776101115R00</t>
  </si>
  <si>
    <t>Přípravné práce vyrovnání podkladů samonivelační hmotou</t>
  </si>
  <si>
    <t>položky neobsahují žádný materiál</t>
  </si>
  <si>
    <t>58581721R</t>
  </si>
  <si>
    <t>vyrovnávací stěrka cementová; pro podlahy; samonivelační; pro interiér; tl. vrstvy 2,0 až 15,0 mm</t>
  </si>
  <si>
    <t>kg</t>
  </si>
  <si>
    <t>POL3_</t>
  </si>
  <si>
    <t>jednosložková šedá samonivelační podlahová hmota na bázi cementu a modifikujících přísad pro vnitřní použití</t>
  </si>
  <si>
    <t/>
  </si>
  <si>
    <t>tloušťka vrstvy 2 - 15 mm</t>
  </si>
  <si>
    <t>pevnost v tlaku 25 MPa</t>
  </si>
  <si>
    <t>pevnost v tahu za ohybu 6 MPa</t>
  </si>
  <si>
    <t>pochůznost do 6 hod</t>
  </si>
  <si>
    <t>16*6</t>
  </si>
  <si>
    <t>998776101R00</t>
  </si>
  <si>
    <t>Přesun hmot pro podlahy povlakové v objektech výšky do 6 m</t>
  </si>
  <si>
    <t>vodorovně do 50 m</t>
  </si>
  <si>
    <t>781101210RT1</t>
  </si>
  <si>
    <t>Příprava podkladu pod obklady penetrace podkladu pod obklady</t>
  </si>
  <si>
    <t>včetně dodávky materiálu.</t>
  </si>
  <si>
    <t>781415016R00</t>
  </si>
  <si>
    <t>Montáž obkladů vnitřních z obkládaček pórovinových  , nad 200 x 250 mm , lepených do flexibilního tmele</t>
  </si>
  <si>
    <t>78101</t>
  </si>
  <si>
    <t>Dodávka obklad</t>
  </si>
  <si>
    <t>998781101R00</t>
  </si>
  <si>
    <t>Přesun hmot pro obklady keramické v objektech výšky do 6 m</t>
  </si>
  <si>
    <t>783201811R00</t>
  </si>
  <si>
    <t>Odstranění nátěrů z kovových doplňk.konstrukcí oškrabáním</t>
  </si>
  <si>
    <t>800-783</t>
  </si>
  <si>
    <t>z1+2 : 0,98*2,17+1,475*2,23</t>
  </si>
  <si>
    <t>783222100R00</t>
  </si>
  <si>
    <t xml:space="preserve">Nátěry kov.stavebních doplňk.konstrukcí syntetické dvojnásobné,  </t>
  </si>
  <si>
    <t>784402801R00</t>
  </si>
  <si>
    <t>Odstranění maleb oškrabáním, v místnostech do 3,8 m</t>
  </si>
  <si>
    <t>800-784</t>
  </si>
  <si>
    <t>strop : 78,2</t>
  </si>
  <si>
    <t>stěny : (2,975+5,785+2,405+4,145+4,61+5,85+4,31+5,85+1,765+3,11+0,825+1)*2</t>
  </si>
  <si>
    <t>(2,095+1,95+0,91+1,3)*2*0,7</t>
  </si>
  <si>
    <t>784114112R00</t>
  </si>
  <si>
    <t>Malby latexové  , bílé, dvojnásobné</t>
  </si>
  <si>
    <t>m.4 : (0,91+1,3)*2*2,7</t>
  </si>
  <si>
    <t>784195212R00</t>
  </si>
  <si>
    <t>Malby z malířských směsí otěruvzdorných,  , bělost 82 %, dvojnásobné</t>
  </si>
  <si>
    <t>stropy : 78,2</t>
  </si>
  <si>
    <t>stěny : (2,975+5,785+2,405+4,145+4,61+5,85+4,31+5,85+1,765+3,11+0,825+1)*2*2,7</t>
  </si>
  <si>
    <t>(2,095+1,95)*2*0,6</t>
  </si>
  <si>
    <t>784410010RAB</t>
  </si>
  <si>
    <t>Pačokování vápenným mlékem  dvojnásobné s obroušením a sádrováním</t>
  </si>
  <si>
    <t>se začištěním.</t>
  </si>
  <si>
    <t>50% plochy : (11,934+313,256)*0,5</t>
  </si>
  <si>
    <t>612403382R00</t>
  </si>
  <si>
    <t>Hrubá výplň rýh ve stěnách, jakoukoliv maltou maltou ze suchých směsí_x000D_
 50 x 50 mm</t>
  </si>
  <si>
    <t>jakékoliv šířky rýhy,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</si>
  <si>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</si>
  <si>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</si>
  <si>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</si>
  <si>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974031153R00</t>
  </si>
  <si>
    <t>Vysekání rýh v jakémkoliv zdivu cihelném v ploše_x000D_
 do hloubky 100 mm, šířky do 100 mm</t>
  </si>
  <si>
    <t>974031387R00</t>
  </si>
  <si>
    <t>Vysekání rýh v jakémkoliv zdivu cihelném pro komínové nebo ventilační průduchy_x000D_
 do hloubky 300 mm, šířky do 300 mm</t>
  </si>
  <si>
    <t>R15</t>
  </si>
  <si>
    <t>demontáže ventilů, baterií, vodoměrů</t>
  </si>
  <si>
    <t>POL3_0</t>
  </si>
  <si>
    <t>999281111R00</t>
  </si>
  <si>
    <t xml:space="preserve">Přesun hmot pro opravy a údržbu objektů pro opravy a údržbu dosavadních objektů včetně vnějších plášťů_x000D_
 výšky do 25 m,  </t>
  </si>
  <si>
    <t>721176103R00</t>
  </si>
  <si>
    <t>Potrubí HT připojovací vnější průměr D 50 mm, tloušťka stěny 1,8 mm, DN 50</t>
  </si>
  <si>
    <t>včetně tvarovek, objímek. Bez zednických výpomocí.</t>
  </si>
  <si>
    <t>721176105R00</t>
  </si>
  <si>
    <t>Potrubí HT připojovací vnější průměr D 110 mm, tloušťka stěny 2,7 mm, DN 100</t>
  </si>
  <si>
    <t>721194105R00</t>
  </si>
  <si>
    <t>Zřízení přípojek na potrubí D 50 mm, materiál ve specifikaci</t>
  </si>
  <si>
    <t>vyvedení a upevnění odpadních výpustek,</t>
  </si>
  <si>
    <t>721194109R00</t>
  </si>
  <si>
    <t>Zřízení přípojek na potrubí D 110  mm, materiál ve specifikaci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</si>
  <si>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</si>
  <si>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</si>
  <si>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</si>
  <si>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722172731R00</t>
  </si>
  <si>
    <t>Potrubí z plastických hmot polypropylenové potrubí PP-R, D 20 mm, s 3,4 mm, PN 20, polyfúzně svařované, bez zednických výpomocí</t>
  </si>
  <si>
    <t>včetně tvarovek, bez zednických výpomocí</t>
  </si>
  <si>
    <t>722172732R00</t>
  </si>
  <si>
    <t>Potrubí z plastických hmot polypropylenové potrubí PP-R, D 25 mm, s 4,2 mm, PN 20, polyfúzně svařované, bez zednických výpomocí</t>
  </si>
  <si>
    <t>722172733R00</t>
  </si>
  <si>
    <t>Potrubí z plastických hmot polypropylenové potrubí PP-R, D 32 mm, s 5,4 mm, PN 20, polyfúzně svařované, bez zednických výpomocí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</si>
  <si>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</si>
  <si>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</si>
  <si>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</si>
  <si>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</si>
  <si>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</si>
  <si>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</si>
  <si>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722190401R00</t>
  </si>
  <si>
    <t>Vyvedení a upevnění výpustek DN 15</t>
  </si>
  <si>
    <t>722237131R00</t>
  </si>
  <si>
    <t>Kohout kulový s vypouštěním, mosazný, vnitřní-vnitřní závit, DN 15, PN 42, včetně dodávky materiálu</t>
  </si>
  <si>
    <t>722190901R00</t>
  </si>
  <si>
    <t>Uzavření nebo otevření vodovodního potrubí při opravě</t>
  </si>
  <si>
    <t>včetně vypuštění a napuštění,</t>
  </si>
  <si>
    <t>722237122R00</t>
  </si>
  <si>
    <t>Kohout kulový, mosazný, vnitřní-vnitřní závit, DN 20, PN 42, včetně dodávky materiálu</t>
  </si>
  <si>
    <t>722237662R00</t>
  </si>
  <si>
    <t>Klapka vodovodní, zpětná, vodorovná, mosazná, vnitřní-vnitřní závit, DN 20, PN 16, včetně dodávky materiálu</t>
  </si>
  <si>
    <t>722269111R00</t>
  </si>
  <si>
    <t>Montáž vodoměru závitového jdnovtokového suchoběžného , G 1/2"</t>
  </si>
  <si>
    <t>722280106R00</t>
  </si>
  <si>
    <t>Tlakové zkoušky vodovodního potrubí do DN 32</t>
  </si>
  <si>
    <t>998722103R00</t>
  </si>
  <si>
    <t>Přesun hmot pro vnitřní vodovod v objektech výšky do 24 m</t>
  </si>
  <si>
    <t>725860180RT1</t>
  </si>
  <si>
    <t>Zápachová uzávěrka (sifon) pro zařizovací předměty D 40/50 mm; podomítková, pro pračky/myčky; PE; příslušenství přip. koleno, krycí deska nerez, montážní kryt, včetně dodávky materiálu</t>
  </si>
  <si>
    <t>725119306R00</t>
  </si>
  <si>
    <t>Klozetové mísy montáž  závěsné</t>
  </si>
  <si>
    <t>soubor</t>
  </si>
  <si>
    <t>725219401R00</t>
  </si>
  <si>
    <t>Umyvadlo montáž na šrouby do zdiva</t>
  </si>
  <si>
    <t>725249102R00</t>
  </si>
  <si>
    <t>Montáž sprchové mísy a vaničky sprchových mís a vaniček</t>
  </si>
  <si>
    <t>725249103R00</t>
  </si>
  <si>
    <t xml:space="preserve">Montáž sprchového koutu  </t>
  </si>
  <si>
    <t>725814101R00</t>
  </si>
  <si>
    <t>Ventil  rohový, mosazný, s filtrem,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</si>
  <si>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</si>
  <si>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</si>
  <si>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</si>
  <si>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</si>
  <si>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</si>
  <si>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</si>
  <si>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</si>
  <si>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</si>
  <si>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</si>
  <si>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</si>
  <si>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55145001R</t>
  </si>
  <si>
    <t>baterie umyvadlová směšovací; stojánková; ovládání pákové; povrch chrom; v. výtoku 53 mm</t>
  </si>
  <si>
    <t>55145009R</t>
  </si>
  <si>
    <t>baterie sprchová nástěnná; rozteč 150 mm; ovládání pákové; povrch chrom; příslušenství sprchová tyč</t>
  </si>
  <si>
    <t>55145352R</t>
  </si>
  <si>
    <t>kombinace sprchová držák pevný; ruční sprcha d 68 mm; hadice 150 cm; povrch chrom</t>
  </si>
  <si>
    <t>551674068R</t>
  </si>
  <si>
    <t>sedátko klozetové s poklopem; plast; antibakteriální; bílé; úchyty ocelové</t>
  </si>
  <si>
    <t>55428020R</t>
  </si>
  <si>
    <t>kout sprchový v = 2 050 mm; instalační rozměr 775 až 800 mm; čtvercový; vstup rohový; š. vstupu 420 mm; výplň bezpečnostní sklo; transparentní čirá; profily stříbro</t>
  </si>
  <si>
    <t>642938001R</t>
  </si>
  <si>
    <t>vanička sprchová čtvercová; l = 800,0 mm; š = 800 mm; hl = 60 mm; průměr odpadu 90 mm; diturvit; bílá; umístění při stěně, v rohu</t>
  </si>
  <si>
    <t>642153261R</t>
  </si>
  <si>
    <t>umyvadlo š = 500 mm; hl. 410 mm; diturvit; s otvorem pro baterii; uprostřed; bílé</t>
  </si>
  <si>
    <t>64240062R</t>
  </si>
  <si>
    <t>mísa klozetová diturvit závěsná; h = 360 mm; š = 360 mm; hl. 530 mm; splach. hluboké; sedátko s poklopem; bílá</t>
  </si>
  <si>
    <t>998725103R00</t>
  </si>
  <si>
    <t>Přesun hmot pro zařizovací předměty v objektech výšky do 24 m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</si>
  <si>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</si>
  <si>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</si>
  <si>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551070101R</t>
  </si>
  <si>
    <t>tlačítko ovládací plastové; ovládací síla do 20,0 N; dvoučinné mechanické splachování 3 l/6 l; 247x165x17,5 mm; barva bílá</t>
  </si>
  <si>
    <t>998726123R00</t>
  </si>
  <si>
    <t>Přesun hmot pro předstěnové systémy v objektech výšky do 24 m</t>
  </si>
  <si>
    <t>734255115R00</t>
  </si>
  <si>
    <t>Ventil pojistný závitový 6,0 bar, mosazný, DN 15, vnitřní-vnitřní závit, včetně dodávky materiálu</t>
  </si>
  <si>
    <t>800-731</t>
  </si>
  <si>
    <t>5512100041R</t>
  </si>
  <si>
    <t>regulátor tlaku vody PN 16; DN 20; rozsah teplot 0 až 40 °C; 1,0 až 6,0 bar</t>
  </si>
  <si>
    <t>612403385R00</t>
  </si>
  <si>
    <t>Hrubá výplň rýh ve stěnách, jakoukoliv maltou maltou ze suchých směsí_x000D_
 100 x 50 mm</t>
  </si>
  <si>
    <t>904      R02</t>
  </si>
  <si>
    <t>Hzs-zkousky v ramci montaz.praci, Topná zkouška</t>
  </si>
  <si>
    <t>h</t>
  </si>
  <si>
    <t>Prav.M</t>
  </si>
  <si>
    <t>HZS</t>
  </si>
  <si>
    <t>POL10_</t>
  </si>
  <si>
    <t>971033341R00</t>
  </si>
  <si>
    <t>Vybourání otvorů ve zdivu cihelném z jakýchkoliv cihel pálených_x000D_
 na jakoukoliv maltu vápenou nebo vápenocementovou, plochy do 0,09 m2, tloušťky do 300 mm</t>
  </si>
  <si>
    <t>základovém nebo nadzákladovém,</t>
  </si>
  <si>
    <t>974031143R00</t>
  </si>
  <si>
    <t>Vysekání rýh v jakémkoliv zdivu cihelném v ploše_x000D_
 do hloubky 70 mm, šířky do 100 mm</t>
  </si>
  <si>
    <t>974031121R00</t>
  </si>
  <si>
    <t>Vysekání rýh v jakémkoliv zdivu cihelném v ploše_x000D_
 do hloubky 30 mm, šířky do 30 mm</t>
  </si>
  <si>
    <t>979011211R00</t>
  </si>
  <si>
    <t>Svislá doprava suti a vybouraných hmot nošením za prvé podlaží nad základním podlažím</t>
  </si>
  <si>
    <t>999281151R00</t>
  </si>
  <si>
    <t>Přesun hmot pro opravy a údržbu objektů pro opravy a údržbu dosavadních objektů včetně vnějších plášťů_x000D_
 výšky do 25 m, nošením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</si>
  <si>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</si>
  <si>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</si>
  <si>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</si>
  <si>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</si>
  <si>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</si>
  <si>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</si>
  <si>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28377135R</t>
  </si>
  <si>
    <t>páska spojovací PVC; samolepicí; jednostranně; tl. 0,19 mm; š = 38,0 mm; l = 20 m</t>
  </si>
  <si>
    <t>28377130R</t>
  </si>
  <si>
    <t>spona na potrubní pouzdro; plastová; tl = 1,00 mm; š = 4,9 mm; l = 32 mm; šedá</t>
  </si>
  <si>
    <t>722182011RT1</t>
  </si>
  <si>
    <t>Montáž tepelné izolace potrubí lepicí páska, sponky, do DN 25</t>
  </si>
  <si>
    <t>998713103R00</t>
  </si>
  <si>
    <t>Přesun hmot pro izolace tepelné v objektech výšky do 24 m</t>
  </si>
  <si>
    <t>800-713</t>
  </si>
  <si>
    <t>48417407W</t>
  </si>
  <si>
    <t>el. kotel, zás. TV, specifikace dle PD, D+M, vč. propojení</t>
  </si>
  <si>
    <t>RT50 731</t>
  </si>
  <si>
    <t>ovládací modul řízený vnější/interiérovou teplotou, s časovým programem, pro vytápění a ohřev vody</t>
  </si>
  <si>
    <t>731200825R00</t>
  </si>
  <si>
    <t>Demontáž kotlů ocelových na kapalná a plynná paliva o výkonu přes 25 do 40 kW</t>
  </si>
  <si>
    <t>731890802R00</t>
  </si>
  <si>
    <t>Vnitrostaveništní přemístění demontovaných hmot umístěných ve výšce (hloubce) přes 6 do 12 m</t>
  </si>
  <si>
    <t>kotelen vodorovně 100 m, umístěných ve výšce (hloubce)</t>
  </si>
  <si>
    <t>998731102R00</t>
  </si>
  <si>
    <t>Přesun hmot pro kotelny umístěné ve výšce (hloubce) do 12 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</si>
  <si>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</si>
  <si>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</si>
  <si>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</si>
  <si>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</si>
  <si>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</si>
  <si>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</si>
  <si>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733190106R00</t>
  </si>
  <si>
    <t>Tlakové zkoušky potrubí ocelových závitových, plastových, měděných do DN 32</t>
  </si>
  <si>
    <t>998733103R00</t>
  </si>
  <si>
    <t>Přesun hmot pro rozvody potrubí v objektech výšky do 24 m</t>
  </si>
  <si>
    <t>734245423R00</t>
  </si>
  <si>
    <t>Klapka zpětná, mosazná, DN 25, PN 16, vnitřní-vnitřní závit, včetně dodávky materiálu</t>
  </si>
  <si>
    <t>734266426R00</t>
  </si>
  <si>
    <t>Šroubení pro radiátory typu VK dvoutrubkový systém s vypouštěním, rohové, bronzové, DN EK 20x15, PN 10,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</si>
  <si>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</si>
  <si>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</si>
  <si>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R32</t>
  </si>
  <si>
    <t>2. ventil pro žebřík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</si>
  <si>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</si>
  <si>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</si>
  <si>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</si>
  <si>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</si>
  <si>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</si>
  <si>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</si>
  <si>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55137306.AR</t>
  </si>
  <si>
    <t>hlavice termostatická teplota prostoru 6 až 28 °C; ovládání ruční; provedení kapalinová</t>
  </si>
  <si>
    <t>734439101R00</t>
  </si>
  <si>
    <t>Montáž termostatu rtuťového spínače prostorového 0 - 40°, bez dodávky materiálu</t>
  </si>
  <si>
    <t>998734103R00</t>
  </si>
  <si>
    <t>Přesun hmot pro armatury v objektech výšky do 4 m</t>
  </si>
  <si>
    <t>735000912R00</t>
  </si>
  <si>
    <t>Regulace otopného systému při opravách vyregulování dvojregulačních ventilů a kohoutů s termostatickým ovládáním</t>
  </si>
  <si>
    <t>735156930R00</t>
  </si>
  <si>
    <t>Otopná tělesa panelová doplňkové práce tlakové zkoušky , těles třířadých</t>
  </si>
  <si>
    <t>735159111R00</t>
  </si>
  <si>
    <t>Otopná tělesa panelová montáž bez ohledu na počet desek, délky do 1600 mm, bez dodávky materiálu</t>
  </si>
  <si>
    <t>735179110R00</t>
  </si>
  <si>
    <t>Otopná tělesa koupelnová montáž_x000D_
 topných žebříků, bez dodávky materiálu</t>
  </si>
  <si>
    <t>48457332R</t>
  </si>
  <si>
    <t>těleso otopné deskové ocelové; čelní deska profilovaná; v = 600 mm; l = 600 mm; hloubka tělesa 155 mm; způsob připojení boční levé nebo pravé; počet desek 3; počet přídavných přestupných ploch 3; připojovací rozteč 546 mm; tepel.výkon 1 444 W</t>
  </si>
  <si>
    <t>48457336R</t>
  </si>
  <si>
    <t>těleso otopné deskové ocelové; čelní deska profilovaná; v = 600 mm; l = 1 000 mm; hloubka tělesa 155 mm; způsob připojení boční levé nebo pravé; počet desek 3; počet přídavných přestupných ploch 3; připojovací rozteč 546 mm; tepel.výkon 2 406 W</t>
  </si>
  <si>
    <t>48457339R</t>
  </si>
  <si>
    <t>těleso otopné deskové ocelové; čelní deska profilovaná; v = 600 mm; l = 1 600 mm; hloubka tělesa 155 mm; způsob připojení boční levé nebo pravé; počet desek 3; počet přídavných přestupných ploch 3; připojovací rozteč 546 mm; tepel.výkon 3 850 W</t>
  </si>
  <si>
    <t>48451696R</t>
  </si>
  <si>
    <t>těleso otopné trubkové koupelnové, nástěnné; zapojení do centr.otopné soustavy nebo i jako elektr.radiátor nebo jejich kombinace; mat. ocelové profily 35x41mm,ocel.trubky pr.26; v = 1 180 mm; l = 600 mm; šířka 35 mm; výkon 638 W; povrch barva bílá; rovné; počet trubek 22; umístit na zeď</t>
  </si>
  <si>
    <t>998735103R00</t>
  </si>
  <si>
    <t>Přesun hmot pro otopná tělesa v objektech výšky do 24 m</t>
  </si>
  <si>
    <t>R36</t>
  </si>
  <si>
    <t>vypuštění a napuštění soustavy</t>
  </si>
  <si>
    <t>210802333RT1</t>
  </si>
  <si>
    <t>Montáž šňůry CYSY, 2 x 1,50 mm2, pevně uložené, včetně dodávky šňůry</t>
  </si>
  <si>
    <t>POL1_9</t>
  </si>
  <si>
    <t>360410019R00</t>
  </si>
  <si>
    <t>Mtz snimace teploty jedn. 112 12</t>
  </si>
  <si>
    <t>34195R</t>
  </si>
  <si>
    <t>materiál pro elektroinstalaci</t>
  </si>
  <si>
    <t>sada</t>
  </si>
  <si>
    <t>RSET</t>
  </si>
  <si>
    <t>Sestava regulátoru a kabelového venkovního čidla</t>
  </si>
  <si>
    <t>Pol__0055</t>
  </si>
  <si>
    <t>vyřezání topenářských ocelových trubek</t>
  </si>
  <si>
    <t>Pol__0056</t>
  </si>
  <si>
    <t>demontáž radiátorů litinových</t>
  </si>
  <si>
    <t>612403380R00</t>
  </si>
  <si>
    <t>Hrubá výplň rýh ve stěnách, jakoukoliv maltou maltou ze suchých směsí_x000D_
 30 x 30 mm</t>
  </si>
  <si>
    <t>612403381R00</t>
  </si>
  <si>
    <t>Hrubá výplň rýh ve stěnách, jakoukoliv maltou maltou ze suchých směsí_x000D_
 50 x 30 mm</t>
  </si>
  <si>
    <t>611403380R00</t>
  </si>
  <si>
    <t>Hrubé zaplnění rýh ve stropech maltou ze suchých směsí 30 x 30 mm</t>
  </si>
  <si>
    <t>905      R02</t>
  </si>
  <si>
    <t>Hzs-revize provoz.souboru a st.obj., Uprava stavajiciho rozvadece</t>
  </si>
  <si>
    <t>973031345R00</t>
  </si>
  <si>
    <t>Vysekání v cihelném zdivu výklenků a kapes kapes na jakoukoliv maltu vápennou nebo vápenocementovou, plochy do 0,25 m2, hloubky do 300 mm</t>
  </si>
  <si>
    <t>971033141R00</t>
  </si>
  <si>
    <t>Vybourání otvorů ve zdivu cihelném z jakýchkoliv cihel pálených_x000D_
 na jakoukoliv maltu vápenou nebo vápenocementovou, průměr profilu do 60 mm, tloušťky do 300 mm</t>
  </si>
  <si>
    <t>971033151R00</t>
  </si>
  <si>
    <t>Vybourání otvorů ve zdivu cihelném z jakýchkoliv cihel pálených_x000D_
 na jakoukoliv maltu vápenou nebo vápenocementovou, průměr profilu do 60 mm, tloušťky do 450 mm</t>
  </si>
  <si>
    <t>971033171R00</t>
  </si>
  <si>
    <t>Vybourání otvorů ve zdivu cihelném z jakýchkoliv cihel pálených_x000D_
 na jakoukoliv maltu vápenou nebo vápenocementovou, průměr profilu do 60 mm, tloušťky do 750 mm</t>
  </si>
  <si>
    <t>973031616R00</t>
  </si>
  <si>
    <t>Vysekání v cihelném zdivu výklenků a kapes kapes pro špalíky a krabice_x000D_
 na jakoukoliv maltu vápennou nebo vápenocementovou, velilkosti do 100x100x50 mm</t>
  </si>
  <si>
    <t>974082172R00</t>
  </si>
  <si>
    <t>Vysekání rýh pro vodiče v omítce stropů z jakékoliv  malty vápenné nebo vápenocementové, šířky do 30 mm</t>
  </si>
  <si>
    <t>974082173R00</t>
  </si>
  <si>
    <t>Vysekání rýh pro vodiče v omítce stropů z jakékoliv  malty vápenné nebo vápenocementové, šířky do 50 mm</t>
  </si>
  <si>
    <t>974082112R00</t>
  </si>
  <si>
    <t>Vysekání rýh pro vodiče v omítce stěn_x000D_
 z jakékoliv malty vápenné nebo vápenocementové, šířky do 30 mm</t>
  </si>
  <si>
    <t>Pol__0014</t>
  </si>
  <si>
    <t>úpravy v rozvaděči RE pro elektroměr + HDO</t>
  </si>
  <si>
    <t>Pol__0015</t>
  </si>
  <si>
    <t>přidání jističe 40A B/3 v rozvaděči RE</t>
  </si>
  <si>
    <t>210-010</t>
  </si>
  <si>
    <t>Bytový rozvaděč RB, kompletní dodávka vč. výzbroje, proudový chránič, jističe, D+M</t>
  </si>
  <si>
    <t>R1256</t>
  </si>
  <si>
    <t>rozvaděč SLP -  design jako RB</t>
  </si>
  <si>
    <t>210010321R00</t>
  </si>
  <si>
    <t xml:space="preserve">Montáž krabice plastové univerzální, kruhové,  ,  ,  , do zdiva, se zapojením,  </t>
  </si>
  <si>
    <t>210110041RT6</t>
  </si>
  <si>
    <t>Montáž spínače zapuštěného a polozapuštěného včetně zapojení, dodávky spínače, krytu a rámečku, jednopólového,  , řazení 1</t>
  </si>
  <si>
    <t>Pol__0020</t>
  </si>
  <si>
    <t>Připojovací zásuvka pro troubu, sporák, 80x80x25, 5 svorek, ochrana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</si>
  <si>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</si>
  <si>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</si>
  <si>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</si>
  <si>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</si>
  <si>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</si>
  <si>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</si>
  <si>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210810053RT1</t>
  </si>
  <si>
    <t>Montáž kabelu CYKY 750 V, 4 x 10 mm2, pevně uloženého, včetně dodávky kabelu</t>
  </si>
  <si>
    <t>210810054RT1</t>
  </si>
  <si>
    <t>Montáž kabelu CYKY 750 V, 4 x 16 mm2, pevně uloženého, včetně dodávky kabelu</t>
  </si>
  <si>
    <t>210800549RT1</t>
  </si>
  <si>
    <t>Montáž vodiče H07V-U (CY), 16 mm2, uloženého pevně, včetně dodávky vodiče</t>
  </si>
  <si>
    <t>210800546RT1</t>
  </si>
  <si>
    <t>Montáž vodiče H07V-U (CY), 4 mm2, uloženého pevně, včetně dodávky vodiče</t>
  </si>
  <si>
    <t>210810045RT1</t>
  </si>
  <si>
    <t>Montáž kabelu CYKY 750 V, 3 x 1,5 mm2, pevně uloženého, včetně dodávky kabelu</t>
  </si>
  <si>
    <t>210810055RT1</t>
  </si>
  <si>
    <t>Montáž kabelu CYKY 750 V, 5 x 1,5 mm2, pevně uloženého, včetně dodávky kabelu</t>
  </si>
  <si>
    <t>210810046RT3</t>
  </si>
  <si>
    <t>Montáž kabelu CYKY 750 V, 3 x 2,5 mm2, pevně uloženého, včetně dodávky kabelu</t>
  </si>
  <si>
    <t>210810056RT1</t>
  </si>
  <si>
    <t>Montáž kabelu CYKY 750 V, 5 x 2,5 mm2, pevně uloženého, včetně dodávky kabelu</t>
  </si>
  <si>
    <t>210810041RT1</t>
  </si>
  <si>
    <t>Montáž kabelu CYKY 750 V, 2 x 1,5 mm2, pevně uloženého, včetně dodávky kabelu</t>
  </si>
  <si>
    <t>210810057RT3</t>
  </si>
  <si>
    <t>Montáž kabelu CYKY 750 V, 5 žilového, pevně uloženého, včetně dodávky kabelu CYKY 5 x 10 mm2</t>
  </si>
  <si>
    <t>210010001R00</t>
  </si>
  <si>
    <t xml:space="preserve">Montáž trubky ohebné, z PVC, uložené pod omítku, vnější průměr 16 mm,  ,  </t>
  </si>
  <si>
    <t>449861130R</t>
  </si>
  <si>
    <t>detektor hlásič multisenzorový, kombinace optického a teplotního senzoru; IP 43; T -20 až 60 °C; pr.100 x 50 mm</t>
  </si>
  <si>
    <t>210110001R00</t>
  </si>
  <si>
    <t>Montáž spínače nástěnného pro prostředí obyčejné nebo vlhké včetně zapojení, jednopólového,  , řazení 1</t>
  </si>
  <si>
    <t>220111761R00</t>
  </si>
  <si>
    <t>Svorka uzemňovací</t>
  </si>
  <si>
    <t>220-004</t>
  </si>
  <si>
    <t>Silové napojení rozvaděče SLP</t>
  </si>
  <si>
    <t>220-002</t>
  </si>
  <si>
    <t>Ovládací, návěštní a signální přístroje tlačítkový, domovní ovladač, včetně zapojení, bez signálky</t>
  </si>
  <si>
    <t>222290103R00</t>
  </si>
  <si>
    <t>Dvojzásuvka 2xRJ45 UTP kat.5e na omítku</t>
  </si>
  <si>
    <t>222730001R00</t>
  </si>
  <si>
    <t>Účastnická zásuvka TV+R+SAT koncová pod omítku</t>
  </si>
  <si>
    <t>210010323R00</t>
  </si>
  <si>
    <t xml:space="preserve">Montáž krabice plastové odbočné, čtvercové,  ,  ,  , do zdiva, se zapojením,  </t>
  </si>
  <si>
    <t>34121046R</t>
  </si>
  <si>
    <t>kabel SYKFY; sdělovací, stíněný vnitřní; pevné uložení vnitřní; Cu plná holá jádra; počet prvků 3; počet žil v prvku 2; jmen.prům.jádra 0,50 mm; teplota použití -25 až 60 °C; barva pláště šedá</t>
  </si>
  <si>
    <t>3412652210R</t>
  </si>
  <si>
    <t>kabel homologovaný koaxiální 75 Ohm; sdělovací, stíněný vnitřní; Cu plná holá jádra; počet a průřez žil 1x0,8mm, průměr přes plášť 5 mm; teplota použití -30 až 70 °C; barva pláště bílá</t>
  </si>
  <si>
    <t>371201303R</t>
  </si>
  <si>
    <t>kabel UTP Elite, Cat5E, venkovní PE+PVC, odolný proti UV záření</t>
  </si>
  <si>
    <t>222280214R00</t>
  </si>
  <si>
    <t>Kabel UTP/FTP kat.5e v trubkách</t>
  </si>
  <si>
    <t>222280221R00</t>
  </si>
  <si>
    <t>SYKFY 5x2x0.5 mm v trubkách</t>
  </si>
  <si>
    <t>222280241R00</t>
  </si>
  <si>
    <t>Koaxiální kabel v trubkách</t>
  </si>
  <si>
    <t>34571050R</t>
  </si>
  <si>
    <t>trubka ohebná, elektroinstalační; mat. PE není samozhášivý; vnější pr.= 21,2 mm; vnitřní pr.= 16,0 mm; mech.odolnost nízká; mezní hodnota zatížení 320 N/5 cm; teplot.rozsah -25 až 90 °C; stupeň hořlavosti A1; použití: pro přímé zalévání při monolitické betonáži nebo pod omítku</t>
  </si>
  <si>
    <t>220711301R00</t>
  </si>
  <si>
    <t>Montáž detektoru</t>
  </si>
  <si>
    <t>220-001</t>
  </si>
  <si>
    <t>Autonomní požární detektor s akust.signalizací</t>
  </si>
  <si>
    <t>38226867D</t>
  </si>
  <si>
    <t>Telefon domácí provedení</t>
  </si>
  <si>
    <t>222323301R00</t>
  </si>
  <si>
    <t>Domácí telefon digitální, na úchyt.body</t>
  </si>
  <si>
    <t>32679R</t>
  </si>
  <si>
    <t>svítidlo - objímka s LED žárovkou, D+M</t>
  </si>
  <si>
    <t>32659R</t>
  </si>
  <si>
    <t>dveřní zvonek D+M</t>
  </si>
  <si>
    <t>R36593</t>
  </si>
  <si>
    <t>zásuvky</t>
  </si>
  <si>
    <t>R36594</t>
  </si>
  <si>
    <t>vypínače</t>
  </si>
  <si>
    <t>R36595</t>
  </si>
  <si>
    <t>pojistky</t>
  </si>
  <si>
    <t>R36596</t>
  </si>
  <si>
    <t>telefon</t>
  </si>
  <si>
    <t>R36597</t>
  </si>
  <si>
    <t>zvonek</t>
  </si>
  <si>
    <t>650801113R00</t>
  </si>
  <si>
    <t>Demontáž svítidla stropního přisazeného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</si>
</sst>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WnWchwJyHDbD1Vuk16PQaUzLekJTLvTuRFZ7yErxJ4/ksrW2Kuh2fyVLhIWk5FTCH7WaoApt2QUnWWpfx0g8rg==" saltValue="Aa0EhDRA7I2+BQHvvxwmW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6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SUMIF(F54:F82,A16,I54:I82)+SUMIF(F54:F82,"PSU",I54:I82)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SUMIF(F54:F82,A17,I54:I82)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SUMIF(F54:F82,A18,I54:I82)</f>
        <v>0</v>
      </c>
      <c r="J18" s="85"/>
    </row>
    <row r="19" spans="1:10" ht="23.25" customHeight="1" x14ac:dyDescent="0.2">
      <c r="A19" s="197" t="s">
        <v>119</v>
      </c>
      <c r="B19" s="38" t="s">
        <v>27</v>
      </c>
      <c r="C19" s="62"/>
      <c r="D19" s="63"/>
      <c r="E19" s="83"/>
      <c r="F19" s="84"/>
      <c r="G19" s="83"/>
      <c r="H19" s="84"/>
      <c r="I19" s="83">
        <f>SUMIF(F54:F82,A19,I54:I82)</f>
        <v>0</v>
      </c>
      <c r="J19" s="85"/>
    </row>
    <row r="20" spans="1:10" ht="23.25" customHeight="1" x14ac:dyDescent="0.2">
      <c r="A20" s="197" t="s">
        <v>120</v>
      </c>
      <c r="B20" s="38" t="s">
        <v>28</v>
      </c>
      <c r="C20" s="62"/>
      <c r="D20" s="63"/>
      <c r="E20" s="83"/>
      <c r="F20" s="84"/>
      <c r="G20" s="83"/>
      <c r="H20" s="84"/>
      <c r="I20" s="83">
        <f>SUMIF(F54:F82,A20,I54:I82)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'2021_0153377_09 2021_0153377_09'!AE11+'2021_0153377_09 2021_0153377_1'!AE156+'2021_0153377_09 2021_0153377_2'!AE91+'2021_0153377_09 2021_0153377_3'!AE86+'2021_0153377_09 2021_0153377_4'!AE92</f>
        <v>0</v>
      </c>
      <c r="G39" s="149">
        <f>'2021_0153377_09 2021_0153377_09'!AF11+'2021_0153377_09 2021_0153377_1'!AF156+'2021_0153377_09 2021_0153377_2'!AF91+'2021_0153377_09 2021_0153377_3'!AF86+'2021_0153377_09 2021_0153377_4'!AF92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'2021_0153377_09 2021_0153377_09'!AE11+'2021_0153377_09 2021_0153377_1'!AE156+'2021_0153377_09 2021_0153377_2'!AE91+'2021_0153377_09 2021_0153377_3'!AE86+'2021_0153377_09 2021_0153377_4'!AE92</f>
        <v>0</v>
      </c>
      <c r="G41" s="156">
        <f>'2021_0153377_09 2021_0153377_09'!AF11+'2021_0153377_09 2021_0153377_1'!AF156+'2021_0153377_09 2021_0153377_2'!AF91+'2021_0153377_09 2021_0153377_3'!AF86+'2021_0153377_09 2021_0153377_4'!AF92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'2021_0153377_09 2021_0153377_09'!AE11</f>
        <v>0</v>
      </c>
      <c r="G42" s="150">
        <f>'2021_0153377_09 2021_0153377_09'!AF11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'2021_0153377_09 2021_0153377_1'!AE156</f>
        <v>0</v>
      </c>
      <c r="G43" s="150">
        <f>'2021_0153377_09 2021_0153377_1'!AF156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'2021_0153377_09 2021_0153377_2'!AE91</f>
        <v>0</v>
      </c>
      <c r="G44" s="150">
        <f>'2021_0153377_09 2021_0153377_2'!AF91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'2021_0153377_09 2021_0153377_3'!AE86</f>
        <v>0</v>
      </c>
      <c r="G45" s="150">
        <f>'2021_0153377_09 2021_0153377_3'!AF86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'2021_0153377_09 2021_0153377_4'!AE92</f>
        <v>0</v>
      </c>
      <c r="G46" s="150">
        <f>'2021_0153377_09 2021_0153377_4'!AF92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/>
      <c r="B47" s="161" t="s">
        <v>59</v>
      </c>
      <c r="C47" s="162"/>
      <c r="D47" s="162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5">
        <f>SUMIF(A39:A46,"=1",I39:I46)</f>
        <v>0</v>
      </c>
      <c r="J47" s="166">
        <f>SUMIF(A39:A46,"=1",J39:J46)</f>
        <v>0</v>
      </c>
    </row>
    <row r="51" spans="1:10" ht="15.75" x14ac:dyDescent="0.25">
      <c r="B51" s="177" t="s">
        <v>61</v>
      </c>
    </row>
    <row r="53" spans="1:10" ht="25.5" customHeight="1" x14ac:dyDescent="0.2">
      <c r="A53" s="179"/>
      <c r="B53" s="182" t="s">
        <v>17</v>
      </c>
      <c r="C53" s="182" t="s">
        <v>5</v>
      </c>
      <c r="D53" s="183"/>
      <c r="E53" s="183"/>
      <c r="F53" s="184" t="s">
        <v>62</v>
      </c>
      <c r="G53" s="184"/>
      <c r="H53" s="184"/>
      <c r="I53" s="184" t="s">
        <v>29</v>
      </c>
      <c r="J53" s="184" t="s">
        <v>0</v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24</v>
      </c>
      <c r="G54" s="194"/>
      <c r="H54" s="194"/>
      <c r="I54" s="194">
        <f>'2021_0153377_09 2021_0153377_1'!G8</f>
        <v>0</v>
      </c>
      <c r="J54" s="191" t="str">
        <f>IF(I83=0,"",I54/I83*100)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24</v>
      </c>
      <c r="G55" s="194"/>
      <c r="H55" s="194"/>
      <c r="I55" s="194">
        <f>'2021_0153377_09 2021_0153377_1'!G13</f>
        <v>0</v>
      </c>
      <c r="J55" s="191" t="str">
        <f>IF(I83=0,"",I55/I83*100)</f>
        <v/>
      </c>
    </row>
    <row r="56" spans="1:10" ht="36.75" customHeight="1" x14ac:dyDescent="0.2">
      <c r="A56" s="180"/>
      <c r="B56" s="185" t="s">
        <v>67</v>
      </c>
      <c r="C56" s="186" t="s">
        <v>68</v>
      </c>
      <c r="D56" s="187"/>
      <c r="E56" s="187"/>
      <c r="F56" s="193" t="s">
        <v>24</v>
      </c>
      <c r="G56" s="194"/>
      <c r="H56" s="194"/>
      <c r="I56" s="194">
        <f>'2021_0153377_09 2021_0153377_2'!G8+'2021_0153377_09 2021_0153377_3'!G8+'2021_0153377_09 2021_0153377_4'!G8</f>
        <v>0</v>
      </c>
      <c r="J56" s="191" t="str">
        <f>IF(I83=0,"",I56/I83*100)</f>
        <v/>
      </c>
    </row>
    <row r="57" spans="1:10" ht="36.75" customHeight="1" x14ac:dyDescent="0.2">
      <c r="A57" s="180"/>
      <c r="B57" s="185" t="s">
        <v>69</v>
      </c>
      <c r="C57" s="186" t="s">
        <v>70</v>
      </c>
      <c r="D57" s="187"/>
      <c r="E57" s="187"/>
      <c r="F57" s="193" t="s">
        <v>24</v>
      </c>
      <c r="G57" s="194"/>
      <c r="H57" s="194"/>
      <c r="I57" s="194">
        <f>'2021_0153377_09 2021_0153377_1'!G30</f>
        <v>0</v>
      </c>
      <c r="J57" s="191" t="str">
        <f>IF(I83=0,"",I57/I83*100)</f>
        <v/>
      </c>
    </row>
    <row r="58" spans="1:10" ht="36.75" customHeight="1" x14ac:dyDescent="0.2">
      <c r="A58" s="180"/>
      <c r="B58" s="185" t="s">
        <v>71</v>
      </c>
      <c r="C58" s="186" t="s">
        <v>72</v>
      </c>
      <c r="D58" s="187"/>
      <c r="E58" s="187"/>
      <c r="F58" s="193" t="s">
        <v>24</v>
      </c>
      <c r="G58" s="194"/>
      <c r="H58" s="194"/>
      <c r="I58" s="194">
        <f>'2021_0153377_09 2021_0153377_3'!G12+'2021_0153377_09 2021_0153377_4'!G17</f>
        <v>0</v>
      </c>
      <c r="J58" s="191" t="str">
        <f>IF(I83=0,"",I58/I83*100)</f>
        <v/>
      </c>
    </row>
    <row r="59" spans="1:10" ht="36.75" customHeight="1" x14ac:dyDescent="0.2">
      <c r="A59" s="180"/>
      <c r="B59" s="185" t="s">
        <v>73</v>
      </c>
      <c r="C59" s="186" t="s">
        <v>74</v>
      </c>
      <c r="D59" s="187"/>
      <c r="E59" s="187"/>
      <c r="F59" s="193" t="s">
        <v>24</v>
      </c>
      <c r="G59" s="194"/>
      <c r="H59" s="194"/>
      <c r="I59" s="194">
        <f>'2021_0153377_09 2021_0153377_2'!G14+'2021_0153377_09 2021_0153377_3'!G14+'2021_0153377_09 2021_0153377_4'!G19</f>
        <v>0</v>
      </c>
      <c r="J59" s="191" t="str">
        <f>IF(I83=0,"",I59/I83*100)</f>
        <v/>
      </c>
    </row>
    <row r="60" spans="1:10" ht="36.75" customHeight="1" x14ac:dyDescent="0.2">
      <c r="A60" s="180"/>
      <c r="B60" s="185" t="s">
        <v>75</v>
      </c>
      <c r="C60" s="186" t="s">
        <v>76</v>
      </c>
      <c r="D60" s="187"/>
      <c r="E60" s="187"/>
      <c r="F60" s="193" t="s">
        <v>24</v>
      </c>
      <c r="G60" s="194"/>
      <c r="H60" s="194"/>
      <c r="I60" s="194">
        <f>'2021_0153377_09 2021_0153377_1'!G66+'2021_0153377_09 2021_0153377_2'!G26+'2021_0153377_09 2021_0153377_3'!G27+'2021_0153377_09 2021_0153377_4'!G34</f>
        <v>0</v>
      </c>
      <c r="J60" s="191" t="str">
        <f>IF(I83=0,"",I60/I83*100)</f>
        <v/>
      </c>
    </row>
    <row r="61" spans="1:10" ht="36.75" customHeight="1" x14ac:dyDescent="0.2">
      <c r="A61" s="180"/>
      <c r="B61" s="185" t="s">
        <v>77</v>
      </c>
      <c r="C61" s="186" t="s">
        <v>78</v>
      </c>
      <c r="D61" s="187"/>
      <c r="E61" s="187"/>
      <c r="F61" s="193" t="s">
        <v>25</v>
      </c>
      <c r="G61" s="194"/>
      <c r="H61" s="194"/>
      <c r="I61" s="194">
        <f>'2021_0153377_09 2021_0153377_1'!G69</f>
        <v>0</v>
      </c>
      <c r="J61" s="191" t="str">
        <f>IF(I83=0,"",I61/I83*100)</f>
        <v/>
      </c>
    </row>
    <row r="62" spans="1:10" ht="36.75" customHeight="1" x14ac:dyDescent="0.2">
      <c r="A62" s="180"/>
      <c r="B62" s="185" t="s">
        <v>79</v>
      </c>
      <c r="C62" s="186" t="s">
        <v>80</v>
      </c>
      <c r="D62" s="187"/>
      <c r="E62" s="187"/>
      <c r="F62" s="193" t="s">
        <v>25</v>
      </c>
      <c r="G62" s="194"/>
      <c r="H62" s="194"/>
      <c r="I62" s="194">
        <f>'2021_0153377_09 2021_0153377_3'!G30</f>
        <v>0</v>
      </c>
      <c r="J62" s="191" t="str">
        <f>IF(I83=0,"",I62/I83*100)</f>
        <v/>
      </c>
    </row>
    <row r="63" spans="1:10" ht="36.75" customHeight="1" x14ac:dyDescent="0.2">
      <c r="A63" s="180"/>
      <c r="B63" s="185" t="s">
        <v>81</v>
      </c>
      <c r="C63" s="186" t="s">
        <v>82</v>
      </c>
      <c r="D63" s="187"/>
      <c r="E63" s="187"/>
      <c r="F63" s="193" t="s">
        <v>25</v>
      </c>
      <c r="G63" s="194"/>
      <c r="H63" s="194"/>
      <c r="I63" s="194">
        <f>'2021_0153377_09 2021_0153377_2'!G29</f>
        <v>0</v>
      </c>
      <c r="J63" s="191" t="str">
        <f>IF(I83=0,"",I63/I83*100)</f>
        <v/>
      </c>
    </row>
    <row r="64" spans="1:10" ht="36.75" customHeight="1" x14ac:dyDescent="0.2">
      <c r="A64" s="180"/>
      <c r="B64" s="185" t="s">
        <v>83</v>
      </c>
      <c r="C64" s="186" t="s">
        <v>84</v>
      </c>
      <c r="D64" s="187"/>
      <c r="E64" s="187"/>
      <c r="F64" s="193" t="s">
        <v>25</v>
      </c>
      <c r="G64" s="194"/>
      <c r="H64" s="194"/>
      <c r="I64" s="194">
        <f>'2021_0153377_09 2021_0153377_2'!G40</f>
        <v>0</v>
      </c>
      <c r="J64" s="191" t="str">
        <f>IF(I83=0,"",I64/I83*100)</f>
        <v/>
      </c>
    </row>
    <row r="65" spans="1:10" ht="36.75" customHeight="1" x14ac:dyDescent="0.2">
      <c r="A65" s="180"/>
      <c r="B65" s="185" t="s">
        <v>85</v>
      </c>
      <c r="C65" s="186" t="s">
        <v>86</v>
      </c>
      <c r="D65" s="187"/>
      <c r="E65" s="187"/>
      <c r="F65" s="193" t="s">
        <v>25</v>
      </c>
      <c r="G65" s="194"/>
      <c r="H65" s="194"/>
      <c r="I65" s="194">
        <f>'2021_0153377_09 2021_0153377_2'!G60</f>
        <v>0</v>
      </c>
      <c r="J65" s="191" t="str">
        <f>IF(I83=0,"",I65/I83*100)</f>
        <v/>
      </c>
    </row>
    <row r="66" spans="1:10" ht="36.75" customHeight="1" x14ac:dyDescent="0.2">
      <c r="A66" s="180"/>
      <c r="B66" s="185" t="s">
        <v>87</v>
      </c>
      <c r="C66" s="186" t="s">
        <v>88</v>
      </c>
      <c r="D66" s="187"/>
      <c r="E66" s="187"/>
      <c r="F66" s="193" t="s">
        <v>25</v>
      </c>
      <c r="G66" s="194"/>
      <c r="H66" s="194"/>
      <c r="I66" s="194">
        <f>'2021_0153377_09 2021_0153377_2'!G82</f>
        <v>0</v>
      </c>
      <c r="J66" s="191" t="str">
        <f>IF(I83=0,"",I66/I83*100)</f>
        <v/>
      </c>
    </row>
    <row r="67" spans="1:10" ht="36.75" customHeight="1" x14ac:dyDescent="0.2">
      <c r="A67" s="180"/>
      <c r="B67" s="185" t="s">
        <v>89</v>
      </c>
      <c r="C67" s="186" t="s">
        <v>90</v>
      </c>
      <c r="D67" s="187"/>
      <c r="E67" s="187"/>
      <c r="F67" s="193" t="s">
        <v>25</v>
      </c>
      <c r="G67" s="194"/>
      <c r="H67" s="194"/>
      <c r="I67" s="194">
        <f>'2021_0153377_09 2021_0153377_1'!G72</f>
        <v>0</v>
      </c>
      <c r="J67" s="191" t="str">
        <f>IF(I83=0,"",I67/I83*100)</f>
        <v/>
      </c>
    </row>
    <row r="68" spans="1:10" ht="36.75" customHeight="1" x14ac:dyDescent="0.2">
      <c r="A68" s="180"/>
      <c r="B68" s="185" t="s">
        <v>91</v>
      </c>
      <c r="C68" s="186" t="s">
        <v>92</v>
      </c>
      <c r="D68" s="187"/>
      <c r="E68" s="187"/>
      <c r="F68" s="193" t="s">
        <v>25</v>
      </c>
      <c r="G68" s="194"/>
      <c r="H68" s="194"/>
      <c r="I68" s="194">
        <f>'2021_0153377_09 2021_0153377_3'!G39</f>
        <v>0</v>
      </c>
      <c r="J68" s="191" t="str">
        <f>IF(I83=0,"",I68/I83*100)</f>
        <v/>
      </c>
    </row>
    <row r="69" spans="1:10" ht="36.75" customHeight="1" x14ac:dyDescent="0.2">
      <c r="A69" s="180"/>
      <c r="B69" s="185" t="s">
        <v>93</v>
      </c>
      <c r="C69" s="186" t="s">
        <v>94</v>
      </c>
      <c r="D69" s="187"/>
      <c r="E69" s="187"/>
      <c r="F69" s="193" t="s">
        <v>25</v>
      </c>
      <c r="G69" s="194"/>
      <c r="H69" s="194"/>
      <c r="I69" s="194">
        <f>'2021_0153377_09 2021_0153377_3'!G47</f>
        <v>0</v>
      </c>
      <c r="J69" s="191" t="str">
        <f>IF(I83=0,"",I69/I83*100)</f>
        <v/>
      </c>
    </row>
    <row r="70" spans="1:10" ht="36.75" customHeight="1" x14ac:dyDescent="0.2">
      <c r="A70" s="180"/>
      <c r="B70" s="185" t="s">
        <v>95</v>
      </c>
      <c r="C70" s="186" t="s">
        <v>96</v>
      </c>
      <c r="D70" s="187"/>
      <c r="E70" s="187"/>
      <c r="F70" s="193" t="s">
        <v>25</v>
      </c>
      <c r="G70" s="194"/>
      <c r="H70" s="194"/>
      <c r="I70" s="194">
        <f>'2021_0153377_09 2021_0153377_2'!G87+'2021_0153377_09 2021_0153377_3'!G56</f>
        <v>0</v>
      </c>
      <c r="J70" s="191" t="str">
        <f>IF(I83=0,"",I70/I83*100)</f>
        <v/>
      </c>
    </row>
    <row r="71" spans="1:10" ht="36.75" customHeight="1" x14ac:dyDescent="0.2">
      <c r="A71" s="180"/>
      <c r="B71" s="185" t="s">
        <v>97</v>
      </c>
      <c r="C71" s="186" t="s">
        <v>98</v>
      </c>
      <c r="D71" s="187"/>
      <c r="E71" s="187"/>
      <c r="F71" s="193" t="s">
        <v>25</v>
      </c>
      <c r="G71" s="194"/>
      <c r="H71" s="194"/>
      <c r="I71" s="194">
        <f>'2021_0153377_09 2021_0153377_3'!G67</f>
        <v>0</v>
      </c>
      <c r="J71" s="191" t="str">
        <f>IF(I83=0,"",I71/I83*100)</f>
        <v/>
      </c>
    </row>
    <row r="72" spans="1:10" ht="36.75" customHeight="1" x14ac:dyDescent="0.2">
      <c r="A72" s="180"/>
      <c r="B72" s="185" t="s">
        <v>99</v>
      </c>
      <c r="C72" s="186" t="s">
        <v>100</v>
      </c>
      <c r="D72" s="187"/>
      <c r="E72" s="187"/>
      <c r="F72" s="193" t="s">
        <v>25</v>
      </c>
      <c r="G72" s="194"/>
      <c r="H72" s="194"/>
      <c r="I72" s="194">
        <f>'2021_0153377_09 2021_0153377_1'!G74</f>
        <v>0</v>
      </c>
      <c r="J72" s="191" t="str">
        <f>IF(I83=0,"",I72/I83*100)</f>
        <v/>
      </c>
    </row>
    <row r="73" spans="1:10" ht="36.75" customHeight="1" x14ac:dyDescent="0.2">
      <c r="A73" s="180"/>
      <c r="B73" s="185" t="s">
        <v>101</v>
      </c>
      <c r="C73" s="186" t="s">
        <v>102</v>
      </c>
      <c r="D73" s="187"/>
      <c r="E73" s="187"/>
      <c r="F73" s="193" t="s">
        <v>25</v>
      </c>
      <c r="G73" s="194"/>
      <c r="H73" s="194"/>
      <c r="I73" s="194">
        <f>'2021_0153377_09 2021_0153377_1'!G89</f>
        <v>0</v>
      </c>
      <c r="J73" s="191" t="str">
        <f>IF(I83=0,"",I73/I83*100)</f>
        <v/>
      </c>
    </row>
    <row r="74" spans="1:10" ht="36.75" customHeight="1" x14ac:dyDescent="0.2">
      <c r="A74" s="180"/>
      <c r="B74" s="185" t="s">
        <v>103</v>
      </c>
      <c r="C74" s="186" t="s">
        <v>104</v>
      </c>
      <c r="D74" s="187"/>
      <c r="E74" s="187"/>
      <c r="F74" s="193" t="s">
        <v>25</v>
      </c>
      <c r="G74" s="194"/>
      <c r="H74" s="194"/>
      <c r="I74" s="194">
        <f>'2021_0153377_09 2021_0153377_1'!G102</f>
        <v>0</v>
      </c>
      <c r="J74" s="191" t="str">
        <f>IF(I83=0,"",I74/I83*100)</f>
        <v/>
      </c>
    </row>
    <row r="75" spans="1:10" ht="36.75" customHeight="1" x14ac:dyDescent="0.2">
      <c r="A75" s="180"/>
      <c r="B75" s="185" t="s">
        <v>105</v>
      </c>
      <c r="C75" s="186" t="s">
        <v>106</v>
      </c>
      <c r="D75" s="187"/>
      <c r="E75" s="187"/>
      <c r="F75" s="193" t="s">
        <v>25</v>
      </c>
      <c r="G75" s="194"/>
      <c r="H75" s="194"/>
      <c r="I75" s="194">
        <f>'2021_0153377_09 2021_0153377_1'!G116</f>
        <v>0</v>
      </c>
      <c r="J75" s="191" t="str">
        <f>IF(I83=0,"",I75/I83*100)</f>
        <v/>
      </c>
    </row>
    <row r="76" spans="1:10" ht="36.75" customHeight="1" x14ac:dyDescent="0.2">
      <c r="A76" s="180"/>
      <c r="B76" s="185" t="s">
        <v>107</v>
      </c>
      <c r="C76" s="186" t="s">
        <v>108</v>
      </c>
      <c r="D76" s="187"/>
      <c r="E76" s="187"/>
      <c r="F76" s="193" t="s">
        <v>25</v>
      </c>
      <c r="G76" s="194"/>
      <c r="H76" s="194"/>
      <c r="I76" s="194">
        <f>'2021_0153377_09 2021_0153377_1'!G130</f>
        <v>0</v>
      </c>
      <c r="J76" s="191" t="str">
        <f>IF(I83=0,"",I76/I83*100)</f>
        <v/>
      </c>
    </row>
    <row r="77" spans="1:10" ht="36.75" customHeight="1" x14ac:dyDescent="0.2">
      <c r="A77" s="180"/>
      <c r="B77" s="185" t="s">
        <v>109</v>
      </c>
      <c r="C77" s="186" t="s">
        <v>110</v>
      </c>
      <c r="D77" s="187"/>
      <c r="E77" s="187"/>
      <c r="F77" s="193" t="s">
        <v>25</v>
      </c>
      <c r="G77" s="194"/>
      <c r="H77" s="194"/>
      <c r="I77" s="194">
        <f>'2021_0153377_09 2021_0153377_1'!G137</f>
        <v>0</v>
      </c>
      <c r="J77" s="191" t="str">
        <f>IF(I83=0,"",I77/I83*100)</f>
        <v/>
      </c>
    </row>
    <row r="78" spans="1:10" ht="36.75" customHeight="1" x14ac:dyDescent="0.2">
      <c r="A78" s="180"/>
      <c r="B78" s="185" t="s">
        <v>111</v>
      </c>
      <c r="C78" s="186" t="s">
        <v>112</v>
      </c>
      <c r="D78" s="187"/>
      <c r="E78" s="187"/>
      <c r="F78" s="193" t="s">
        <v>25</v>
      </c>
      <c r="G78" s="194"/>
      <c r="H78" s="194"/>
      <c r="I78" s="194">
        <f>'2021_0153377_09 2021_0153377_1'!G141</f>
        <v>0</v>
      </c>
      <c r="J78" s="191" t="str">
        <f>IF(I83=0,"",I78/I83*100)</f>
        <v/>
      </c>
    </row>
    <row r="79" spans="1:10" ht="36.75" customHeight="1" x14ac:dyDescent="0.2">
      <c r="A79" s="180"/>
      <c r="B79" s="185" t="s">
        <v>113</v>
      </c>
      <c r="C79" s="186" t="s">
        <v>114</v>
      </c>
      <c r="D79" s="187"/>
      <c r="E79" s="187"/>
      <c r="F79" s="193" t="s">
        <v>26</v>
      </c>
      <c r="G79" s="194"/>
      <c r="H79" s="194"/>
      <c r="I79" s="194">
        <f>'2021_0153377_09 2021_0153377_3'!G78+'2021_0153377_09 2021_0153377_4'!G37</f>
        <v>0</v>
      </c>
      <c r="J79" s="191" t="str">
        <f>IF(I83=0,"",I79/I83*100)</f>
        <v/>
      </c>
    </row>
    <row r="80" spans="1:10" ht="36.75" customHeight="1" x14ac:dyDescent="0.2">
      <c r="A80" s="180"/>
      <c r="B80" s="185" t="s">
        <v>115</v>
      </c>
      <c r="C80" s="186" t="s">
        <v>116</v>
      </c>
      <c r="D80" s="187"/>
      <c r="E80" s="187"/>
      <c r="F80" s="193" t="s">
        <v>26</v>
      </c>
      <c r="G80" s="194"/>
      <c r="H80" s="194"/>
      <c r="I80" s="194">
        <f>'2021_0153377_09 2021_0153377_4'!G63</f>
        <v>0</v>
      </c>
      <c r="J80" s="191" t="str">
        <f>IF(I83=0,"",I80/I83*100)</f>
        <v/>
      </c>
    </row>
    <row r="81" spans="1:10" ht="36.75" customHeight="1" x14ac:dyDescent="0.2">
      <c r="A81" s="180"/>
      <c r="B81" s="185" t="s">
        <v>117</v>
      </c>
      <c r="C81" s="186" t="s">
        <v>118</v>
      </c>
      <c r="D81" s="187"/>
      <c r="E81" s="187"/>
      <c r="F81" s="193" t="s">
        <v>26</v>
      </c>
      <c r="G81" s="194"/>
      <c r="H81" s="194"/>
      <c r="I81" s="194">
        <f>'2021_0153377_09 2021_0153377_4'!G84</f>
        <v>0</v>
      </c>
      <c r="J81" s="191" t="str">
        <f>IF(I83=0,"",I81/I83*100)</f>
        <v/>
      </c>
    </row>
    <row r="82" spans="1:10" ht="36.75" customHeight="1" x14ac:dyDescent="0.2">
      <c r="A82" s="180"/>
      <c r="B82" s="185" t="s">
        <v>119</v>
      </c>
      <c r="C82" s="186" t="s">
        <v>27</v>
      </c>
      <c r="D82" s="187"/>
      <c r="E82" s="187"/>
      <c r="F82" s="193" t="s">
        <v>119</v>
      </c>
      <c r="G82" s="194"/>
      <c r="H82" s="194"/>
      <c r="I82" s="194">
        <f>'2021_0153377_09 2021_0153377_09'!G8</f>
        <v>0</v>
      </c>
      <c r="J82" s="191" t="str">
        <f>IF(I83=0,"",I82/I83*100)</f>
        <v/>
      </c>
    </row>
    <row r="83" spans="1:10" ht="25.5" customHeight="1" x14ac:dyDescent="0.2">
      <c r="A83" s="181"/>
      <c r="B83" s="188" t="s">
        <v>1</v>
      </c>
      <c r="C83" s="189"/>
      <c r="D83" s="190"/>
      <c r="E83" s="190"/>
      <c r="F83" s="195"/>
      <c r="G83" s="196"/>
      <c r="H83" s="196"/>
      <c r="I83" s="196">
        <f>SUM(I54:I82)</f>
        <v>0</v>
      </c>
      <c r="J83" s="192">
        <f>SUM(J54:J82)</f>
        <v>0</v>
      </c>
    </row>
    <row r="84" spans="1:10" x14ac:dyDescent="0.2">
      <c r="F84" s="133"/>
      <c r="G84" s="133"/>
      <c r="H84" s="133"/>
      <c r="I84" s="133"/>
      <c r="J84" s="134"/>
    </row>
    <row r="85" spans="1:10" x14ac:dyDescent="0.2">
      <c r="F85" s="133"/>
      <c r="G85" s="133"/>
      <c r="H85" s="133"/>
      <c r="I85" s="133"/>
      <c r="J85" s="134"/>
    </row>
    <row r="86" spans="1:10" x14ac:dyDescent="0.2">
      <c r="F86" s="133"/>
      <c r="G86" s="133"/>
      <c r="H86" s="133"/>
      <c r="I86" s="133"/>
      <c r="J86" s="134"/>
    </row>
  </sheetData>
  <sheetProtection algorithmName="SHA-512" hashValue="r2jaOYCNHCQSejXx+oZCOfKVudh+qv5iYE6xZximlTTx/Ntg4BzZUwlvtLMXK4E0m9UGOJXYqYtPzvLn424A3Q==" saltValue="UbhhZ2YU6dB55rD1SUDH4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80:E80"/>
    <mergeCell ref="C81:E81"/>
    <mergeCell ref="C82:E82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G7V9+IMsZLRAR6Or50V1a8qshof+A7wVwRs/oJdC6UVY1KMkrBcg9psFo4x0j2M5VEGRX7N2GD8Rvzv/eEGGng==" saltValue="BkhYSBbFZabt6UB0PLHgp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95FE-5195-42E5-BA64-E9048FA5CE9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119</v>
      </c>
      <c r="C8" s="240" t="s">
        <v>27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AG8" t="s">
        <v>148</v>
      </c>
    </row>
    <row r="9" spans="1:60" outlineLevel="1" x14ac:dyDescent="0.2">
      <c r="A9" s="232">
        <v>1</v>
      </c>
      <c r="B9" s="233" t="s">
        <v>149</v>
      </c>
      <c r="C9" s="241" t="s">
        <v>150</v>
      </c>
      <c r="D9" s="234" t="s">
        <v>151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152</v>
      </c>
      <c r="T9" s="238" t="s">
        <v>153</v>
      </c>
      <c r="U9" s="223">
        <v>0</v>
      </c>
      <c r="V9" s="223">
        <f>ROUND(E9*U9,2)</f>
        <v>0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155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4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134</v>
      </c>
    </row>
    <row r="11" spans="1:60" x14ac:dyDescent="0.2">
      <c r="A11" s="216"/>
      <c r="B11" s="217" t="s">
        <v>29</v>
      </c>
      <c r="C11" s="243"/>
      <c r="D11" s="218"/>
      <c r="E11" s="219"/>
      <c r="F11" s="219"/>
      <c r="G11" s="23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156</v>
      </c>
    </row>
    <row r="12" spans="1:60" x14ac:dyDescent="0.2">
      <c r="C12" s="244"/>
      <c r="D12" s="10"/>
      <c r="AG12" t="s">
        <v>157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gnUm8aatrOIJL86WPqryVZuFR48yqhsf5Ws9CTMln/VQgujRKpIAo+8G9C1nBEwqUxlULkxViyXtIq7SfdXSw==" saltValue="TaTFxS20bM5384gAp/76l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2610-6068-4266-889D-53017577752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63</v>
      </c>
      <c r="C8" s="240" t="s">
        <v>64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2.21</v>
      </c>
      <c r="P8" s="230"/>
      <c r="Q8" s="230">
        <f>SUM(Q9:Q12)</f>
        <v>0</v>
      </c>
      <c r="R8" s="230"/>
      <c r="S8" s="230"/>
      <c r="T8" s="231"/>
      <c r="U8" s="225"/>
      <c r="V8" s="225">
        <f>SUM(V9:V12)</f>
        <v>5.75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158</v>
      </c>
      <c r="C9" s="241" t="s">
        <v>159</v>
      </c>
      <c r="D9" s="234" t="s">
        <v>160</v>
      </c>
      <c r="E9" s="235">
        <v>1.1999599999999999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1.84144</v>
      </c>
      <c r="O9" s="237">
        <f>ROUND(E9*N9,2)</f>
        <v>2.21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4.7939999999999996</v>
      </c>
      <c r="V9" s="223">
        <f>ROUND(E9*U9,2)</f>
        <v>5.75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155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163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20"/>
      <c r="B11" s="221"/>
      <c r="C11" s="264" t="s">
        <v>165</v>
      </c>
      <c r="D11" s="245"/>
      <c r="E11" s="246">
        <v>1.1999599999999999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166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51">
        <v>2</v>
      </c>
      <c r="B12" s="252" t="s">
        <v>167</v>
      </c>
      <c r="C12" s="265" t="s">
        <v>168</v>
      </c>
      <c r="D12" s="253" t="s">
        <v>169</v>
      </c>
      <c r="E12" s="254">
        <v>1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15</v>
      </c>
      <c r="M12" s="256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6"/>
      <c r="S12" s="256" t="s">
        <v>152</v>
      </c>
      <c r="T12" s="257" t="s">
        <v>153</v>
      </c>
      <c r="U12" s="223">
        <v>0</v>
      </c>
      <c r="V12" s="223">
        <f>ROUND(E12*U12,2)</f>
        <v>0</v>
      </c>
      <c r="W12" s="223"/>
      <c r="X12" s="223" t="s">
        <v>154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170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6" t="s">
        <v>147</v>
      </c>
      <c r="B13" s="227" t="s">
        <v>65</v>
      </c>
      <c r="C13" s="240" t="s">
        <v>66</v>
      </c>
      <c r="D13" s="228"/>
      <c r="E13" s="229"/>
      <c r="F13" s="230"/>
      <c r="G13" s="230">
        <f>SUMIF(AG14:AG29,"&lt;&gt;NOR",G14:G29)</f>
        <v>0</v>
      </c>
      <c r="H13" s="230"/>
      <c r="I13" s="230">
        <f>SUM(I14:I29)</f>
        <v>0</v>
      </c>
      <c r="J13" s="230"/>
      <c r="K13" s="230">
        <f>SUM(K14:K29)</f>
        <v>0</v>
      </c>
      <c r="L13" s="230"/>
      <c r="M13" s="230">
        <f>SUM(M14:M29)</f>
        <v>0</v>
      </c>
      <c r="N13" s="230"/>
      <c r="O13" s="230">
        <f>SUM(O14:O29)</f>
        <v>2.0500000000000003</v>
      </c>
      <c r="P13" s="230"/>
      <c r="Q13" s="230">
        <f>SUM(Q14:Q29)</f>
        <v>0</v>
      </c>
      <c r="R13" s="230"/>
      <c r="S13" s="230"/>
      <c r="T13" s="231"/>
      <c r="U13" s="225"/>
      <c r="V13" s="225">
        <f>SUM(V14:V29)</f>
        <v>35.43</v>
      </c>
      <c r="W13" s="225"/>
      <c r="X13" s="225"/>
      <c r="AG13" t="s">
        <v>148</v>
      </c>
    </row>
    <row r="14" spans="1:60" ht="22.5" outlineLevel="1" x14ac:dyDescent="0.2">
      <c r="A14" s="232">
        <v>3</v>
      </c>
      <c r="B14" s="233" t="s">
        <v>171</v>
      </c>
      <c r="C14" s="241" t="s">
        <v>172</v>
      </c>
      <c r="D14" s="234" t="s">
        <v>173</v>
      </c>
      <c r="E14" s="235">
        <v>5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3.3E-4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174</v>
      </c>
      <c r="S14" s="237" t="s">
        <v>162</v>
      </c>
      <c r="T14" s="238" t="s">
        <v>162</v>
      </c>
      <c r="U14" s="223">
        <v>8.8999999999999996E-2</v>
      </c>
      <c r="V14" s="223">
        <f>ROUND(E14*U14,2)</f>
        <v>0.45</v>
      </c>
      <c r="W14" s="223"/>
      <c r="X14" s="223" t="s">
        <v>154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170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3" t="s">
        <v>175</v>
      </c>
      <c r="D15" s="250"/>
      <c r="E15" s="250"/>
      <c r="F15" s="250"/>
      <c r="G15" s="250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32">
        <v>4</v>
      </c>
      <c r="B16" s="233" t="s">
        <v>176</v>
      </c>
      <c r="C16" s="241" t="s">
        <v>177</v>
      </c>
      <c r="D16" s="234" t="s">
        <v>173</v>
      </c>
      <c r="E16" s="235">
        <v>40.329000000000001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3.2000000000000003E-4</v>
      </c>
      <c r="O16" s="237">
        <f>ROUND(E16*N16,2)</f>
        <v>0.01</v>
      </c>
      <c r="P16" s="237">
        <v>0</v>
      </c>
      <c r="Q16" s="237">
        <f>ROUND(E16*P16,2)</f>
        <v>0</v>
      </c>
      <c r="R16" s="237" t="s">
        <v>174</v>
      </c>
      <c r="S16" s="237" t="s">
        <v>162</v>
      </c>
      <c r="T16" s="238" t="s">
        <v>162</v>
      </c>
      <c r="U16" s="223">
        <v>7.0000000000000007E-2</v>
      </c>
      <c r="V16" s="223">
        <f>ROUND(E16*U16,2)</f>
        <v>2.82</v>
      </c>
      <c r="W16" s="223"/>
      <c r="X16" s="223" t="s">
        <v>154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170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3" t="s">
        <v>175</v>
      </c>
      <c r="D17" s="250"/>
      <c r="E17" s="250"/>
      <c r="F17" s="250"/>
      <c r="G17" s="250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164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4" t="s">
        <v>178</v>
      </c>
      <c r="D18" s="245"/>
      <c r="E18" s="246">
        <v>40.329000000000001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166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2">
        <v>5</v>
      </c>
      <c r="B19" s="233" t="s">
        <v>179</v>
      </c>
      <c r="C19" s="241" t="s">
        <v>180</v>
      </c>
      <c r="D19" s="234" t="s">
        <v>173</v>
      </c>
      <c r="E19" s="235">
        <v>16.398599999999998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4.0000000000000003E-5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174</v>
      </c>
      <c r="S19" s="237" t="s">
        <v>162</v>
      </c>
      <c r="T19" s="238" t="s">
        <v>162</v>
      </c>
      <c r="U19" s="223">
        <v>7.8E-2</v>
      </c>
      <c r="V19" s="223">
        <f>ROUND(E19*U19,2)</f>
        <v>1.28</v>
      </c>
      <c r="W19" s="223"/>
      <c r="X19" s="223" t="s">
        <v>154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170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20"/>
      <c r="B20" s="221"/>
      <c r="C20" s="263" t="s">
        <v>181</v>
      </c>
      <c r="D20" s="250"/>
      <c r="E20" s="250"/>
      <c r="F20" s="250"/>
      <c r="G20" s="250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164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58" t="str">
        <f>C20</f>
        <v>které se zřizují před úpravami povrchu, a obalení osazených dveřních zárubní před znečištěním při úpravách povrchu nástřikem plastických maltovin včetně pozdějšího odkrytí,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4" t="s">
        <v>182</v>
      </c>
      <c r="D21" s="245"/>
      <c r="E21" s="246">
        <v>16.398599999999998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166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2">
        <v>6</v>
      </c>
      <c r="B22" s="233" t="s">
        <v>183</v>
      </c>
      <c r="C22" s="241" t="s">
        <v>184</v>
      </c>
      <c r="D22" s="234" t="s">
        <v>173</v>
      </c>
      <c r="E22" s="235">
        <v>5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5.1229999999999998E-2</v>
      </c>
      <c r="O22" s="237">
        <f>ROUND(E22*N22,2)</f>
        <v>0.26</v>
      </c>
      <c r="P22" s="237">
        <v>0</v>
      </c>
      <c r="Q22" s="237">
        <f>ROUND(E22*P22,2)</f>
        <v>0</v>
      </c>
      <c r="R22" s="237" t="s">
        <v>174</v>
      </c>
      <c r="S22" s="237" t="s">
        <v>162</v>
      </c>
      <c r="T22" s="238" t="s">
        <v>162</v>
      </c>
      <c r="U22" s="223">
        <v>0.90800000000000003</v>
      </c>
      <c r="V22" s="223">
        <f>ROUND(E22*U22,2)</f>
        <v>4.54</v>
      </c>
      <c r="W22" s="223"/>
      <c r="X22" s="223" t="s">
        <v>154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170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3" t="s">
        <v>185</v>
      </c>
      <c r="D23" s="250"/>
      <c r="E23" s="250"/>
      <c r="F23" s="250"/>
      <c r="G23" s="250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164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2">
        <v>7</v>
      </c>
      <c r="B24" s="233" t="s">
        <v>186</v>
      </c>
      <c r="C24" s="241" t="s">
        <v>187</v>
      </c>
      <c r="D24" s="234" t="s">
        <v>173</v>
      </c>
      <c r="E24" s="235">
        <v>16.989000000000001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3.9210000000000002E-2</v>
      </c>
      <c r="O24" s="237">
        <f>ROUND(E24*N24,2)</f>
        <v>0.67</v>
      </c>
      <c r="P24" s="237">
        <v>0</v>
      </c>
      <c r="Q24" s="237">
        <f>ROUND(E24*P24,2)</f>
        <v>0</v>
      </c>
      <c r="R24" s="237" t="s">
        <v>174</v>
      </c>
      <c r="S24" s="237" t="s">
        <v>162</v>
      </c>
      <c r="T24" s="238" t="s">
        <v>162</v>
      </c>
      <c r="U24" s="223">
        <v>0.39600000000000002</v>
      </c>
      <c r="V24" s="223">
        <f>ROUND(E24*U24,2)</f>
        <v>6.73</v>
      </c>
      <c r="W24" s="223"/>
      <c r="X24" s="223" t="s">
        <v>154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170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4" t="s">
        <v>188</v>
      </c>
      <c r="D25" s="245"/>
      <c r="E25" s="246">
        <v>16.989000000000001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166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2">
        <v>8</v>
      </c>
      <c r="B26" s="233" t="s">
        <v>189</v>
      </c>
      <c r="C26" s="241" t="s">
        <v>190</v>
      </c>
      <c r="D26" s="234" t="s">
        <v>173</v>
      </c>
      <c r="E26" s="235">
        <v>23.34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4.7660000000000001E-2</v>
      </c>
      <c r="O26" s="237">
        <f>ROUND(E26*N26,2)</f>
        <v>1.1100000000000001</v>
      </c>
      <c r="P26" s="237">
        <v>0</v>
      </c>
      <c r="Q26" s="237">
        <f>ROUND(E26*P26,2)</f>
        <v>0</v>
      </c>
      <c r="R26" s="237" t="s">
        <v>174</v>
      </c>
      <c r="S26" s="237" t="s">
        <v>162</v>
      </c>
      <c r="T26" s="238" t="s">
        <v>162</v>
      </c>
      <c r="U26" s="223">
        <v>0.84</v>
      </c>
      <c r="V26" s="223">
        <f>ROUND(E26*U26,2)</f>
        <v>19.61</v>
      </c>
      <c r="W26" s="223"/>
      <c r="X26" s="223" t="s">
        <v>154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170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4" t="s">
        <v>191</v>
      </c>
      <c r="D27" s="245"/>
      <c r="E27" s="246">
        <v>10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166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4" t="s">
        <v>192</v>
      </c>
      <c r="D28" s="245"/>
      <c r="E28" s="246">
        <v>4.5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166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4" t="s">
        <v>193</v>
      </c>
      <c r="D29" s="245"/>
      <c r="E29" s="246">
        <v>8.84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166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6" t="s">
        <v>147</v>
      </c>
      <c r="B30" s="227" t="s">
        <v>69</v>
      </c>
      <c r="C30" s="240" t="s">
        <v>70</v>
      </c>
      <c r="D30" s="228"/>
      <c r="E30" s="229"/>
      <c r="F30" s="230"/>
      <c r="G30" s="230">
        <f>SUMIF(AG31:AG65,"&lt;&gt;NOR",G31:G65)</f>
        <v>0</v>
      </c>
      <c r="H30" s="230"/>
      <c r="I30" s="230">
        <f>SUM(I31:I65)</f>
        <v>0</v>
      </c>
      <c r="J30" s="230"/>
      <c r="K30" s="230">
        <f>SUM(K31:K65)</f>
        <v>0</v>
      </c>
      <c r="L30" s="230"/>
      <c r="M30" s="230">
        <f>SUM(M31:M65)</f>
        <v>0</v>
      </c>
      <c r="N30" s="230"/>
      <c r="O30" s="230">
        <f>SUM(O31:O65)</f>
        <v>7.0000000000000007E-2</v>
      </c>
      <c r="P30" s="230"/>
      <c r="Q30" s="230">
        <f>SUM(Q31:Q65)</f>
        <v>4.5500000000000007</v>
      </c>
      <c r="R30" s="230"/>
      <c r="S30" s="230"/>
      <c r="T30" s="231"/>
      <c r="U30" s="225"/>
      <c r="V30" s="225">
        <f>SUM(V31:V65)</f>
        <v>102.49999999999999</v>
      </c>
      <c r="W30" s="225"/>
      <c r="X30" s="225"/>
      <c r="AG30" t="s">
        <v>148</v>
      </c>
    </row>
    <row r="31" spans="1:60" outlineLevel="1" x14ac:dyDescent="0.2">
      <c r="A31" s="251">
        <v>9</v>
      </c>
      <c r="B31" s="252" t="s">
        <v>194</v>
      </c>
      <c r="C31" s="265" t="s">
        <v>195</v>
      </c>
      <c r="D31" s="253" t="s">
        <v>173</v>
      </c>
      <c r="E31" s="254">
        <v>16.398599999999998</v>
      </c>
      <c r="F31" s="255"/>
      <c r="G31" s="256">
        <f>ROUND(E31*F31,2)</f>
        <v>0</v>
      </c>
      <c r="H31" s="255"/>
      <c r="I31" s="256">
        <f>ROUND(E31*H31,2)</f>
        <v>0</v>
      </c>
      <c r="J31" s="255"/>
      <c r="K31" s="256">
        <f>ROUND(E31*J31,2)</f>
        <v>0</v>
      </c>
      <c r="L31" s="256">
        <v>15</v>
      </c>
      <c r="M31" s="256">
        <f>G31*(1+L31/100)</f>
        <v>0</v>
      </c>
      <c r="N31" s="256">
        <v>1.0000000000000001E-5</v>
      </c>
      <c r="O31" s="256">
        <f>ROUND(E31*N31,2)</f>
        <v>0</v>
      </c>
      <c r="P31" s="256">
        <v>0</v>
      </c>
      <c r="Q31" s="256">
        <f>ROUND(E31*P31,2)</f>
        <v>0</v>
      </c>
      <c r="R31" s="256" t="s">
        <v>161</v>
      </c>
      <c r="S31" s="256" t="s">
        <v>162</v>
      </c>
      <c r="T31" s="257" t="s">
        <v>162</v>
      </c>
      <c r="U31" s="223">
        <v>0.13</v>
      </c>
      <c r="V31" s="223">
        <f>ROUND(E31*U31,2)</f>
        <v>2.13</v>
      </c>
      <c r="W31" s="223"/>
      <c r="X31" s="223" t="s">
        <v>154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155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51">
        <v>10</v>
      </c>
      <c r="B32" s="252" t="s">
        <v>196</v>
      </c>
      <c r="C32" s="265" t="s">
        <v>197</v>
      </c>
      <c r="D32" s="253" t="s">
        <v>173</v>
      </c>
      <c r="E32" s="254">
        <v>78.2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6" t="s">
        <v>161</v>
      </c>
      <c r="S32" s="256" t="s">
        <v>162</v>
      </c>
      <c r="T32" s="257" t="s">
        <v>162</v>
      </c>
      <c r="U32" s="223">
        <v>1.4999999999999999E-2</v>
      </c>
      <c r="V32" s="223">
        <f>ROUND(E32*U32,2)</f>
        <v>1.17</v>
      </c>
      <c r="W32" s="223"/>
      <c r="X32" s="223" t="s">
        <v>154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170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51">
        <v>11</v>
      </c>
      <c r="B33" s="252" t="s">
        <v>198</v>
      </c>
      <c r="C33" s="265" t="s">
        <v>199</v>
      </c>
      <c r="D33" s="253" t="s">
        <v>173</v>
      </c>
      <c r="E33" s="254">
        <v>16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6">
        <v>0</v>
      </c>
      <c r="O33" s="256">
        <f>ROUND(E33*N33,2)</f>
        <v>0</v>
      </c>
      <c r="P33" s="256">
        <v>1.75E-3</v>
      </c>
      <c r="Q33" s="256">
        <f>ROUND(E33*P33,2)</f>
        <v>0.03</v>
      </c>
      <c r="R33" s="256" t="s">
        <v>200</v>
      </c>
      <c r="S33" s="256" t="s">
        <v>162</v>
      </c>
      <c r="T33" s="257" t="s">
        <v>162</v>
      </c>
      <c r="U33" s="223">
        <v>0.16500000000000001</v>
      </c>
      <c r="V33" s="223">
        <f>ROUND(E33*U33,2)</f>
        <v>2.64</v>
      </c>
      <c r="W33" s="223"/>
      <c r="X33" s="223" t="s">
        <v>154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170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2">
        <v>12</v>
      </c>
      <c r="B34" s="233" t="s">
        <v>201</v>
      </c>
      <c r="C34" s="241" t="s">
        <v>202</v>
      </c>
      <c r="D34" s="234" t="s">
        <v>173</v>
      </c>
      <c r="E34" s="235">
        <v>16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0</v>
      </c>
      <c r="O34" s="237">
        <f>ROUND(E34*N34,2)</f>
        <v>0</v>
      </c>
      <c r="P34" s="237">
        <v>0.02</v>
      </c>
      <c r="Q34" s="237">
        <f>ROUND(E34*P34,2)</f>
        <v>0.32</v>
      </c>
      <c r="R34" s="237" t="s">
        <v>200</v>
      </c>
      <c r="S34" s="237" t="s">
        <v>162</v>
      </c>
      <c r="T34" s="238" t="s">
        <v>162</v>
      </c>
      <c r="U34" s="223">
        <v>0.14699999999999999</v>
      </c>
      <c r="V34" s="223">
        <f>ROUND(E34*U34,2)</f>
        <v>2.35</v>
      </c>
      <c r="W34" s="223"/>
      <c r="X34" s="223" t="s">
        <v>154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170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3" t="s">
        <v>203</v>
      </c>
      <c r="D35" s="250"/>
      <c r="E35" s="250"/>
      <c r="F35" s="250"/>
      <c r="G35" s="250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164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4" t="s">
        <v>204</v>
      </c>
      <c r="D36" s="245"/>
      <c r="E36" s="246">
        <v>16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166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13</v>
      </c>
      <c r="B37" s="233" t="s">
        <v>205</v>
      </c>
      <c r="C37" s="241" t="s">
        <v>206</v>
      </c>
      <c r="D37" s="234" t="s">
        <v>207</v>
      </c>
      <c r="E37" s="235">
        <v>11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200</v>
      </c>
      <c r="S37" s="237" t="s">
        <v>162</v>
      </c>
      <c r="T37" s="238" t="s">
        <v>162</v>
      </c>
      <c r="U37" s="223">
        <v>0.03</v>
      </c>
      <c r="V37" s="223">
        <f>ROUND(E37*U37,2)</f>
        <v>0.33</v>
      </c>
      <c r="W37" s="223"/>
      <c r="X37" s="223" t="s">
        <v>154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155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3" t="s">
        <v>208</v>
      </c>
      <c r="D38" s="250"/>
      <c r="E38" s="250"/>
      <c r="F38" s="250"/>
      <c r="G38" s="25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4" t="s">
        <v>209</v>
      </c>
      <c r="D39" s="245"/>
      <c r="E39" s="246">
        <v>11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166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2">
        <v>14</v>
      </c>
      <c r="B40" s="233" t="s">
        <v>210</v>
      </c>
      <c r="C40" s="241" t="s">
        <v>211</v>
      </c>
      <c r="D40" s="234" t="s">
        <v>173</v>
      </c>
      <c r="E40" s="235">
        <v>6.9508999999999999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2.1900000000000001E-3</v>
      </c>
      <c r="O40" s="237">
        <f>ROUND(E40*N40,2)</f>
        <v>0.02</v>
      </c>
      <c r="P40" s="237">
        <v>4.1000000000000002E-2</v>
      </c>
      <c r="Q40" s="237">
        <f>ROUND(E40*P40,2)</f>
        <v>0.28000000000000003</v>
      </c>
      <c r="R40" s="237" t="s">
        <v>200</v>
      </c>
      <c r="S40" s="237" t="s">
        <v>162</v>
      </c>
      <c r="T40" s="238" t="s">
        <v>162</v>
      </c>
      <c r="U40" s="223">
        <v>0.52</v>
      </c>
      <c r="V40" s="223">
        <f>ROUND(E40*U40,2)</f>
        <v>3.61</v>
      </c>
      <c r="W40" s="223"/>
      <c r="X40" s="223" t="s">
        <v>154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155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3" t="s">
        <v>212</v>
      </c>
      <c r="D41" s="250"/>
      <c r="E41" s="250"/>
      <c r="F41" s="250"/>
      <c r="G41" s="250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164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4" t="s">
        <v>213</v>
      </c>
      <c r="D42" s="245"/>
      <c r="E42" s="246">
        <v>6.9508999999999999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166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51">
        <v>15</v>
      </c>
      <c r="B43" s="252" t="s">
        <v>214</v>
      </c>
      <c r="C43" s="265" t="s">
        <v>215</v>
      </c>
      <c r="D43" s="253" t="s">
        <v>173</v>
      </c>
      <c r="E43" s="254">
        <v>29.52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0</v>
      </c>
      <c r="O43" s="256">
        <f>ROUND(E43*N43,2)</f>
        <v>0</v>
      </c>
      <c r="P43" s="256">
        <v>4.5999999999999999E-2</v>
      </c>
      <c r="Q43" s="256">
        <f>ROUND(E43*P43,2)</f>
        <v>1.36</v>
      </c>
      <c r="R43" s="256" t="s">
        <v>200</v>
      </c>
      <c r="S43" s="256" t="s">
        <v>162</v>
      </c>
      <c r="T43" s="257" t="s">
        <v>162</v>
      </c>
      <c r="U43" s="223">
        <v>0.26</v>
      </c>
      <c r="V43" s="223">
        <f>ROUND(E43*U43,2)</f>
        <v>7.68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170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32">
        <v>16</v>
      </c>
      <c r="B44" s="233" t="s">
        <v>216</v>
      </c>
      <c r="C44" s="241" t="s">
        <v>217</v>
      </c>
      <c r="D44" s="234" t="s">
        <v>173</v>
      </c>
      <c r="E44" s="235">
        <v>29.52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15</v>
      </c>
      <c r="M44" s="237">
        <f>G44*(1+L44/100)</f>
        <v>0</v>
      </c>
      <c r="N44" s="237">
        <v>0</v>
      </c>
      <c r="O44" s="237">
        <f>ROUND(E44*N44,2)</f>
        <v>0</v>
      </c>
      <c r="P44" s="237">
        <v>6.8000000000000005E-2</v>
      </c>
      <c r="Q44" s="237">
        <f>ROUND(E44*P44,2)</f>
        <v>2.0099999999999998</v>
      </c>
      <c r="R44" s="237" t="s">
        <v>200</v>
      </c>
      <c r="S44" s="237" t="s">
        <v>162</v>
      </c>
      <c r="T44" s="238" t="s">
        <v>162</v>
      </c>
      <c r="U44" s="223">
        <v>0.3</v>
      </c>
      <c r="V44" s="223">
        <f>ROUND(E44*U44,2)</f>
        <v>8.86</v>
      </c>
      <c r="W44" s="223"/>
      <c r="X44" s="223" t="s">
        <v>154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170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3" t="s">
        <v>218</v>
      </c>
      <c r="D45" s="250"/>
      <c r="E45" s="250"/>
      <c r="F45" s="250"/>
      <c r="G45" s="250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164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4" t="s">
        <v>219</v>
      </c>
      <c r="D46" s="245"/>
      <c r="E46" s="246">
        <v>29.52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166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51">
        <v>17</v>
      </c>
      <c r="B47" s="252" t="s">
        <v>220</v>
      </c>
      <c r="C47" s="265" t="s">
        <v>221</v>
      </c>
      <c r="D47" s="253" t="s">
        <v>169</v>
      </c>
      <c r="E47" s="254">
        <v>1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6">
        <v>0</v>
      </c>
      <c r="O47" s="256">
        <f>ROUND(E47*N47,2)</f>
        <v>0</v>
      </c>
      <c r="P47" s="256">
        <v>6.7000000000000004E-2</v>
      </c>
      <c r="Q47" s="256">
        <f>ROUND(E47*P47,2)</f>
        <v>7.0000000000000007E-2</v>
      </c>
      <c r="R47" s="256" t="s">
        <v>222</v>
      </c>
      <c r="S47" s="256" t="s">
        <v>162</v>
      </c>
      <c r="T47" s="257" t="s">
        <v>162</v>
      </c>
      <c r="U47" s="223">
        <v>0.31</v>
      </c>
      <c r="V47" s="223">
        <f>ROUND(E47*U47,2)</f>
        <v>0.31</v>
      </c>
      <c r="W47" s="223"/>
      <c r="X47" s="223" t="s">
        <v>154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223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2">
        <v>18</v>
      </c>
      <c r="B48" s="233" t="s">
        <v>224</v>
      </c>
      <c r="C48" s="241" t="s">
        <v>225</v>
      </c>
      <c r="D48" s="234" t="s">
        <v>173</v>
      </c>
      <c r="E48" s="235">
        <v>10.5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1.4E-2</v>
      </c>
      <c r="Q48" s="237">
        <f>ROUND(E48*P48,2)</f>
        <v>0.15</v>
      </c>
      <c r="R48" s="237" t="s">
        <v>226</v>
      </c>
      <c r="S48" s="237" t="s">
        <v>162</v>
      </c>
      <c r="T48" s="238" t="s">
        <v>162</v>
      </c>
      <c r="U48" s="223">
        <v>0.08</v>
      </c>
      <c r="V48" s="223">
        <f>ROUND(E48*U48,2)</f>
        <v>0.84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223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4" t="s">
        <v>227</v>
      </c>
      <c r="D49" s="245"/>
      <c r="E49" s="246">
        <v>10.5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166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1">
        <v>19</v>
      </c>
      <c r="B50" s="252" t="s">
        <v>228</v>
      </c>
      <c r="C50" s="265" t="s">
        <v>229</v>
      </c>
      <c r="D50" s="253" t="s">
        <v>207</v>
      </c>
      <c r="E50" s="254">
        <v>1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6">
        <v>0</v>
      </c>
      <c r="O50" s="256">
        <f>ROUND(E50*N50,2)</f>
        <v>0</v>
      </c>
      <c r="P50" s="256">
        <v>0.17399999999999999</v>
      </c>
      <c r="Q50" s="256">
        <f>ROUND(E50*P50,2)</f>
        <v>0.17</v>
      </c>
      <c r="R50" s="256" t="s">
        <v>230</v>
      </c>
      <c r="S50" s="256" t="s">
        <v>162</v>
      </c>
      <c r="T50" s="257" t="s">
        <v>162</v>
      </c>
      <c r="U50" s="223">
        <v>0.95</v>
      </c>
      <c r="V50" s="223">
        <f>ROUND(E50*U50,2)</f>
        <v>0.95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223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2">
        <v>20</v>
      </c>
      <c r="B51" s="233" t="s">
        <v>231</v>
      </c>
      <c r="C51" s="241" t="s">
        <v>232</v>
      </c>
      <c r="D51" s="234" t="s">
        <v>233</v>
      </c>
      <c r="E51" s="235">
        <v>81.61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1E-3</v>
      </c>
      <c r="Q51" s="237">
        <f>ROUND(E51*P51,2)</f>
        <v>0.08</v>
      </c>
      <c r="R51" s="237" t="s">
        <v>234</v>
      </c>
      <c r="S51" s="237" t="s">
        <v>162</v>
      </c>
      <c r="T51" s="238" t="s">
        <v>162</v>
      </c>
      <c r="U51" s="223">
        <v>0.03</v>
      </c>
      <c r="V51" s="223">
        <f>ROUND(E51*U51,2)</f>
        <v>2.4500000000000002</v>
      </c>
      <c r="W51" s="223"/>
      <c r="X51" s="223" t="s">
        <v>154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223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4" t="s">
        <v>235</v>
      </c>
      <c r="D52" s="245"/>
      <c r="E52" s="246">
        <v>81.61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166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 x14ac:dyDescent="0.2">
      <c r="A53" s="232">
        <v>21</v>
      </c>
      <c r="B53" s="233" t="s">
        <v>236</v>
      </c>
      <c r="C53" s="241" t="s">
        <v>237</v>
      </c>
      <c r="D53" s="234" t="s">
        <v>173</v>
      </c>
      <c r="E53" s="235">
        <v>27.4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7">
        <v>0</v>
      </c>
      <c r="O53" s="237">
        <f>ROUND(E53*N53,2)</f>
        <v>0</v>
      </c>
      <c r="P53" s="237">
        <v>1E-3</v>
      </c>
      <c r="Q53" s="237">
        <f>ROUND(E53*P53,2)</f>
        <v>0.03</v>
      </c>
      <c r="R53" s="237" t="s">
        <v>234</v>
      </c>
      <c r="S53" s="237" t="s">
        <v>162</v>
      </c>
      <c r="T53" s="238" t="s">
        <v>162</v>
      </c>
      <c r="U53" s="223">
        <v>0.105</v>
      </c>
      <c r="V53" s="223">
        <f>ROUND(E53*U53,2)</f>
        <v>2.88</v>
      </c>
      <c r="W53" s="223"/>
      <c r="X53" s="223" t="s">
        <v>154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223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4" t="s">
        <v>238</v>
      </c>
      <c r="D54" s="245"/>
      <c r="E54" s="246">
        <v>27.4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166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51">
        <v>22</v>
      </c>
      <c r="B55" s="252" t="s">
        <v>239</v>
      </c>
      <c r="C55" s="265" t="s">
        <v>240</v>
      </c>
      <c r="D55" s="253" t="s">
        <v>151</v>
      </c>
      <c r="E55" s="254">
        <v>1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0.05</v>
      </c>
      <c r="O55" s="256">
        <f>ROUND(E55*N55,2)</f>
        <v>0.05</v>
      </c>
      <c r="P55" s="256">
        <v>0.05</v>
      </c>
      <c r="Q55" s="256">
        <f>ROUND(E55*P55,2)</f>
        <v>0.05</v>
      </c>
      <c r="R55" s="256"/>
      <c r="S55" s="256" t="s">
        <v>152</v>
      </c>
      <c r="T55" s="257" t="s">
        <v>153</v>
      </c>
      <c r="U55" s="223">
        <v>0</v>
      </c>
      <c r="V55" s="223">
        <f>ROUND(E55*U55,2)</f>
        <v>0</v>
      </c>
      <c r="W55" s="223"/>
      <c r="X55" s="223" t="s">
        <v>154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170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51">
        <v>23</v>
      </c>
      <c r="B56" s="252" t="s">
        <v>241</v>
      </c>
      <c r="C56" s="265" t="s">
        <v>242</v>
      </c>
      <c r="D56" s="253" t="s">
        <v>243</v>
      </c>
      <c r="E56" s="254">
        <v>4.54528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200</v>
      </c>
      <c r="S56" s="256" t="s">
        <v>162</v>
      </c>
      <c r="T56" s="257" t="s">
        <v>162</v>
      </c>
      <c r="U56" s="223">
        <v>4.665</v>
      </c>
      <c r="V56" s="223">
        <f>ROUND(E56*U56,2)</f>
        <v>21.2</v>
      </c>
      <c r="W56" s="223"/>
      <c r="X56" s="223" t="s">
        <v>244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245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1">
        <v>24</v>
      </c>
      <c r="B57" s="252" t="s">
        <v>246</v>
      </c>
      <c r="C57" s="265" t="s">
        <v>247</v>
      </c>
      <c r="D57" s="253" t="s">
        <v>243</v>
      </c>
      <c r="E57" s="254">
        <v>4.54528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200</v>
      </c>
      <c r="S57" s="256" t="s">
        <v>162</v>
      </c>
      <c r="T57" s="257" t="s">
        <v>162</v>
      </c>
      <c r="U57" s="223">
        <v>0.65300000000000002</v>
      </c>
      <c r="V57" s="223">
        <f>ROUND(E57*U57,2)</f>
        <v>2.97</v>
      </c>
      <c r="W57" s="223"/>
      <c r="X57" s="223" t="s">
        <v>244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245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2">
        <v>25</v>
      </c>
      <c r="B58" s="233" t="s">
        <v>248</v>
      </c>
      <c r="C58" s="241" t="s">
        <v>249</v>
      </c>
      <c r="D58" s="234" t="s">
        <v>243</v>
      </c>
      <c r="E58" s="235">
        <v>4.54528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200</v>
      </c>
      <c r="S58" s="237" t="s">
        <v>162</v>
      </c>
      <c r="T58" s="238" t="s">
        <v>162</v>
      </c>
      <c r="U58" s="223">
        <v>2.4500000000000002</v>
      </c>
      <c r="V58" s="223">
        <f>ROUND(E58*U58,2)</f>
        <v>11.14</v>
      </c>
      <c r="W58" s="223"/>
      <c r="X58" s="223" t="s">
        <v>244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245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6" t="s">
        <v>250</v>
      </c>
      <c r="D59" s="259"/>
      <c r="E59" s="259"/>
      <c r="F59" s="259"/>
      <c r="G59" s="259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251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51">
        <v>26</v>
      </c>
      <c r="B60" s="252" t="s">
        <v>252</v>
      </c>
      <c r="C60" s="265" t="s">
        <v>253</v>
      </c>
      <c r="D60" s="253" t="s">
        <v>243</v>
      </c>
      <c r="E60" s="254">
        <v>86.360259999999997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 t="s">
        <v>200</v>
      </c>
      <c r="S60" s="256" t="s">
        <v>162</v>
      </c>
      <c r="T60" s="257" t="s">
        <v>162</v>
      </c>
      <c r="U60" s="223">
        <v>0</v>
      </c>
      <c r="V60" s="223">
        <f>ROUND(E60*U60,2)</f>
        <v>0</v>
      </c>
      <c r="W60" s="223"/>
      <c r="X60" s="223" t="s">
        <v>244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245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1">
        <v>27</v>
      </c>
      <c r="B61" s="252" t="s">
        <v>254</v>
      </c>
      <c r="C61" s="265" t="s">
        <v>255</v>
      </c>
      <c r="D61" s="253" t="s">
        <v>243</v>
      </c>
      <c r="E61" s="254">
        <v>4.54528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200</v>
      </c>
      <c r="S61" s="256" t="s">
        <v>162</v>
      </c>
      <c r="T61" s="257" t="s">
        <v>162</v>
      </c>
      <c r="U61" s="223">
        <v>4.71</v>
      </c>
      <c r="V61" s="223">
        <f>ROUND(E61*U61,2)</f>
        <v>21.41</v>
      </c>
      <c r="W61" s="223"/>
      <c r="X61" s="223" t="s">
        <v>244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245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51">
        <v>28</v>
      </c>
      <c r="B62" s="252" t="s">
        <v>256</v>
      </c>
      <c r="C62" s="265" t="s">
        <v>257</v>
      </c>
      <c r="D62" s="253" t="s">
        <v>243</v>
      </c>
      <c r="E62" s="254">
        <v>18.18111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200</v>
      </c>
      <c r="S62" s="256" t="s">
        <v>162</v>
      </c>
      <c r="T62" s="257" t="s">
        <v>162</v>
      </c>
      <c r="U62" s="223">
        <v>0.52500000000000002</v>
      </c>
      <c r="V62" s="223">
        <f>ROUND(E62*U62,2)</f>
        <v>9.5500000000000007</v>
      </c>
      <c r="W62" s="223"/>
      <c r="X62" s="223" t="s">
        <v>244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245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51">
        <v>29</v>
      </c>
      <c r="B63" s="252" t="s">
        <v>258</v>
      </c>
      <c r="C63" s="265" t="s">
        <v>259</v>
      </c>
      <c r="D63" s="253" t="s">
        <v>243</v>
      </c>
      <c r="E63" s="254">
        <v>4.54528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200</v>
      </c>
      <c r="S63" s="256" t="s">
        <v>162</v>
      </c>
      <c r="T63" s="257" t="s">
        <v>162</v>
      </c>
      <c r="U63" s="223">
        <v>0</v>
      </c>
      <c r="V63" s="223">
        <f>ROUND(E63*U63,2)</f>
        <v>0</v>
      </c>
      <c r="W63" s="223"/>
      <c r="X63" s="223" t="s">
        <v>244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245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2">
        <v>30</v>
      </c>
      <c r="B64" s="233" t="s">
        <v>260</v>
      </c>
      <c r="C64" s="241" t="s">
        <v>261</v>
      </c>
      <c r="D64" s="234" t="s">
        <v>243</v>
      </c>
      <c r="E64" s="235">
        <v>4.54528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 t="s">
        <v>262</v>
      </c>
      <c r="S64" s="237" t="s">
        <v>162</v>
      </c>
      <c r="T64" s="238" t="s">
        <v>162</v>
      </c>
      <c r="U64" s="223">
        <v>6.0000000000000001E-3</v>
      </c>
      <c r="V64" s="223">
        <f>ROUND(E64*U64,2)</f>
        <v>0.03</v>
      </c>
      <c r="W64" s="223"/>
      <c r="X64" s="223" t="s">
        <v>244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245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3" t="s">
        <v>263</v>
      </c>
      <c r="D65" s="250"/>
      <c r="E65" s="250"/>
      <c r="F65" s="250"/>
      <c r="G65" s="250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164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">
      <c r="A66" s="226" t="s">
        <v>147</v>
      </c>
      <c r="B66" s="227" t="s">
        <v>75</v>
      </c>
      <c r="C66" s="240" t="s">
        <v>76</v>
      </c>
      <c r="D66" s="228"/>
      <c r="E66" s="229"/>
      <c r="F66" s="230"/>
      <c r="G66" s="230">
        <f>SUMIF(AG67:AG68,"&lt;&gt;NOR",G67:G68)</f>
        <v>0</v>
      </c>
      <c r="H66" s="230"/>
      <c r="I66" s="230">
        <f>SUM(I67:I68)</f>
        <v>0</v>
      </c>
      <c r="J66" s="230"/>
      <c r="K66" s="230">
        <f>SUM(K67:K68)</f>
        <v>0</v>
      </c>
      <c r="L66" s="230"/>
      <c r="M66" s="230">
        <f>SUM(M67:M68)</f>
        <v>0</v>
      </c>
      <c r="N66" s="230"/>
      <c r="O66" s="230">
        <f>SUM(O67:O68)</f>
        <v>0</v>
      </c>
      <c r="P66" s="230"/>
      <c r="Q66" s="230">
        <f>SUM(Q67:Q68)</f>
        <v>0</v>
      </c>
      <c r="R66" s="230"/>
      <c r="S66" s="230"/>
      <c r="T66" s="231"/>
      <c r="U66" s="225"/>
      <c r="V66" s="225">
        <f>SUM(V67:V68)</f>
        <v>8.18</v>
      </c>
      <c r="W66" s="225"/>
      <c r="X66" s="225"/>
      <c r="AG66" t="s">
        <v>148</v>
      </c>
    </row>
    <row r="67" spans="1:60" ht="33.75" outlineLevel="1" x14ac:dyDescent="0.2">
      <c r="A67" s="232">
        <v>31</v>
      </c>
      <c r="B67" s="233" t="s">
        <v>264</v>
      </c>
      <c r="C67" s="241" t="s">
        <v>265</v>
      </c>
      <c r="D67" s="234" t="s">
        <v>243</v>
      </c>
      <c r="E67" s="235">
        <v>4.3249300000000002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15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 t="s">
        <v>161</v>
      </c>
      <c r="S67" s="237" t="s">
        <v>162</v>
      </c>
      <c r="T67" s="238" t="s">
        <v>162</v>
      </c>
      <c r="U67" s="223">
        <v>1.8919999999999999</v>
      </c>
      <c r="V67" s="223">
        <f>ROUND(E67*U67,2)</f>
        <v>8.18</v>
      </c>
      <c r="W67" s="223"/>
      <c r="X67" s="223" t="s">
        <v>266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267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3" t="s">
        <v>268</v>
      </c>
      <c r="D68" s="250"/>
      <c r="E68" s="250"/>
      <c r="F68" s="250"/>
      <c r="G68" s="250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164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x14ac:dyDescent="0.2">
      <c r="A69" s="226" t="s">
        <v>147</v>
      </c>
      <c r="B69" s="227" t="s">
        <v>77</v>
      </c>
      <c r="C69" s="240" t="s">
        <v>78</v>
      </c>
      <c r="D69" s="228"/>
      <c r="E69" s="229"/>
      <c r="F69" s="230"/>
      <c r="G69" s="230">
        <f>SUMIF(AG70:AG71,"&lt;&gt;NOR",G70:G71)</f>
        <v>0</v>
      </c>
      <c r="H69" s="230"/>
      <c r="I69" s="230">
        <f>SUM(I70:I71)</f>
        <v>0</v>
      </c>
      <c r="J69" s="230"/>
      <c r="K69" s="230">
        <f>SUM(K70:K71)</f>
        <v>0</v>
      </c>
      <c r="L69" s="230"/>
      <c r="M69" s="230">
        <f>SUM(M70:M71)</f>
        <v>0</v>
      </c>
      <c r="N69" s="230"/>
      <c r="O69" s="230">
        <f>SUM(O70:O71)</f>
        <v>0.04</v>
      </c>
      <c r="P69" s="230"/>
      <c r="Q69" s="230">
        <f>SUM(Q70:Q71)</f>
        <v>0</v>
      </c>
      <c r="R69" s="230"/>
      <c r="S69" s="230"/>
      <c r="T69" s="231"/>
      <c r="U69" s="225"/>
      <c r="V69" s="225">
        <f>SUM(V70:V71)</f>
        <v>4.38</v>
      </c>
      <c r="W69" s="225"/>
      <c r="X69" s="225"/>
      <c r="AG69" t="s">
        <v>148</v>
      </c>
    </row>
    <row r="70" spans="1:60" ht="22.5" outlineLevel="1" x14ac:dyDescent="0.2">
      <c r="A70" s="232">
        <v>32</v>
      </c>
      <c r="B70" s="233" t="s">
        <v>269</v>
      </c>
      <c r="C70" s="241" t="s">
        <v>270</v>
      </c>
      <c r="D70" s="234" t="s">
        <v>173</v>
      </c>
      <c r="E70" s="235">
        <v>10.318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3.7799999999999999E-3</v>
      </c>
      <c r="O70" s="237">
        <f>ROUND(E70*N70,2)</f>
        <v>0.04</v>
      </c>
      <c r="P70" s="237">
        <v>0</v>
      </c>
      <c r="Q70" s="237">
        <f>ROUND(E70*P70,2)</f>
        <v>0</v>
      </c>
      <c r="R70" s="237" t="s">
        <v>271</v>
      </c>
      <c r="S70" s="237" t="s">
        <v>162</v>
      </c>
      <c r="T70" s="238" t="s">
        <v>162</v>
      </c>
      <c r="U70" s="223">
        <v>0.42403000000000002</v>
      </c>
      <c r="V70" s="223">
        <f>ROUND(E70*U70,2)</f>
        <v>4.38</v>
      </c>
      <c r="W70" s="223"/>
      <c r="X70" s="223" t="s">
        <v>272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273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4" t="s">
        <v>274</v>
      </c>
      <c r="D71" s="245"/>
      <c r="E71" s="246">
        <v>10.318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166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">
      <c r="A72" s="226" t="s">
        <v>147</v>
      </c>
      <c r="B72" s="227" t="s">
        <v>89</v>
      </c>
      <c r="C72" s="240" t="s">
        <v>90</v>
      </c>
      <c r="D72" s="228"/>
      <c r="E72" s="229"/>
      <c r="F72" s="230"/>
      <c r="G72" s="230">
        <f>SUMIF(AG73:AG73,"&lt;&gt;NOR",G73:G73)</f>
        <v>0</v>
      </c>
      <c r="H72" s="230"/>
      <c r="I72" s="230">
        <f>SUM(I73:I73)</f>
        <v>0</v>
      </c>
      <c r="J72" s="230"/>
      <c r="K72" s="230">
        <f>SUM(K73:K73)</f>
        <v>0</v>
      </c>
      <c r="L72" s="230"/>
      <c r="M72" s="230">
        <f>SUM(M73:M73)</f>
        <v>0</v>
      </c>
      <c r="N72" s="230"/>
      <c r="O72" s="230">
        <f>SUM(O73:O73)</f>
        <v>0</v>
      </c>
      <c r="P72" s="230"/>
      <c r="Q72" s="230">
        <f>SUM(Q73:Q73)</f>
        <v>0</v>
      </c>
      <c r="R72" s="230"/>
      <c r="S72" s="230"/>
      <c r="T72" s="231"/>
      <c r="U72" s="225"/>
      <c r="V72" s="225">
        <f>SUM(V73:V73)</f>
        <v>0</v>
      </c>
      <c r="W72" s="225"/>
      <c r="X72" s="225"/>
      <c r="AG72" t="s">
        <v>148</v>
      </c>
    </row>
    <row r="73" spans="1:60" ht="22.5" outlineLevel="1" x14ac:dyDescent="0.2">
      <c r="A73" s="251">
        <v>33</v>
      </c>
      <c r="B73" s="252" t="s">
        <v>275</v>
      </c>
      <c r="C73" s="265" t="s">
        <v>276</v>
      </c>
      <c r="D73" s="253" t="s">
        <v>169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/>
      <c r="S73" s="256" t="s">
        <v>152</v>
      </c>
      <c r="T73" s="257" t="s">
        <v>153</v>
      </c>
      <c r="U73" s="223">
        <v>0</v>
      </c>
      <c r="V73" s="223">
        <f>ROUND(E73*U73,2)</f>
        <v>0</v>
      </c>
      <c r="W73" s="223"/>
      <c r="X73" s="223" t="s">
        <v>154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170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226" t="s">
        <v>147</v>
      </c>
      <c r="B74" s="227" t="s">
        <v>99</v>
      </c>
      <c r="C74" s="240" t="s">
        <v>100</v>
      </c>
      <c r="D74" s="228"/>
      <c r="E74" s="229"/>
      <c r="F74" s="230"/>
      <c r="G74" s="230">
        <f>SUMIF(AG75:AG88,"&lt;&gt;NOR",G75:G88)</f>
        <v>0</v>
      </c>
      <c r="H74" s="230"/>
      <c r="I74" s="230">
        <f>SUM(I75:I88)</f>
        <v>0</v>
      </c>
      <c r="J74" s="230"/>
      <c r="K74" s="230">
        <f>SUM(K75:K88)</f>
        <v>0</v>
      </c>
      <c r="L74" s="230"/>
      <c r="M74" s="230">
        <f>SUM(M75:M88)</f>
        <v>0</v>
      </c>
      <c r="N74" s="230"/>
      <c r="O74" s="230">
        <f>SUM(O75:O88)</f>
        <v>0</v>
      </c>
      <c r="P74" s="230"/>
      <c r="Q74" s="230">
        <f>SUM(Q75:Q88)</f>
        <v>0</v>
      </c>
      <c r="R74" s="230"/>
      <c r="S74" s="230"/>
      <c r="T74" s="231"/>
      <c r="U74" s="225"/>
      <c r="V74" s="225">
        <f>SUM(V75:V88)</f>
        <v>0</v>
      </c>
      <c r="W74" s="225"/>
      <c r="X74" s="225"/>
      <c r="AG74" t="s">
        <v>148</v>
      </c>
    </row>
    <row r="75" spans="1:60" outlineLevel="1" x14ac:dyDescent="0.2">
      <c r="A75" s="251">
        <v>34</v>
      </c>
      <c r="B75" s="252" t="s">
        <v>277</v>
      </c>
      <c r="C75" s="265" t="s">
        <v>278</v>
      </c>
      <c r="D75" s="253" t="s">
        <v>169</v>
      </c>
      <c r="E75" s="254">
        <v>1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/>
      <c r="S75" s="256" t="s">
        <v>152</v>
      </c>
      <c r="T75" s="257" t="s">
        <v>153</v>
      </c>
      <c r="U75" s="223">
        <v>0</v>
      </c>
      <c r="V75" s="223">
        <f>ROUND(E75*U75,2)</f>
        <v>0</v>
      </c>
      <c r="W75" s="223"/>
      <c r="X75" s="223" t="s">
        <v>154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170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35</v>
      </c>
      <c r="B76" s="252" t="s">
        <v>279</v>
      </c>
      <c r="C76" s="265" t="s">
        <v>280</v>
      </c>
      <c r="D76" s="253" t="s">
        <v>169</v>
      </c>
      <c r="E76" s="254">
        <v>1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/>
      <c r="S76" s="256" t="s">
        <v>152</v>
      </c>
      <c r="T76" s="257" t="s">
        <v>153</v>
      </c>
      <c r="U76" s="223">
        <v>0</v>
      </c>
      <c r="V76" s="223">
        <f>ROUND(E76*U76,2)</f>
        <v>0</v>
      </c>
      <c r="W76" s="223"/>
      <c r="X76" s="223" t="s">
        <v>154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170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36</v>
      </c>
      <c r="B77" s="252" t="s">
        <v>281</v>
      </c>
      <c r="C77" s="265" t="s">
        <v>282</v>
      </c>
      <c r="D77" s="253" t="s">
        <v>169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/>
      <c r="S77" s="256" t="s">
        <v>152</v>
      </c>
      <c r="T77" s="257" t="s">
        <v>153</v>
      </c>
      <c r="U77" s="223">
        <v>0</v>
      </c>
      <c r="V77" s="223">
        <f>ROUND(E77*U77,2)</f>
        <v>0</v>
      </c>
      <c r="W77" s="223"/>
      <c r="X77" s="223" t="s">
        <v>154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170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37</v>
      </c>
      <c r="B78" s="252" t="s">
        <v>283</v>
      </c>
      <c r="C78" s="265" t="s">
        <v>284</v>
      </c>
      <c r="D78" s="253" t="s">
        <v>169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152</v>
      </c>
      <c r="T78" s="257" t="s">
        <v>153</v>
      </c>
      <c r="U78" s="223">
        <v>0</v>
      </c>
      <c r="V78" s="223">
        <f>ROUND(E78*U78,2)</f>
        <v>0</v>
      </c>
      <c r="W78" s="223"/>
      <c r="X78" s="223" t="s">
        <v>154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170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38</v>
      </c>
      <c r="B79" s="252" t="s">
        <v>285</v>
      </c>
      <c r="C79" s="265" t="s">
        <v>286</v>
      </c>
      <c r="D79" s="253" t="s">
        <v>169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/>
      <c r="S79" s="256" t="s">
        <v>152</v>
      </c>
      <c r="T79" s="257" t="s">
        <v>153</v>
      </c>
      <c r="U79" s="223">
        <v>0</v>
      </c>
      <c r="V79" s="223">
        <f>ROUND(E79*U79,2)</f>
        <v>0</v>
      </c>
      <c r="W79" s="223"/>
      <c r="X79" s="223" t="s">
        <v>154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155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1">
        <v>39</v>
      </c>
      <c r="B80" s="252" t="s">
        <v>287</v>
      </c>
      <c r="C80" s="265" t="s">
        <v>288</v>
      </c>
      <c r="D80" s="253" t="s">
        <v>169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/>
      <c r="S80" s="256" t="s">
        <v>152</v>
      </c>
      <c r="T80" s="257" t="s">
        <v>153</v>
      </c>
      <c r="U80" s="223">
        <v>0</v>
      </c>
      <c r="V80" s="223">
        <f>ROUND(E80*U80,2)</f>
        <v>0</v>
      </c>
      <c r="W80" s="223"/>
      <c r="X80" s="223" t="s">
        <v>154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155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40</v>
      </c>
      <c r="B81" s="252" t="s">
        <v>289</v>
      </c>
      <c r="C81" s="265" t="s">
        <v>290</v>
      </c>
      <c r="D81" s="253" t="s">
        <v>169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/>
      <c r="S81" s="256" t="s">
        <v>152</v>
      </c>
      <c r="T81" s="257" t="s">
        <v>153</v>
      </c>
      <c r="U81" s="223">
        <v>0</v>
      </c>
      <c r="V81" s="223">
        <f>ROUND(E81*U81,2)</f>
        <v>0</v>
      </c>
      <c r="W81" s="223"/>
      <c r="X81" s="223" t="s">
        <v>154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170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41</v>
      </c>
      <c r="B82" s="252" t="s">
        <v>291</v>
      </c>
      <c r="C82" s="265" t="s">
        <v>292</v>
      </c>
      <c r="D82" s="253" t="s">
        <v>169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/>
      <c r="S82" s="256" t="s">
        <v>152</v>
      </c>
      <c r="T82" s="257" t="s">
        <v>153</v>
      </c>
      <c r="U82" s="223">
        <v>0</v>
      </c>
      <c r="V82" s="223">
        <f>ROUND(E82*U82,2)</f>
        <v>0</v>
      </c>
      <c r="W82" s="223"/>
      <c r="X82" s="223" t="s">
        <v>154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170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1">
        <v>42</v>
      </c>
      <c r="B83" s="252" t="s">
        <v>293</v>
      </c>
      <c r="C83" s="265" t="s">
        <v>294</v>
      </c>
      <c r="D83" s="253" t="s">
        <v>169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/>
      <c r="S83" s="256" t="s">
        <v>152</v>
      </c>
      <c r="T83" s="257" t="s">
        <v>153</v>
      </c>
      <c r="U83" s="223">
        <v>0</v>
      </c>
      <c r="V83" s="223">
        <f>ROUND(E83*U83,2)</f>
        <v>0</v>
      </c>
      <c r="W83" s="223"/>
      <c r="X83" s="223" t="s">
        <v>154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170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51">
        <v>43</v>
      </c>
      <c r="B84" s="252" t="s">
        <v>295</v>
      </c>
      <c r="C84" s="265" t="s">
        <v>296</v>
      </c>
      <c r="D84" s="253" t="s">
        <v>169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/>
      <c r="S84" s="256" t="s">
        <v>152</v>
      </c>
      <c r="T84" s="257" t="s">
        <v>153</v>
      </c>
      <c r="U84" s="223">
        <v>0</v>
      </c>
      <c r="V84" s="223">
        <f>ROUND(E84*U84,2)</f>
        <v>0</v>
      </c>
      <c r="W84" s="223"/>
      <c r="X84" s="223" t="s">
        <v>154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170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51">
        <v>44</v>
      </c>
      <c r="B85" s="252" t="s">
        <v>297</v>
      </c>
      <c r="C85" s="265" t="s">
        <v>298</v>
      </c>
      <c r="D85" s="253" t="s">
        <v>169</v>
      </c>
      <c r="E85" s="254">
        <v>1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/>
      <c r="S85" s="256" t="s">
        <v>152</v>
      </c>
      <c r="T85" s="257" t="s">
        <v>153</v>
      </c>
      <c r="U85" s="223">
        <v>0</v>
      </c>
      <c r="V85" s="223">
        <f>ROUND(E85*U85,2)</f>
        <v>0</v>
      </c>
      <c r="W85" s="223"/>
      <c r="X85" s="223" t="s">
        <v>154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170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2">
        <v>45</v>
      </c>
      <c r="B86" s="233" t="s">
        <v>299</v>
      </c>
      <c r="C86" s="241" t="s">
        <v>300</v>
      </c>
      <c r="D86" s="234" t="s">
        <v>169</v>
      </c>
      <c r="E86" s="235">
        <v>1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152</v>
      </c>
      <c r="T86" s="238" t="s">
        <v>153</v>
      </c>
      <c r="U86" s="223">
        <v>0</v>
      </c>
      <c r="V86" s="223">
        <f>ROUND(E86*U86,2)</f>
        <v>0</v>
      </c>
      <c r="W86" s="223"/>
      <c r="X86" s="223" t="s">
        <v>301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302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>
        <v>46</v>
      </c>
      <c r="B87" s="221" t="s">
        <v>303</v>
      </c>
      <c r="C87" s="267" t="s">
        <v>304</v>
      </c>
      <c r="D87" s="222" t="s">
        <v>0</v>
      </c>
      <c r="E87" s="260"/>
      <c r="F87" s="224"/>
      <c r="G87" s="223">
        <f>ROUND(E87*F87,2)</f>
        <v>0</v>
      </c>
      <c r="H87" s="224"/>
      <c r="I87" s="223">
        <f>ROUND(E87*H87,2)</f>
        <v>0</v>
      </c>
      <c r="J87" s="224"/>
      <c r="K87" s="223">
        <f>ROUND(E87*J87,2)</f>
        <v>0</v>
      </c>
      <c r="L87" s="223">
        <v>15</v>
      </c>
      <c r="M87" s="223">
        <f>G87*(1+L87/100)</f>
        <v>0</v>
      </c>
      <c r="N87" s="223">
        <v>0</v>
      </c>
      <c r="O87" s="223">
        <f>ROUND(E87*N87,2)</f>
        <v>0</v>
      </c>
      <c r="P87" s="223">
        <v>0</v>
      </c>
      <c r="Q87" s="223">
        <f>ROUND(E87*P87,2)</f>
        <v>0</v>
      </c>
      <c r="R87" s="223" t="s">
        <v>230</v>
      </c>
      <c r="S87" s="223" t="s">
        <v>162</v>
      </c>
      <c r="T87" s="223" t="s">
        <v>162</v>
      </c>
      <c r="U87" s="223">
        <v>0</v>
      </c>
      <c r="V87" s="223">
        <f>ROUND(E87*U87,2)</f>
        <v>0</v>
      </c>
      <c r="W87" s="223"/>
      <c r="X87" s="223" t="s">
        <v>266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267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8" t="s">
        <v>305</v>
      </c>
      <c r="D88" s="261"/>
      <c r="E88" s="261"/>
      <c r="F88" s="261"/>
      <c r="G88" s="261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164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26" t="s">
        <v>147</v>
      </c>
      <c r="B89" s="227" t="s">
        <v>101</v>
      </c>
      <c r="C89" s="240" t="s">
        <v>102</v>
      </c>
      <c r="D89" s="228"/>
      <c r="E89" s="229"/>
      <c r="F89" s="230"/>
      <c r="G89" s="230">
        <f>SUMIF(AG90:AG101,"&lt;&gt;NOR",G90:G101)</f>
        <v>0</v>
      </c>
      <c r="H89" s="230"/>
      <c r="I89" s="230">
        <f>SUM(I90:I101)</f>
        <v>0</v>
      </c>
      <c r="J89" s="230"/>
      <c r="K89" s="230">
        <f>SUM(K90:K101)</f>
        <v>0</v>
      </c>
      <c r="L89" s="230"/>
      <c r="M89" s="230">
        <f>SUM(M90:M101)</f>
        <v>0</v>
      </c>
      <c r="N89" s="230"/>
      <c r="O89" s="230">
        <f>SUM(O90:O101)</f>
        <v>0.57000000000000006</v>
      </c>
      <c r="P89" s="230"/>
      <c r="Q89" s="230">
        <f>SUM(Q90:Q101)</f>
        <v>0</v>
      </c>
      <c r="R89" s="230"/>
      <c r="S89" s="230"/>
      <c r="T89" s="231"/>
      <c r="U89" s="225"/>
      <c r="V89" s="225">
        <f>SUM(V90:V101)</f>
        <v>29.78</v>
      </c>
      <c r="W89" s="225"/>
      <c r="X89" s="225"/>
      <c r="AG89" t="s">
        <v>148</v>
      </c>
    </row>
    <row r="90" spans="1:60" outlineLevel="1" x14ac:dyDescent="0.2">
      <c r="A90" s="251">
        <v>47</v>
      </c>
      <c r="B90" s="252" t="s">
        <v>306</v>
      </c>
      <c r="C90" s="265" t="s">
        <v>307</v>
      </c>
      <c r="D90" s="253" t="s">
        <v>173</v>
      </c>
      <c r="E90" s="254">
        <v>16</v>
      </c>
      <c r="F90" s="255"/>
      <c r="G90" s="256">
        <f>ROUND(E90*F90,2)</f>
        <v>0</v>
      </c>
      <c r="H90" s="255"/>
      <c r="I90" s="256">
        <f>ROUND(E90*H90,2)</f>
        <v>0</v>
      </c>
      <c r="J90" s="255"/>
      <c r="K90" s="256">
        <f>ROUND(E90*J90,2)</f>
        <v>0</v>
      </c>
      <c r="L90" s="256">
        <v>15</v>
      </c>
      <c r="M90" s="256">
        <f>G90*(1+L90/100)</f>
        <v>0</v>
      </c>
      <c r="N90" s="256">
        <v>2.1000000000000001E-4</v>
      </c>
      <c r="O90" s="256">
        <f>ROUND(E90*N90,2)</f>
        <v>0</v>
      </c>
      <c r="P90" s="256">
        <v>0</v>
      </c>
      <c r="Q90" s="256">
        <f>ROUND(E90*P90,2)</f>
        <v>0</v>
      </c>
      <c r="R90" s="256" t="s">
        <v>308</v>
      </c>
      <c r="S90" s="256" t="s">
        <v>162</v>
      </c>
      <c r="T90" s="257" t="s">
        <v>162</v>
      </c>
      <c r="U90" s="223">
        <v>0.05</v>
      </c>
      <c r="V90" s="223">
        <f>ROUND(E90*U90,2)</f>
        <v>0.8</v>
      </c>
      <c r="W90" s="223"/>
      <c r="X90" s="223" t="s">
        <v>154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155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1" x14ac:dyDescent="0.2">
      <c r="A91" s="232">
        <v>48</v>
      </c>
      <c r="B91" s="233" t="s">
        <v>309</v>
      </c>
      <c r="C91" s="241" t="s">
        <v>310</v>
      </c>
      <c r="D91" s="234" t="s">
        <v>233</v>
      </c>
      <c r="E91" s="235">
        <v>21.17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15</v>
      </c>
      <c r="M91" s="237">
        <f>G91*(1+L91/100)</f>
        <v>0</v>
      </c>
      <c r="N91" s="237">
        <v>5.1799999999999997E-3</v>
      </c>
      <c r="O91" s="237">
        <f>ROUND(E91*N91,2)</f>
        <v>0.11</v>
      </c>
      <c r="P91" s="237">
        <v>0</v>
      </c>
      <c r="Q91" s="237">
        <f>ROUND(E91*P91,2)</f>
        <v>0</v>
      </c>
      <c r="R91" s="237" t="s">
        <v>308</v>
      </c>
      <c r="S91" s="237" t="s">
        <v>162</v>
      </c>
      <c r="T91" s="238" t="s">
        <v>162</v>
      </c>
      <c r="U91" s="223">
        <v>0.29399999999999998</v>
      </c>
      <c r="V91" s="223">
        <f>ROUND(E91*U91,2)</f>
        <v>6.22</v>
      </c>
      <c r="W91" s="223"/>
      <c r="X91" s="223" t="s">
        <v>154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223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4" t="s">
        <v>311</v>
      </c>
      <c r="D92" s="245"/>
      <c r="E92" s="246">
        <v>21.17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166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51">
        <v>49</v>
      </c>
      <c r="B93" s="252" t="s">
        <v>312</v>
      </c>
      <c r="C93" s="265" t="s">
        <v>313</v>
      </c>
      <c r="D93" s="253" t="s">
        <v>233</v>
      </c>
      <c r="E93" s="254">
        <v>21.17</v>
      </c>
      <c r="F93" s="255"/>
      <c r="G93" s="256">
        <f>ROUND(E93*F93,2)</f>
        <v>0</v>
      </c>
      <c r="H93" s="255"/>
      <c r="I93" s="256">
        <f>ROUND(E93*H93,2)</f>
        <v>0</v>
      </c>
      <c r="J93" s="255"/>
      <c r="K93" s="256">
        <f>ROUND(E93*J93,2)</f>
        <v>0</v>
      </c>
      <c r="L93" s="256">
        <v>15</v>
      </c>
      <c r="M93" s="256">
        <f>G93*(1+L93/100)</f>
        <v>0</v>
      </c>
      <c r="N93" s="256">
        <v>0</v>
      </c>
      <c r="O93" s="256">
        <f>ROUND(E93*N93,2)</f>
        <v>0</v>
      </c>
      <c r="P93" s="256">
        <v>0</v>
      </c>
      <c r="Q93" s="256">
        <f>ROUND(E93*P93,2)</f>
        <v>0</v>
      </c>
      <c r="R93" s="256" t="s">
        <v>308</v>
      </c>
      <c r="S93" s="256" t="s">
        <v>162</v>
      </c>
      <c r="T93" s="257" t="s">
        <v>162</v>
      </c>
      <c r="U93" s="223">
        <v>0.154</v>
      </c>
      <c r="V93" s="223">
        <f>ROUND(E93*U93,2)</f>
        <v>3.26</v>
      </c>
      <c r="W93" s="223"/>
      <c r="X93" s="223" t="s">
        <v>154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223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32">
        <v>50</v>
      </c>
      <c r="B94" s="233" t="s">
        <v>314</v>
      </c>
      <c r="C94" s="241" t="s">
        <v>315</v>
      </c>
      <c r="D94" s="234" t="s">
        <v>173</v>
      </c>
      <c r="E94" s="235">
        <v>16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15</v>
      </c>
      <c r="M94" s="237">
        <f>G94*(1+L94/100)</f>
        <v>0</v>
      </c>
      <c r="N94" s="237">
        <v>4.7499999999999999E-3</v>
      </c>
      <c r="O94" s="237">
        <f>ROUND(E94*N94,2)</f>
        <v>0.08</v>
      </c>
      <c r="P94" s="237">
        <v>0</v>
      </c>
      <c r="Q94" s="237">
        <f>ROUND(E94*P94,2)</f>
        <v>0</v>
      </c>
      <c r="R94" s="237" t="s">
        <v>308</v>
      </c>
      <c r="S94" s="237" t="s">
        <v>162</v>
      </c>
      <c r="T94" s="238" t="s">
        <v>162</v>
      </c>
      <c r="U94" s="223">
        <v>0.97799999999999998</v>
      </c>
      <c r="V94" s="223">
        <f>ROUND(E94*U94,2)</f>
        <v>15.65</v>
      </c>
      <c r="W94" s="223"/>
      <c r="X94" s="223" t="s">
        <v>154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223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4" t="s">
        <v>204</v>
      </c>
      <c r="D95" s="245"/>
      <c r="E95" s="246">
        <v>16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166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32">
        <v>51</v>
      </c>
      <c r="B96" s="233" t="s">
        <v>316</v>
      </c>
      <c r="C96" s="241" t="s">
        <v>317</v>
      </c>
      <c r="D96" s="234" t="s">
        <v>233</v>
      </c>
      <c r="E96" s="235">
        <v>41.86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4.0000000000000003E-5</v>
      </c>
      <c r="O96" s="237">
        <f>ROUND(E96*N96,2)</f>
        <v>0</v>
      </c>
      <c r="P96" s="237">
        <v>0</v>
      </c>
      <c r="Q96" s="237">
        <f>ROUND(E96*P96,2)</f>
        <v>0</v>
      </c>
      <c r="R96" s="237" t="s">
        <v>308</v>
      </c>
      <c r="S96" s="237" t="s">
        <v>162</v>
      </c>
      <c r="T96" s="238" t="s">
        <v>162</v>
      </c>
      <c r="U96" s="223">
        <v>7.0000000000000007E-2</v>
      </c>
      <c r="V96" s="223">
        <f>ROUND(E96*U96,2)</f>
        <v>2.93</v>
      </c>
      <c r="W96" s="223"/>
      <c r="X96" s="223" t="s">
        <v>154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223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4" t="s">
        <v>318</v>
      </c>
      <c r="D97" s="245"/>
      <c r="E97" s="246">
        <v>21.17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166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4" t="s">
        <v>319</v>
      </c>
      <c r="D98" s="245"/>
      <c r="E98" s="246">
        <v>20.69</v>
      </c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166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51">
        <v>52</v>
      </c>
      <c r="B99" s="252" t="s">
        <v>320</v>
      </c>
      <c r="C99" s="265" t="s">
        <v>321</v>
      </c>
      <c r="D99" s="253" t="s">
        <v>173</v>
      </c>
      <c r="E99" s="254">
        <v>20</v>
      </c>
      <c r="F99" s="255"/>
      <c r="G99" s="256">
        <f>ROUND(E99*F99,2)</f>
        <v>0</v>
      </c>
      <c r="H99" s="255"/>
      <c r="I99" s="256">
        <f>ROUND(E99*H99,2)</f>
        <v>0</v>
      </c>
      <c r="J99" s="255"/>
      <c r="K99" s="256">
        <f>ROUND(E99*J99,2)</f>
        <v>0</v>
      </c>
      <c r="L99" s="256">
        <v>15</v>
      </c>
      <c r="M99" s="256">
        <f>G99*(1+L99/100)</f>
        <v>0</v>
      </c>
      <c r="N99" s="256">
        <v>1.9199999999999998E-2</v>
      </c>
      <c r="O99" s="256">
        <f>ROUND(E99*N99,2)</f>
        <v>0.38</v>
      </c>
      <c r="P99" s="256">
        <v>0</v>
      </c>
      <c r="Q99" s="256">
        <f>ROUND(E99*P99,2)</f>
        <v>0</v>
      </c>
      <c r="R99" s="256"/>
      <c r="S99" s="256" t="s">
        <v>152</v>
      </c>
      <c r="T99" s="257" t="s">
        <v>153</v>
      </c>
      <c r="U99" s="223">
        <v>0</v>
      </c>
      <c r="V99" s="223">
        <f>ROUND(E99*U99,2)</f>
        <v>0</v>
      </c>
      <c r="W99" s="223"/>
      <c r="X99" s="223" t="s">
        <v>154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155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2">
        <v>53</v>
      </c>
      <c r="B100" s="233" t="s">
        <v>322</v>
      </c>
      <c r="C100" s="241" t="s">
        <v>323</v>
      </c>
      <c r="D100" s="234" t="s">
        <v>243</v>
      </c>
      <c r="E100" s="235">
        <v>0.57469000000000003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15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 t="s">
        <v>308</v>
      </c>
      <c r="S100" s="237" t="s">
        <v>162</v>
      </c>
      <c r="T100" s="238" t="s">
        <v>162</v>
      </c>
      <c r="U100" s="223">
        <v>1.5980000000000001</v>
      </c>
      <c r="V100" s="223">
        <f>ROUND(E100*U100,2)</f>
        <v>0.92</v>
      </c>
      <c r="W100" s="223"/>
      <c r="X100" s="223" t="s">
        <v>266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267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3" t="s">
        <v>305</v>
      </c>
      <c r="D101" s="250"/>
      <c r="E101" s="250"/>
      <c r="F101" s="250"/>
      <c r="G101" s="250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164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6" t="s">
        <v>147</v>
      </c>
      <c r="B102" s="227" t="s">
        <v>103</v>
      </c>
      <c r="C102" s="240" t="s">
        <v>104</v>
      </c>
      <c r="D102" s="228"/>
      <c r="E102" s="229"/>
      <c r="F102" s="230"/>
      <c r="G102" s="230">
        <f>SUMIF(AG103:AG115,"&lt;&gt;NOR",G103:G115)</f>
        <v>0</v>
      </c>
      <c r="H102" s="230"/>
      <c r="I102" s="230">
        <f>SUM(I103:I115)</f>
        <v>0</v>
      </c>
      <c r="J102" s="230"/>
      <c r="K102" s="230">
        <f>SUM(K103:K115)</f>
        <v>0</v>
      </c>
      <c r="L102" s="230"/>
      <c r="M102" s="230">
        <f>SUM(M103:M115)</f>
        <v>0</v>
      </c>
      <c r="N102" s="230"/>
      <c r="O102" s="230">
        <f>SUM(O103:O115)</f>
        <v>6.9999999999999993E-2</v>
      </c>
      <c r="P102" s="230"/>
      <c r="Q102" s="230">
        <f>SUM(Q103:Q115)</f>
        <v>0</v>
      </c>
      <c r="R102" s="230"/>
      <c r="S102" s="230"/>
      <c r="T102" s="231"/>
      <c r="U102" s="225"/>
      <c r="V102" s="225">
        <f>SUM(V103:V115)</f>
        <v>67.579999999999984</v>
      </c>
      <c r="W102" s="225"/>
      <c r="X102" s="225"/>
      <c r="AG102" t="s">
        <v>148</v>
      </c>
    </row>
    <row r="103" spans="1:60" ht="22.5" outlineLevel="1" x14ac:dyDescent="0.2">
      <c r="A103" s="251">
        <v>54</v>
      </c>
      <c r="B103" s="252" t="s">
        <v>324</v>
      </c>
      <c r="C103" s="265" t="s">
        <v>325</v>
      </c>
      <c r="D103" s="253" t="s">
        <v>173</v>
      </c>
      <c r="E103" s="254">
        <v>62.1</v>
      </c>
      <c r="F103" s="255"/>
      <c r="G103" s="256">
        <f>ROUND(E103*F103,2)</f>
        <v>0</v>
      </c>
      <c r="H103" s="255"/>
      <c r="I103" s="256">
        <f>ROUND(E103*H103,2)</f>
        <v>0</v>
      </c>
      <c r="J103" s="255"/>
      <c r="K103" s="256">
        <f>ROUND(E103*J103,2)</f>
        <v>0</v>
      </c>
      <c r="L103" s="256">
        <v>15</v>
      </c>
      <c r="M103" s="256">
        <f>G103*(1+L103/100)</f>
        <v>0</v>
      </c>
      <c r="N103" s="256">
        <v>0</v>
      </c>
      <c r="O103" s="256">
        <f>ROUND(E103*N103,2)</f>
        <v>0</v>
      </c>
      <c r="P103" s="256">
        <v>0</v>
      </c>
      <c r="Q103" s="256">
        <f>ROUND(E103*P103,2)</f>
        <v>0</v>
      </c>
      <c r="R103" s="256" t="s">
        <v>234</v>
      </c>
      <c r="S103" s="256" t="s">
        <v>162</v>
      </c>
      <c r="T103" s="257" t="s">
        <v>162</v>
      </c>
      <c r="U103" s="223">
        <v>1.6E-2</v>
      </c>
      <c r="V103" s="223">
        <f>ROUND(E103*U103,2)</f>
        <v>0.99</v>
      </c>
      <c r="W103" s="223"/>
      <c r="X103" s="223" t="s">
        <v>154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326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2.5" outlineLevel="1" x14ac:dyDescent="0.2">
      <c r="A104" s="232">
        <v>55</v>
      </c>
      <c r="B104" s="233" t="s">
        <v>327</v>
      </c>
      <c r="C104" s="241" t="s">
        <v>328</v>
      </c>
      <c r="D104" s="234" t="s">
        <v>233</v>
      </c>
      <c r="E104" s="235">
        <v>68.510000000000005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15</v>
      </c>
      <c r="M104" s="237">
        <f>G104*(1+L104/100)</f>
        <v>0</v>
      </c>
      <c r="N104" s="237">
        <v>0</v>
      </c>
      <c r="O104" s="237">
        <f>ROUND(E104*N104,2)</f>
        <v>0</v>
      </c>
      <c r="P104" s="237">
        <v>0</v>
      </c>
      <c r="Q104" s="237">
        <f>ROUND(E104*P104,2)</f>
        <v>0</v>
      </c>
      <c r="R104" s="237" t="s">
        <v>234</v>
      </c>
      <c r="S104" s="237" t="s">
        <v>162</v>
      </c>
      <c r="T104" s="238" t="s">
        <v>162</v>
      </c>
      <c r="U104" s="223">
        <v>0.18099999999999999</v>
      </c>
      <c r="V104" s="223">
        <f>ROUND(E104*U104,2)</f>
        <v>12.4</v>
      </c>
      <c r="W104" s="223"/>
      <c r="X104" s="223" t="s">
        <v>154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155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3" t="s">
        <v>329</v>
      </c>
      <c r="D105" s="250"/>
      <c r="E105" s="250"/>
      <c r="F105" s="250"/>
      <c r="G105" s="250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164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9" t="s">
        <v>330</v>
      </c>
      <c r="D106" s="262"/>
      <c r="E106" s="262"/>
      <c r="F106" s="262"/>
      <c r="G106" s="262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251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4" t="s">
        <v>331</v>
      </c>
      <c r="D107" s="245"/>
      <c r="E107" s="246">
        <v>68.510000000000005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166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2">
        <v>56</v>
      </c>
      <c r="B108" s="233" t="s">
        <v>332</v>
      </c>
      <c r="C108" s="241" t="s">
        <v>333</v>
      </c>
      <c r="D108" s="234" t="s">
        <v>173</v>
      </c>
      <c r="E108" s="235">
        <v>62.1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 t="s">
        <v>234</v>
      </c>
      <c r="S108" s="237" t="s">
        <v>162</v>
      </c>
      <c r="T108" s="238" t="s">
        <v>162</v>
      </c>
      <c r="U108" s="223">
        <v>0.08</v>
      </c>
      <c r="V108" s="223">
        <f>ROUND(E108*U108,2)</f>
        <v>4.97</v>
      </c>
      <c r="W108" s="223"/>
      <c r="X108" s="223" t="s">
        <v>154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223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4" t="s">
        <v>334</v>
      </c>
      <c r="D109" s="245"/>
      <c r="E109" s="246">
        <v>62.1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166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51">
        <v>57</v>
      </c>
      <c r="B110" s="252" t="s">
        <v>335</v>
      </c>
      <c r="C110" s="265" t="s">
        <v>336</v>
      </c>
      <c r="D110" s="253" t="s">
        <v>173</v>
      </c>
      <c r="E110" s="254">
        <v>62.1</v>
      </c>
      <c r="F110" s="255"/>
      <c r="G110" s="256">
        <f>ROUND(E110*F110,2)</f>
        <v>0</v>
      </c>
      <c r="H110" s="255"/>
      <c r="I110" s="256">
        <f>ROUND(E110*H110,2)</f>
        <v>0</v>
      </c>
      <c r="J110" s="255"/>
      <c r="K110" s="256">
        <f>ROUND(E110*J110,2)</f>
        <v>0</v>
      </c>
      <c r="L110" s="256">
        <v>15</v>
      </c>
      <c r="M110" s="256">
        <f>G110*(1+L110/100)</f>
        <v>0</v>
      </c>
      <c r="N110" s="256">
        <v>0</v>
      </c>
      <c r="O110" s="256">
        <f>ROUND(E110*N110,2)</f>
        <v>0</v>
      </c>
      <c r="P110" s="256">
        <v>0</v>
      </c>
      <c r="Q110" s="256">
        <f>ROUND(E110*P110,2)</f>
        <v>0</v>
      </c>
      <c r="R110" s="256" t="s">
        <v>234</v>
      </c>
      <c r="S110" s="256" t="s">
        <v>162</v>
      </c>
      <c r="T110" s="257" t="s">
        <v>162</v>
      </c>
      <c r="U110" s="223">
        <v>0.09</v>
      </c>
      <c r="V110" s="223">
        <f>ROUND(E110*U110,2)</f>
        <v>5.59</v>
      </c>
      <c r="W110" s="223"/>
      <c r="X110" s="223" t="s">
        <v>154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223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51">
        <v>58</v>
      </c>
      <c r="B111" s="252" t="s">
        <v>337</v>
      </c>
      <c r="C111" s="265" t="s">
        <v>338</v>
      </c>
      <c r="D111" s="253" t="s">
        <v>173</v>
      </c>
      <c r="E111" s="254">
        <v>62.1</v>
      </c>
      <c r="F111" s="255"/>
      <c r="G111" s="256">
        <f>ROUND(E111*F111,2)</f>
        <v>0</v>
      </c>
      <c r="H111" s="255"/>
      <c r="I111" s="256">
        <f>ROUND(E111*H111,2)</f>
        <v>0</v>
      </c>
      <c r="J111" s="255"/>
      <c r="K111" s="256">
        <f>ROUND(E111*J111,2)</f>
        <v>0</v>
      </c>
      <c r="L111" s="256">
        <v>15</v>
      </c>
      <c r="M111" s="256">
        <f>G111*(1+L111/100)</f>
        <v>0</v>
      </c>
      <c r="N111" s="256">
        <v>5.8E-4</v>
      </c>
      <c r="O111" s="256">
        <f>ROUND(E111*N111,2)</f>
        <v>0.04</v>
      </c>
      <c r="P111" s="256">
        <v>0</v>
      </c>
      <c r="Q111" s="256">
        <f>ROUND(E111*P111,2)</f>
        <v>0</v>
      </c>
      <c r="R111" s="256" t="s">
        <v>234</v>
      </c>
      <c r="S111" s="256" t="s">
        <v>162</v>
      </c>
      <c r="T111" s="257" t="s">
        <v>162</v>
      </c>
      <c r="U111" s="223">
        <v>0.13</v>
      </c>
      <c r="V111" s="223">
        <f>ROUND(E111*U111,2)</f>
        <v>8.07</v>
      </c>
      <c r="W111" s="223"/>
      <c r="X111" s="223" t="s">
        <v>154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223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51">
        <v>59</v>
      </c>
      <c r="B112" s="252" t="s">
        <v>339</v>
      </c>
      <c r="C112" s="265" t="s">
        <v>340</v>
      </c>
      <c r="D112" s="253" t="s">
        <v>173</v>
      </c>
      <c r="E112" s="254">
        <v>62.1</v>
      </c>
      <c r="F112" s="255"/>
      <c r="G112" s="256">
        <f>ROUND(E112*F112,2)</f>
        <v>0</v>
      </c>
      <c r="H112" s="255"/>
      <c r="I112" s="256">
        <f>ROUND(E112*H112,2)</f>
        <v>0</v>
      </c>
      <c r="J112" s="255"/>
      <c r="K112" s="256">
        <f>ROUND(E112*J112,2)</f>
        <v>0</v>
      </c>
      <c r="L112" s="256">
        <v>15</v>
      </c>
      <c r="M112" s="256">
        <f>G112*(1+L112/100)</f>
        <v>0</v>
      </c>
      <c r="N112" s="256">
        <v>3.8000000000000002E-4</v>
      </c>
      <c r="O112" s="256">
        <f>ROUND(E112*N112,2)</f>
        <v>0.02</v>
      </c>
      <c r="P112" s="256">
        <v>0</v>
      </c>
      <c r="Q112" s="256">
        <f>ROUND(E112*P112,2)</f>
        <v>0</v>
      </c>
      <c r="R112" s="256" t="s">
        <v>234</v>
      </c>
      <c r="S112" s="256" t="s">
        <v>162</v>
      </c>
      <c r="T112" s="257" t="s">
        <v>162</v>
      </c>
      <c r="U112" s="223">
        <v>0.56999999999999995</v>
      </c>
      <c r="V112" s="223">
        <f>ROUND(E112*U112,2)</f>
        <v>35.4</v>
      </c>
      <c r="W112" s="223"/>
      <c r="X112" s="223" t="s">
        <v>154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223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51">
        <v>60</v>
      </c>
      <c r="B113" s="252" t="s">
        <v>341</v>
      </c>
      <c r="C113" s="265" t="s">
        <v>342</v>
      </c>
      <c r="D113" s="253" t="s">
        <v>233</v>
      </c>
      <c r="E113" s="254">
        <v>75</v>
      </c>
      <c r="F113" s="255"/>
      <c r="G113" s="256">
        <f>ROUND(E113*F113,2)</f>
        <v>0</v>
      </c>
      <c r="H113" s="255"/>
      <c r="I113" s="256">
        <f>ROUND(E113*H113,2)</f>
        <v>0</v>
      </c>
      <c r="J113" s="255"/>
      <c r="K113" s="256">
        <f>ROUND(E113*J113,2)</f>
        <v>0</v>
      </c>
      <c r="L113" s="256">
        <v>15</v>
      </c>
      <c r="M113" s="256">
        <f>G113*(1+L113/100)</f>
        <v>0</v>
      </c>
      <c r="N113" s="256">
        <v>1.1E-4</v>
      </c>
      <c r="O113" s="256">
        <f>ROUND(E113*N113,2)</f>
        <v>0.01</v>
      </c>
      <c r="P113" s="256">
        <v>0</v>
      </c>
      <c r="Q113" s="256">
        <f>ROUND(E113*P113,2)</f>
        <v>0</v>
      </c>
      <c r="R113" s="256" t="s">
        <v>343</v>
      </c>
      <c r="S113" s="256" t="s">
        <v>344</v>
      </c>
      <c r="T113" s="257" t="s">
        <v>344</v>
      </c>
      <c r="U113" s="223">
        <v>0</v>
      </c>
      <c r="V113" s="223">
        <f>ROUND(E113*U113,2)</f>
        <v>0</v>
      </c>
      <c r="W113" s="223"/>
      <c r="X113" s="223" t="s">
        <v>345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346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2">
        <v>61</v>
      </c>
      <c r="B114" s="233" t="s">
        <v>347</v>
      </c>
      <c r="C114" s="241" t="s">
        <v>348</v>
      </c>
      <c r="D114" s="234" t="s">
        <v>243</v>
      </c>
      <c r="E114" s="235">
        <v>6.787E-2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15</v>
      </c>
      <c r="M114" s="237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7" t="s">
        <v>234</v>
      </c>
      <c r="S114" s="237" t="s">
        <v>162</v>
      </c>
      <c r="T114" s="238" t="s">
        <v>162</v>
      </c>
      <c r="U114" s="223">
        <v>2.42</v>
      </c>
      <c r="V114" s="223">
        <f>ROUND(E114*U114,2)</f>
        <v>0.16</v>
      </c>
      <c r="W114" s="223"/>
      <c r="X114" s="223" t="s">
        <v>266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267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63" t="s">
        <v>305</v>
      </c>
      <c r="D115" s="250"/>
      <c r="E115" s="250"/>
      <c r="F115" s="250"/>
      <c r="G115" s="250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164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x14ac:dyDescent="0.2">
      <c r="A116" s="226" t="s">
        <v>147</v>
      </c>
      <c r="B116" s="227" t="s">
        <v>105</v>
      </c>
      <c r="C116" s="240" t="s">
        <v>106</v>
      </c>
      <c r="D116" s="228"/>
      <c r="E116" s="229"/>
      <c r="F116" s="230"/>
      <c r="G116" s="230">
        <f>SUMIF(AG117:AG129,"&lt;&gt;NOR",G117:G129)</f>
        <v>0</v>
      </c>
      <c r="H116" s="230"/>
      <c r="I116" s="230">
        <f>SUM(I117:I129)</f>
        <v>0</v>
      </c>
      <c r="J116" s="230"/>
      <c r="K116" s="230">
        <f>SUM(K117:K129)</f>
        <v>0</v>
      </c>
      <c r="L116" s="230"/>
      <c r="M116" s="230">
        <f>SUM(M117:M129)</f>
        <v>0</v>
      </c>
      <c r="N116" s="230"/>
      <c r="O116" s="230">
        <f>SUM(O117:O129)</f>
        <v>0.1</v>
      </c>
      <c r="P116" s="230"/>
      <c r="Q116" s="230">
        <f>SUM(Q117:Q129)</f>
        <v>0</v>
      </c>
      <c r="R116" s="230"/>
      <c r="S116" s="230"/>
      <c r="T116" s="231"/>
      <c r="U116" s="225"/>
      <c r="V116" s="225">
        <f>SUM(V117:V129)</f>
        <v>2.4500000000000002</v>
      </c>
      <c r="W116" s="225"/>
      <c r="X116" s="225"/>
      <c r="AG116" t="s">
        <v>148</v>
      </c>
    </row>
    <row r="117" spans="1:60" outlineLevel="1" x14ac:dyDescent="0.2">
      <c r="A117" s="232">
        <v>62</v>
      </c>
      <c r="B117" s="233" t="s">
        <v>349</v>
      </c>
      <c r="C117" s="241" t="s">
        <v>350</v>
      </c>
      <c r="D117" s="234" t="s">
        <v>173</v>
      </c>
      <c r="E117" s="235">
        <v>16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15</v>
      </c>
      <c r="M117" s="237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7" t="s">
        <v>234</v>
      </c>
      <c r="S117" s="237" t="s">
        <v>162</v>
      </c>
      <c r="T117" s="238" t="s">
        <v>162</v>
      </c>
      <c r="U117" s="223">
        <v>0.14699999999999999</v>
      </c>
      <c r="V117" s="223">
        <f>ROUND(E117*U117,2)</f>
        <v>2.35</v>
      </c>
      <c r="W117" s="223"/>
      <c r="X117" s="223" t="s">
        <v>154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170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3" t="s">
        <v>351</v>
      </c>
      <c r="D118" s="250"/>
      <c r="E118" s="250"/>
      <c r="F118" s="250"/>
      <c r="G118" s="250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164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4" t="s">
        <v>204</v>
      </c>
      <c r="D119" s="245"/>
      <c r="E119" s="246">
        <v>16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166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2.5" outlineLevel="1" x14ac:dyDescent="0.2">
      <c r="A120" s="232">
        <v>63</v>
      </c>
      <c r="B120" s="233" t="s">
        <v>352</v>
      </c>
      <c r="C120" s="241" t="s">
        <v>353</v>
      </c>
      <c r="D120" s="234" t="s">
        <v>354</v>
      </c>
      <c r="E120" s="235">
        <v>96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15</v>
      </c>
      <c r="M120" s="237">
        <f>G120*(1+L120/100)</f>
        <v>0</v>
      </c>
      <c r="N120" s="237">
        <v>1E-3</v>
      </c>
      <c r="O120" s="237">
        <f>ROUND(E120*N120,2)</f>
        <v>0.1</v>
      </c>
      <c r="P120" s="237">
        <v>0</v>
      </c>
      <c r="Q120" s="237">
        <f>ROUND(E120*P120,2)</f>
        <v>0</v>
      </c>
      <c r="R120" s="237" t="s">
        <v>343</v>
      </c>
      <c r="S120" s="237" t="s">
        <v>162</v>
      </c>
      <c r="T120" s="238" t="s">
        <v>162</v>
      </c>
      <c r="U120" s="223">
        <v>0</v>
      </c>
      <c r="V120" s="223">
        <f>ROUND(E120*U120,2)</f>
        <v>0</v>
      </c>
      <c r="W120" s="223"/>
      <c r="X120" s="223" t="s">
        <v>345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355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6" t="s">
        <v>356</v>
      </c>
      <c r="D121" s="259"/>
      <c r="E121" s="259"/>
      <c r="F121" s="259"/>
      <c r="G121" s="259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251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58" t="str">
        <f>C121</f>
        <v>jednosložková šedá samonivelační podlahová hmota na bázi cementu a modifikujících přísad pro vnitřní použití</v>
      </c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70" t="s">
        <v>357</v>
      </c>
      <c r="D122" s="247"/>
      <c r="E122" s="248"/>
      <c r="F122" s="249"/>
      <c r="G122" s="249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251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69" t="s">
        <v>358</v>
      </c>
      <c r="D123" s="262"/>
      <c r="E123" s="262"/>
      <c r="F123" s="262"/>
      <c r="G123" s="262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251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69" t="s">
        <v>359</v>
      </c>
      <c r="D124" s="262"/>
      <c r="E124" s="262"/>
      <c r="F124" s="262"/>
      <c r="G124" s="262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251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9" t="s">
        <v>360</v>
      </c>
      <c r="D125" s="262"/>
      <c r="E125" s="262"/>
      <c r="F125" s="262"/>
      <c r="G125" s="262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251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69" t="s">
        <v>361</v>
      </c>
      <c r="D126" s="262"/>
      <c r="E126" s="262"/>
      <c r="F126" s="262"/>
      <c r="G126" s="262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251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4" t="s">
        <v>362</v>
      </c>
      <c r="D127" s="245"/>
      <c r="E127" s="246">
        <v>96</v>
      </c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166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2">
        <v>64</v>
      </c>
      <c r="B128" s="233" t="s">
        <v>363</v>
      </c>
      <c r="C128" s="241" t="s">
        <v>364</v>
      </c>
      <c r="D128" s="234" t="s">
        <v>243</v>
      </c>
      <c r="E128" s="235">
        <v>9.6000000000000002E-2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15</v>
      </c>
      <c r="M128" s="237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7" t="s">
        <v>234</v>
      </c>
      <c r="S128" s="237" t="s">
        <v>162</v>
      </c>
      <c r="T128" s="238" t="s">
        <v>162</v>
      </c>
      <c r="U128" s="223">
        <v>1.091</v>
      </c>
      <c r="V128" s="223">
        <f>ROUND(E128*U128,2)</f>
        <v>0.1</v>
      </c>
      <c r="W128" s="223"/>
      <c r="X128" s="223" t="s">
        <v>266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267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3" t="s">
        <v>365</v>
      </c>
      <c r="D129" s="250"/>
      <c r="E129" s="250"/>
      <c r="F129" s="250"/>
      <c r="G129" s="250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164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">
      <c r="A130" s="226" t="s">
        <v>147</v>
      </c>
      <c r="B130" s="227" t="s">
        <v>107</v>
      </c>
      <c r="C130" s="240" t="s">
        <v>108</v>
      </c>
      <c r="D130" s="228"/>
      <c r="E130" s="229"/>
      <c r="F130" s="230"/>
      <c r="G130" s="230">
        <f>SUMIF(AG131:AG136,"&lt;&gt;NOR",G131:G136)</f>
        <v>0</v>
      </c>
      <c r="H130" s="230"/>
      <c r="I130" s="230">
        <f>SUM(I131:I136)</f>
        <v>0</v>
      </c>
      <c r="J130" s="230"/>
      <c r="K130" s="230">
        <f>SUM(K131:K136)</f>
        <v>0</v>
      </c>
      <c r="L130" s="230"/>
      <c r="M130" s="230">
        <f>SUM(M131:M136)</f>
        <v>0</v>
      </c>
      <c r="N130" s="230"/>
      <c r="O130" s="230">
        <f>SUM(O131:O136)</f>
        <v>0.13</v>
      </c>
      <c r="P130" s="230"/>
      <c r="Q130" s="230">
        <f>SUM(Q131:Q136)</f>
        <v>0</v>
      </c>
      <c r="R130" s="230"/>
      <c r="S130" s="230"/>
      <c r="T130" s="231"/>
      <c r="U130" s="225"/>
      <c r="V130" s="225">
        <f>SUM(V131:V136)</f>
        <v>17.78</v>
      </c>
      <c r="W130" s="225"/>
      <c r="X130" s="225"/>
      <c r="AG130" t="s">
        <v>148</v>
      </c>
    </row>
    <row r="131" spans="1:60" outlineLevel="1" x14ac:dyDescent="0.2">
      <c r="A131" s="232">
        <v>65</v>
      </c>
      <c r="B131" s="233" t="s">
        <v>366</v>
      </c>
      <c r="C131" s="241" t="s">
        <v>367</v>
      </c>
      <c r="D131" s="234" t="s">
        <v>173</v>
      </c>
      <c r="E131" s="235">
        <v>16.989000000000001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15</v>
      </c>
      <c r="M131" s="237">
        <f>G131*(1+L131/100)</f>
        <v>0</v>
      </c>
      <c r="N131" s="237">
        <v>1.6000000000000001E-4</v>
      </c>
      <c r="O131" s="237">
        <f>ROUND(E131*N131,2)</f>
        <v>0</v>
      </c>
      <c r="P131" s="237">
        <v>0</v>
      </c>
      <c r="Q131" s="237">
        <f>ROUND(E131*P131,2)</f>
        <v>0</v>
      </c>
      <c r="R131" s="237" t="s">
        <v>308</v>
      </c>
      <c r="S131" s="237" t="s">
        <v>162</v>
      </c>
      <c r="T131" s="238" t="s">
        <v>162</v>
      </c>
      <c r="U131" s="223">
        <v>0.05</v>
      </c>
      <c r="V131" s="223">
        <f>ROUND(E131*U131,2)</f>
        <v>0.85</v>
      </c>
      <c r="W131" s="223"/>
      <c r="X131" s="223" t="s">
        <v>154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155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6" t="s">
        <v>368</v>
      </c>
      <c r="D132" s="259"/>
      <c r="E132" s="259"/>
      <c r="F132" s="259"/>
      <c r="G132" s="259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251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32">
        <v>66</v>
      </c>
      <c r="B133" s="233" t="s">
        <v>369</v>
      </c>
      <c r="C133" s="241" t="s">
        <v>370</v>
      </c>
      <c r="D133" s="234" t="s">
        <v>173</v>
      </c>
      <c r="E133" s="235">
        <v>16.989000000000001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15</v>
      </c>
      <c r="M133" s="237">
        <f>G133*(1+L133/100)</f>
        <v>0</v>
      </c>
      <c r="N133" s="237">
        <v>4.45E-3</v>
      </c>
      <c r="O133" s="237">
        <f>ROUND(E133*N133,2)</f>
        <v>0.08</v>
      </c>
      <c r="P133" s="237">
        <v>0</v>
      </c>
      <c r="Q133" s="237">
        <f>ROUND(E133*P133,2)</f>
        <v>0</v>
      </c>
      <c r="R133" s="237" t="s">
        <v>308</v>
      </c>
      <c r="S133" s="237" t="s">
        <v>162</v>
      </c>
      <c r="T133" s="238" t="s">
        <v>162</v>
      </c>
      <c r="U133" s="223">
        <v>0.98399999999999999</v>
      </c>
      <c r="V133" s="223">
        <f>ROUND(E133*U133,2)</f>
        <v>16.72</v>
      </c>
      <c r="W133" s="223"/>
      <c r="X133" s="223" t="s">
        <v>154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223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4" t="s">
        <v>188</v>
      </c>
      <c r="D134" s="245"/>
      <c r="E134" s="246">
        <v>16.989000000000001</v>
      </c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166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51">
        <v>67</v>
      </c>
      <c r="B135" s="252" t="s">
        <v>371</v>
      </c>
      <c r="C135" s="265" t="s">
        <v>372</v>
      </c>
      <c r="D135" s="253" t="s">
        <v>173</v>
      </c>
      <c r="E135" s="254">
        <v>20</v>
      </c>
      <c r="F135" s="255"/>
      <c r="G135" s="256">
        <f>ROUND(E135*F135,2)</f>
        <v>0</v>
      </c>
      <c r="H135" s="255"/>
      <c r="I135" s="256">
        <f>ROUND(E135*H135,2)</f>
        <v>0</v>
      </c>
      <c r="J135" s="255"/>
      <c r="K135" s="256">
        <f>ROUND(E135*J135,2)</f>
        <v>0</v>
      </c>
      <c r="L135" s="256">
        <v>15</v>
      </c>
      <c r="M135" s="256">
        <f>G135*(1+L135/100)</f>
        <v>0</v>
      </c>
      <c r="N135" s="256">
        <v>2.7000000000000001E-3</v>
      </c>
      <c r="O135" s="256">
        <f>ROUND(E135*N135,2)</f>
        <v>0.05</v>
      </c>
      <c r="P135" s="256">
        <v>0</v>
      </c>
      <c r="Q135" s="256">
        <f>ROUND(E135*P135,2)</f>
        <v>0</v>
      </c>
      <c r="R135" s="256"/>
      <c r="S135" s="256" t="s">
        <v>152</v>
      </c>
      <c r="T135" s="257" t="s">
        <v>153</v>
      </c>
      <c r="U135" s="223">
        <v>0</v>
      </c>
      <c r="V135" s="223">
        <f>ROUND(E135*U135,2)</f>
        <v>0</v>
      </c>
      <c r="W135" s="223"/>
      <c r="X135" s="223" t="s">
        <v>154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170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51">
        <v>68</v>
      </c>
      <c r="B136" s="252" t="s">
        <v>373</v>
      </c>
      <c r="C136" s="265" t="s">
        <v>374</v>
      </c>
      <c r="D136" s="253" t="s">
        <v>243</v>
      </c>
      <c r="E136" s="254">
        <v>0.13231999999999999</v>
      </c>
      <c r="F136" s="255"/>
      <c r="G136" s="256">
        <f>ROUND(E136*F136,2)</f>
        <v>0</v>
      </c>
      <c r="H136" s="255"/>
      <c r="I136" s="256">
        <f>ROUND(E136*H136,2)</f>
        <v>0</v>
      </c>
      <c r="J136" s="255"/>
      <c r="K136" s="256">
        <f>ROUND(E136*J136,2)</f>
        <v>0</v>
      </c>
      <c r="L136" s="256">
        <v>15</v>
      </c>
      <c r="M136" s="256">
        <f>G136*(1+L136/100)</f>
        <v>0</v>
      </c>
      <c r="N136" s="256">
        <v>0</v>
      </c>
      <c r="O136" s="256">
        <f>ROUND(E136*N136,2)</f>
        <v>0</v>
      </c>
      <c r="P136" s="256">
        <v>0</v>
      </c>
      <c r="Q136" s="256">
        <f>ROUND(E136*P136,2)</f>
        <v>0</v>
      </c>
      <c r="R136" s="256" t="s">
        <v>308</v>
      </c>
      <c r="S136" s="256" t="s">
        <v>162</v>
      </c>
      <c r="T136" s="257" t="s">
        <v>162</v>
      </c>
      <c r="U136" s="223">
        <v>1.5980000000000001</v>
      </c>
      <c r="V136" s="223">
        <f>ROUND(E136*U136,2)</f>
        <v>0.21</v>
      </c>
      <c r="W136" s="223"/>
      <c r="X136" s="223" t="s">
        <v>266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267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x14ac:dyDescent="0.2">
      <c r="A137" s="226" t="s">
        <v>147</v>
      </c>
      <c r="B137" s="227" t="s">
        <v>109</v>
      </c>
      <c r="C137" s="240" t="s">
        <v>110</v>
      </c>
      <c r="D137" s="228"/>
      <c r="E137" s="229"/>
      <c r="F137" s="230"/>
      <c r="G137" s="230">
        <f>SUMIF(AG138:AG140,"&lt;&gt;NOR",G138:G140)</f>
        <v>0</v>
      </c>
      <c r="H137" s="230"/>
      <c r="I137" s="230">
        <f>SUM(I138:I140)</f>
        <v>0</v>
      </c>
      <c r="J137" s="230"/>
      <c r="K137" s="230">
        <f>SUM(K138:K140)</f>
        <v>0</v>
      </c>
      <c r="L137" s="230"/>
      <c r="M137" s="230">
        <f>SUM(M138:M140)</f>
        <v>0</v>
      </c>
      <c r="N137" s="230"/>
      <c r="O137" s="230">
        <f>SUM(O138:O140)</f>
        <v>0</v>
      </c>
      <c r="P137" s="230"/>
      <c r="Q137" s="230">
        <f>SUM(Q138:Q140)</f>
        <v>0</v>
      </c>
      <c r="R137" s="230"/>
      <c r="S137" s="230"/>
      <c r="T137" s="231"/>
      <c r="U137" s="225"/>
      <c r="V137" s="225">
        <f>SUM(V138:V140)</f>
        <v>1.94</v>
      </c>
      <c r="W137" s="225"/>
      <c r="X137" s="225"/>
      <c r="AG137" t="s">
        <v>148</v>
      </c>
    </row>
    <row r="138" spans="1:60" outlineLevel="1" x14ac:dyDescent="0.2">
      <c r="A138" s="232">
        <v>69</v>
      </c>
      <c r="B138" s="233" t="s">
        <v>375</v>
      </c>
      <c r="C138" s="241" t="s">
        <v>376</v>
      </c>
      <c r="D138" s="234" t="s">
        <v>173</v>
      </c>
      <c r="E138" s="235">
        <v>5.4158499999999998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15</v>
      </c>
      <c r="M138" s="237">
        <f>G138*(1+L138/100)</f>
        <v>0</v>
      </c>
      <c r="N138" s="237">
        <v>1.0000000000000001E-5</v>
      </c>
      <c r="O138" s="237">
        <f>ROUND(E138*N138,2)</f>
        <v>0</v>
      </c>
      <c r="P138" s="237">
        <v>0</v>
      </c>
      <c r="Q138" s="237">
        <f>ROUND(E138*P138,2)</f>
        <v>0</v>
      </c>
      <c r="R138" s="237" t="s">
        <v>377</v>
      </c>
      <c r="S138" s="237" t="s">
        <v>162</v>
      </c>
      <c r="T138" s="238" t="s">
        <v>162</v>
      </c>
      <c r="U138" s="223">
        <v>7.1999999999999995E-2</v>
      </c>
      <c r="V138" s="223">
        <f>ROUND(E138*U138,2)</f>
        <v>0.39</v>
      </c>
      <c r="W138" s="223"/>
      <c r="X138" s="223" t="s">
        <v>154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223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64" t="s">
        <v>378</v>
      </c>
      <c r="D139" s="245"/>
      <c r="E139" s="246">
        <v>5.4158499999999998</v>
      </c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166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51">
        <v>70</v>
      </c>
      <c r="B140" s="252" t="s">
        <v>379</v>
      </c>
      <c r="C140" s="265" t="s">
        <v>380</v>
      </c>
      <c r="D140" s="253" t="s">
        <v>173</v>
      </c>
      <c r="E140" s="254">
        <v>5.4158499999999998</v>
      </c>
      <c r="F140" s="255"/>
      <c r="G140" s="256">
        <f>ROUND(E140*F140,2)</f>
        <v>0</v>
      </c>
      <c r="H140" s="255"/>
      <c r="I140" s="256">
        <f>ROUND(E140*H140,2)</f>
        <v>0</v>
      </c>
      <c r="J140" s="255"/>
      <c r="K140" s="256">
        <f>ROUND(E140*J140,2)</f>
        <v>0</v>
      </c>
      <c r="L140" s="256">
        <v>15</v>
      </c>
      <c r="M140" s="256">
        <f>G140*(1+L140/100)</f>
        <v>0</v>
      </c>
      <c r="N140" s="256">
        <v>2.4000000000000001E-4</v>
      </c>
      <c r="O140" s="256">
        <f>ROUND(E140*N140,2)</f>
        <v>0</v>
      </c>
      <c r="P140" s="256">
        <v>0</v>
      </c>
      <c r="Q140" s="256">
        <f>ROUND(E140*P140,2)</f>
        <v>0</v>
      </c>
      <c r="R140" s="256" t="s">
        <v>377</v>
      </c>
      <c r="S140" s="256" t="s">
        <v>162</v>
      </c>
      <c r="T140" s="257" t="s">
        <v>162</v>
      </c>
      <c r="U140" s="223">
        <v>0.28699999999999998</v>
      </c>
      <c r="V140" s="223">
        <f>ROUND(E140*U140,2)</f>
        <v>1.55</v>
      </c>
      <c r="W140" s="223"/>
      <c r="X140" s="223" t="s">
        <v>154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223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">
      <c r="A141" s="226" t="s">
        <v>147</v>
      </c>
      <c r="B141" s="227" t="s">
        <v>111</v>
      </c>
      <c r="C141" s="240" t="s">
        <v>112</v>
      </c>
      <c r="D141" s="228"/>
      <c r="E141" s="229"/>
      <c r="F141" s="230"/>
      <c r="G141" s="230">
        <f>SUMIF(AG142:AG154,"&lt;&gt;NOR",G142:G154)</f>
        <v>0</v>
      </c>
      <c r="H141" s="230"/>
      <c r="I141" s="230">
        <f>SUM(I142:I154)</f>
        <v>0</v>
      </c>
      <c r="J141" s="230"/>
      <c r="K141" s="230">
        <f>SUM(K142:K154)</f>
        <v>0</v>
      </c>
      <c r="L141" s="230"/>
      <c r="M141" s="230">
        <f>SUM(M142:M154)</f>
        <v>0</v>
      </c>
      <c r="N141" s="230"/>
      <c r="O141" s="230">
        <f>SUM(O142:O154)</f>
        <v>0.08</v>
      </c>
      <c r="P141" s="230"/>
      <c r="Q141" s="230">
        <f>SUM(Q142:Q154)</f>
        <v>0</v>
      </c>
      <c r="R141" s="230"/>
      <c r="S141" s="230"/>
      <c r="T141" s="231"/>
      <c r="U141" s="225"/>
      <c r="V141" s="225">
        <f>SUM(V142:V154)</f>
        <v>56.77</v>
      </c>
      <c r="W141" s="225"/>
      <c r="X141" s="225"/>
      <c r="AG141" t="s">
        <v>148</v>
      </c>
    </row>
    <row r="142" spans="1:60" outlineLevel="1" x14ac:dyDescent="0.2">
      <c r="A142" s="232">
        <v>71</v>
      </c>
      <c r="B142" s="233" t="s">
        <v>381</v>
      </c>
      <c r="C142" s="241" t="s">
        <v>382</v>
      </c>
      <c r="D142" s="234" t="s">
        <v>173</v>
      </c>
      <c r="E142" s="235">
        <v>172.21700000000001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15</v>
      </c>
      <c r="M142" s="237">
        <f>G142*(1+L142/100)</f>
        <v>0</v>
      </c>
      <c r="N142" s="237">
        <v>0</v>
      </c>
      <c r="O142" s="237">
        <f>ROUND(E142*N142,2)</f>
        <v>0</v>
      </c>
      <c r="P142" s="237">
        <v>0</v>
      </c>
      <c r="Q142" s="237">
        <f>ROUND(E142*P142,2)</f>
        <v>0</v>
      </c>
      <c r="R142" s="237" t="s">
        <v>383</v>
      </c>
      <c r="S142" s="237" t="s">
        <v>162</v>
      </c>
      <c r="T142" s="238" t="s">
        <v>162</v>
      </c>
      <c r="U142" s="223">
        <v>6.9709999999999994E-2</v>
      </c>
      <c r="V142" s="223">
        <f>ROUND(E142*U142,2)</f>
        <v>12.01</v>
      </c>
      <c r="W142" s="223"/>
      <c r="X142" s="223" t="s">
        <v>154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223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4" t="s">
        <v>384</v>
      </c>
      <c r="D143" s="245"/>
      <c r="E143" s="246">
        <v>78.2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166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64" t="s">
        <v>385</v>
      </c>
      <c r="D144" s="245"/>
      <c r="E144" s="246">
        <v>85.26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166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4" t="s">
        <v>386</v>
      </c>
      <c r="D145" s="245"/>
      <c r="E145" s="246">
        <v>8.7569999999999997</v>
      </c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166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2">
        <v>72</v>
      </c>
      <c r="B146" s="233" t="s">
        <v>387</v>
      </c>
      <c r="C146" s="241" t="s">
        <v>388</v>
      </c>
      <c r="D146" s="234" t="s">
        <v>173</v>
      </c>
      <c r="E146" s="235">
        <v>11.933999999999999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15</v>
      </c>
      <c r="M146" s="237">
        <f>G146*(1+L146/100)</f>
        <v>0</v>
      </c>
      <c r="N146" s="237">
        <v>3.5E-4</v>
      </c>
      <c r="O146" s="237">
        <f>ROUND(E146*N146,2)</f>
        <v>0</v>
      </c>
      <c r="P146" s="237">
        <v>0</v>
      </c>
      <c r="Q146" s="237">
        <f>ROUND(E146*P146,2)</f>
        <v>0</v>
      </c>
      <c r="R146" s="237" t="s">
        <v>383</v>
      </c>
      <c r="S146" s="237" t="s">
        <v>162</v>
      </c>
      <c r="T146" s="238" t="s">
        <v>162</v>
      </c>
      <c r="U146" s="223">
        <v>0.16897000000000001</v>
      </c>
      <c r="V146" s="223">
        <f>ROUND(E146*U146,2)</f>
        <v>2.02</v>
      </c>
      <c r="W146" s="223"/>
      <c r="X146" s="223" t="s">
        <v>154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223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4" t="s">
        <v>389</v>
      </c>
      <c r="D147" s="245"/>
      <c r="E147" s="246">
        <v>11.933999999999999</v>
      </c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166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2">
        <v>73</v>
      </c>
      <c r="B148" s="233" t="s">
        <v>390</v>
      </c>
      <c r="C148" s="241" t="s">
        <v>391</v>
      </c>
      <c r="D148" s="234" t="s">
        <v>173</v>
      </c>
      <c r="E148" s="235">
        <v>313.25599999999997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15</v>
      </c>
      <c r="M148" s="237">
        <f>G148*(1+L148/100)</f>
        <v>0</v>
      </c>
      <c r="N148" s="237">
        <v>1.6000000000000001E-4</v>
      </c>
      <c r="O148" s="237">
        <f>ROUND(E148*N148,2)</f>
        <v>0.05</v>
      </c>
      <c r="P148" s="237">
        <v>0</v>
      </c>
      <c r="Q148" s="237">
        <f>ROUND(E148*P148,2)</f>
        <v>0</v>
      </c>
      <c r="R148" s="237" t="s">
        <v>383</v>
      </c>
      <c r="S148" s="237" t="s">
        <v>162</v>
      </c>
      <c r="T148" s="238" t="s">
        <v>162</v>
      </c>
      <c r="U148" s="223">
        <v>0.10191</v>
      </c>
      <c r="V148" s="223">
        <f>ROUND(E148*U148,2)</f>
        <v>31.92</v>
      </c>
      <c r="W148" s="223"/>
      <c r="X148" s="223" t="s">
        <v>154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223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4" t="s">
        <v>392</v>
      </c>
      <c r="D149" s="245"/>
      <c r="E149" s="246">
        <v>78.2</v>
      </c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166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4" t="s">
        <v>393</v>
      </c>
      <c r="D150" s="245"/>
      <c r="E150" s="246">
        <v>230.202</v>
      </c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166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4" t="s">
        <v>394</v>
      </c>
      <c r="D151" s="245"/>
      <c r="E151" s="246">
        <v>4.8540000000000001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166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32">
        <v>74</v>
      </c>
      <c r="B152" s="233" t="s">
        <v>395</v>
      </c>
      <c r="C152" s="241" t="s">
        <v>396</v>
      </c>
      <c r="D152" s="234" t="s">
        <v>173</v>
      </c>
      <c r="E152" s="235">
        <v>162.595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15</v>
      </c>
      <c r="M152" s="237">
        <f>G152*(1+L152/100)</f>
        <v>0</v>
      </c>
      <c r="N152" s="237">
        <v>1.7000000000000001E-4</v>
      </c>
      <c r="O152" s="237">
        <f>ROUND(E152*N152,2)</f>
        <v>0.03</v>
      </c>
      <c r="P152" s="237">
        <v>0</v>
      </c>
      <c r="Q152" s="237">
        <f>ROUND(E152*P152,2)</f>
        <v>0</v>
      </c>
      <c r="R152" s="237" t="s">
        <v>271</v>
      </c>
      <c r="S152" s="237" t="s">
        <v>162</v>
      </c>
      <c r="T152" s="238" t="s">
        <v>162</v>
      </c>
      <c r="U152" s="223">
        <v>6.6549999999999998E-2</v>
      </c>
      <c r="V152" s="223">
        <f>ROUND(E152*U152,2)</f>
        <v>10.82</v>
      </c>
      <c r="W152" s="223"/>
      <c r="X152" s="223" t="s">
        <v>272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273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3" t="s">
        <v>397</v>
      </c>
      <c r="D153" s="250"/>
      <c r="E153" s="250"/>
      <c r="F153" s="250"/>
      <c r="G153" s="250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164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4" t="s">
        <v>398</v>
      </c>
      <c r="D154" s="245"/>
      <c r="E154" s="246">
        <v>162.595</v>
      </c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166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x14ac:dyDescent="0.2">
      <c r="A155" s="3"/>
      <c r="B155" s="4"/>
      <c r="C155" s="242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AE155">
        <v>15</v>
      </c>
      <c r="AF155">
        <v>21</v>
      </c>
      <c r="AG155" t="s">
        <v>134</v>
      </c>
    </row>
    <row r="156" spans="1:60" x14ac:dyDescent="0.2">
      <c r="A156" s="216"/>
      <c r="B156" s="217" t="s">
        <v>29</v>
      </c>
      <c r="C156" s="243"/>
      <c r="D156" s="218"/>
      <c r="E156" s="219"/>
      <c r="F156" s="219"/>
      <c r="G156" s="239">
        <f>G8+G13+G30+G66+G69+G72+G74+G89+G102+G116+G130+G137+G141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f>SUMIF(L7:L154,AE155,G7:G154)</f>
        <v>0</v>
      </c>
      <c r="AF156">
        <f>SUMIF(L7:L154,AF155,G7:G154)</f>
        <v>0</v>
      </c>
      <c r="AG156" t="s">
        <v>156</v>
      </c>
    </row>
    <row r="157" spans="1:60" x14ac:dyDescent="0.2">
      <c r="C157" s="244"/>
      <c r="D157" s="10"/>
      <c r="AG157" t="s">
        <v>157</v>
      </c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aviADsU8ADsZlBEn1WEukcHXemBZKutnlkF/6bQCr2dLGdo/Zqjl10FarmJ75Gl3F3dpxWIuHYcNnZrIRxAKA==" saltValue="F++oltvetvIs1HgMp33Q7w==" spinCount="100000" sheet="1"/>
  <mergeCells count="30">
    <mergeCell ref="C124:G124"/>
    <mergeCell ref="C125:G125"/>
    <mergeCell ref="C126:G126"/>
    <mergeCell ref="C129:G129"/>
    <mergeCell ref="C132:G132"/>
    <mergeCell ref="C153:G153"/>
    <mergeCell ref="C105:G105"/>
    <mergeCell ref="C106:G106"/>
    <mergeCell ref="C115:G115"/>
    <mergeCell ref="C118:G118"/>
    <mergeCell ref="C121:G121"/>
    <mergeCell ref="C123:G123"/>
    <mergeCell ref="C45:G45"/>
    <mergeCell ref="C59:G59"/>
    <mergeCell ref="C65:G65"/>
    <mergeCell ref="C68:G68"/>
    <mergeCell ref="C88:G88"/>
    <mergeCell ref="C101:G101"/>
    <mergeCell ref="C17:G17"/>
    <mergeCell ref="C20:G20"/>
    <mergeCell ref="C23:G23"/>
    <mergeCell ref="C35:G35"/>
    <mergeCell ref="C38:G38"/>
    <mergeCell ref="C41:G4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80B2-2AB2-488D-AE0C-22C5D78B336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67</v>
      </c>
      <c r="C8" s="240" t="s">
        <v>68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13.89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399</v>
      </c>
      <c r="C9" s="241" t="s">
        <v>400</v>
      </c>
      <c r="D9" s="234" t="s">
        <v>233</v>
      </c>
      <c r="E9" s="235">
        <v>53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0.152</v>
      </c>
      <c r="V9" s="223">
        <f>ROUND(E9*U9,2)</f>
        <v>8.06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401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189</v>
      </c>
      <c r="C11" s="265" t="s">
        <v>190</v>
      </c>
      <c r="D11" s="253" t="s">
        <v>173</v>
      </c>
      <c r="E11" s="254">
        <v>6.3250000000000002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174</v>
      </c>
      <c r="S11" s="256" t="s">
        <v>162</v>
      </c>
      <c r="T11" s="257" t="s">
        <v>162</v>
      </c>
      <c r="U11" s="223">
        <v>0.84</v>
      </c>
      <c r="V11" s="223">
        <f>ROUND(E11*U11,2)</f>
        <v>5.31</v>
      </c>
      <c r="W11" s="223"/>
      <c r="X11" s="223" t="s">
        <v>154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170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2">
        <v>3</v>
      </c>
      <c r="B12" s="233" t="s">
        <v>402</v>
      </c>
      <c r="C12" s="241" t="s">
        <v>403</v>
      </c>
      <c r="D12" s="234" t="s">
        <v>173</v>
      </c>
      <c r="E12" s="235">
        <v>0.45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174</v>
      </c>
      <c r="S12" s="237" t="s">
        <v>162</v>
      </c>
      <c r="T12" s="238" t="s">
        <v>162</v>
      </c>
      <c r="U12" s="223">
        <v>1.153</v>
      </c>
      <c r="V12" s="223">
        <f>ROUND(E12*U12,2)</f>
        <v>0.52</v>
      </c>
      <c r="W12" s="223"/>
      <c r="X12" s="223" t="s">
        <v>154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170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3" t="s">
        <v>404</v>
      </c>
      <c r="D13" s="250"/>
      <c r="E13" s="250"/>
      <c r="F13" s="250"/>
      <c r="G13" s="25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147</v>
      </c>
      <c r="B14" s="227" t="s">
        <v>73</v>
      </c>
      <c r="C14" s="240" t="s">
        <v>74</v>
      </c>
      <c r="D14" s="228"/>
      <c r="E14" s="229"/>
      <c r="F14" s="230"/>
      <c r="G14" s="230">
        <f>SUMIF(AG15:AG25,"&lt;&gt;NOR",G15:G25)</f>
        <v>0</v>
      </c>
      <c r="H14" s="230"/>
      <c r="I14" s="230">
        <f>SUM(I15:I25)</f>
        <v>0</v>
      </c>
      <c r="J14" s="230"/>
      <c r="K14" s="230">
        <f>SUM(K15:K25)</f>
        <v>0</v>
      </c>
      <c r="L14" s="230"/>
      <c r="M14" s="230">
        <f>SUM(M15:M25)</f>
        <v>0</v>
      </c>
      <c r="N14" s="230"/>
      <c r="O14" s="230">
        <f>SUM(O15:O25)</f>
        <v>0</v>
      </c>
      <c r="P14" s="230"/>
      <c r="Q14" s="230">
        <f>SUM(Q15:Q25)</f>
        <v>0</v>
      </c>
      <c r="R14" s="230"/>
      <c r="S14" s="230"/>
      <c r="T14" s="231"/>
      <c r="U14" s="225"/>
      <c r="V14" s="225">
        <f>SUM(V15:V25)</f>
        <v>25.16</v>
      </c>
      <c r="W14" s="225"/>
      <c r="X14" s="225"/>
      <c r="AG14" t="s">
        <v>148</v>
      </c>
    </row>
    <row r="15" spans="1:60" ht="22.5" outlineLevel="1" x14ac:dyDescent="0.2">
      <c r="A15" s="251">
        <v>4</v>
      </c>
      <c r="B15" s="252" t="s">
        <v>405</v>
      </c>
      <c r="C15" s="265" t="s">
        <v>406</v>
      </c>
      <c r="D15" s="253" t="s">
        <v>233</v>
      </c>
      <c r="E15" s="254">
        <v>53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15</v>
      </c>
      <c r="M15" s="256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6" t="s">
        <v>200</v>
      </c>
      <c r="S15" s="256" t="s">
        <v>162</v>
      </c>
      <c r="T15" s="257" t="s">
        <v>162</v>
      </c>
      <c r="U15" s="223">
        <v>0.34200000000000003</v>
      </c>
      <c r="V15" s="223">
        <f>ROUND(E15*U15,2)</f>
        <v>18.13</v>
      </c>
      <c r="W15" s="223"/>
      <c r="X15" s="223" t="s">
        <v>154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170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51">
        <v>5</v>
      </c>
      <c r="B16" s="252" t="s">
        <v>407</v>
      </c>
      <c r="C16" s="265" t="s">
        <v>408</v>
      </c>
      <c r="D16" s="253" t="s">
        <v>233</v>
      </c>
      <c r="E16" s="254">
        <v>1.5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200</v>
      </c>
      <c r="S16" s="256" t="s">
        <v>162</v>
      </c>
      <c r="T16" s="257" t="s">
        <v>162</v>
      </c>
      <c r="U16" s="223">
        <v>1.595</v>
      </c>
      <c r="V16" s="223">
        <f>ROUND(E16*U16,2)</f>
        <v>2.39</v>
      </c>
      <c r="W16" s="223"/>
      <c r="X16" s="223" t="s">
        <v>154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170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51">
        <v>6</v>
      </c>
      <c r="B17" s="252" t="s">
        <v>409</v>
      </c>
      <c r="C17" s="265" t="s">
        <v>410</v>
      </c>
      <c r="D17" s="253" t="s">
        <v>169</v>
      </c>
      <c r="E17" s="254">
        <v>8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6"/>
      <c r="S17" s="256" t="s">
        <v>152</v>
      </c>
      <c r="T17" s="257" t="s">
        <v>153</v>
      </c>
      <c r="U17" s="223">
        <v>0</v>
      </c>
      <c r="V17" s="223">
        <f>ROUND(E17*U17,2)</f>
        <v>0</v>
      </c>
      <c r="W17" s="223"/>
      <c r="X17" s="223" t="s">
        <v>345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411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51">
        <v>7</v>
      </c>
      <c r="B18" s="252" t="s">
        <v>241</v>
      </c>
      <c r="C18" s="265" t="s">
        <v>242</v>
      </c>
      <c r="D18" s="253" t="s">
        <v>243</v>
      </c>
      <c r="E18" s="254">
        <v>1.6625000000000001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200</v>
      </c>
      <c r="S18" s="256" t="s">
        <v>162</v>
      </c>
      <c r="T18" s="257" t="s">
        <v>162</v>
      </c>
      <c r="U18" s="223">
        <v>0.93300000000000005</v>
      </c>
      <c r="V18" s="223">
        <f>ROUND(E18*U18,2)</f>
        <v>1.55</v>
      </c>
      <c r="W18" s="223"/>
      <c r="X18" s="223" t="s">
        <v>154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170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51">
        <v>8</v>
      </c>
      <c r="B19" s="252" t="s">
        <v>248</v>
      </c>
      <c r="C19" s="265" t="s">
        <v>249</v>
      </c>
      <c r="D19" s="253" t="s">
        <v>243</v>
      </c>
      <c r="E19" s="254">
        <v>1.6625000000000001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200</v>
      </c>
      <c r="S19" s="256" t="s">
        <v>162</v>
      </c>
      <c r="T19" s="257" t="s">
        <v>162</v>
      </c>
      <c r="U19" s="223">
        <v>0.49</v>
      </c>
      <c r="V19" s="223">
        <f>ROUND(E19*U19,2)</f>
        <v>0.81</v>
      </c>
      <c r="W19" s="223"/>
      <c r="X19" s="223" t="s">
        <v>154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170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1">
        <v>9</v>
      </c>
      <c r="B20" s="252" t="s">
        <v>252</v>
      </c>
      <c r="C20" s="265" t="s">
        <v>253</v>
      </c>
      <c r="D20" s="253" t="s">
        <v>243</v>
      </c>
      <c r="E20" s="254">
        <v>49.875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200</v>
      </c>
      <c r="S20" s="256" t="s">
        <v>162</v>
      </c>
      <c r="T20" s="257" t="s">
        <v>162</v>
      </c>
      <c r="U20" s="223">
        <v>0</v>
      </c>
      <c r="V20" s="223">
        <f>ROUND(E20*U20,2)</f>
        <v>0</v>
      </c>
      <c r="W20" s="223"/>
      <c r="X20" s="223" t="s">
        <v>154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170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51">
        <v>10</v>
      </c>
      <c r="B21" s="252" t="s">
        <v>254</v>
      </c>
      <c r="C21" s="265" t="s">
        <v>255</v>
      </c>
      <c r="D21" s="253" t="s">
        <v>243</v>
      </c>
      <c r="E21" s="254">
        <v>1.6625000000000001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200</v>
      </c>
      <c r="S21" s="256" t="s">
        <v>162</v>
      </c>
      <c r="T21" s="257" t="s">
        <v>162</v>
      </c>
      <c r="U21" s="223">
        <v>0.94199999999999995</v>
      </c>
      <c r="V21" s="223">
        <f>ROUND(E21*U21,2)</f>
        <v>1.57</v>
      </c>
      <c r="W21" s="223"/>
      <c r="X21" s="223" t="s">
        <v>154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170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51">
        <v>11</v>
      </c>
      <c r="B22" s="252" t="s">
        <v>256</v>
      </c>
      <c r="C22" s="265" t="s">
        <v>257</v>
      </c>
      <c r="D22" s="253" t="s">
        <v>243</v>
      </c>
      <c r="E22" s="254">
        <v>6.65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200</v>
      </c>
      <c r="S22" s="256" t="s">
        <v>162</v>
      </c>
      <c r="T22" s="257" t="s">
        <v>162</v>
      </c>
      <c r="U22" s="223">
        <v>0.105</v>
      </c>
      <c r="V22" s="223">
        <f>ROUND(E22*U22,2)</f>
        <v>0.7</v>
      </c>
      <c r="W22" s="223"/>
      <c r="X22" s="223" t="s">
        <v>154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170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51">
        <v>12</v>
      </c>
      <c r="B23" s="252" t="s">
        <v>258</v>
      </c>
      <c r="C23" s="265" t="s">
        <v>259</v>
      </c>
      <c r="D23" s="253" t="s">
        <v>243</v>
      </c>
      <c r="E23" s="254">
        <v>1.6625000000000001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200</v>
      </c>
      <c r="S23" s="256" t="s">
        <v>162</v>
      </c>
      <c r="T23" s="257" t="s">
        <v>162</v>
      </c>
      <c r="U23" s="223">
        <v>0</v>
      </c>
      <c r="V23" s="223">
        <f>ROUND(E23*U23,2)</f>
        <v>0</v>
      </c>
      <c r="W23" s="223"/>
      <c r="X23" s="223" t="s">
        <v>154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170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2">
        <v>13</v>
      </c>
      <c r="B24" s="233" t="s">
        <v>260</v>
      </c>
      <c r="C24" s="241" t="s">
        <v>261</v>
      </c>
      <c r="D24" s="234" t="s">
        <v>243</v>
      </c>
      <c r="E24" s="235">
        <v>1.6625000000000001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262</v>
      </c>
      <c r="S24" s="237" t="s">
        <v>162</v>
      </c>
      <c r="T24" s="238" t="s">
        <v>162</v>
      </c>
      <c r="U24" s="223">
        <v>6.0000000000000001E-3</v>
      </c>
      <c r="V24" s="223">
        <f>ROUND(E24*U24,2)</f>
        <v>0.01</v>
      </c>
      <c r="W24" s="223"/>
      <c r="X24" s="223" t="s">
        <v>154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170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3" t="s">
        <v>263</v>
      </c>
      <c r="D25" s="250"/>
      <c r="E25" s="250"/>
      <c r="F25" s="250"/>
      <c r="G25" s="250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164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6" t="s">
        <v>147</v>
      </c>
      <c r="B26" s="227" t="s">
        <v>75</v>
      </c>
      <c r="C26" s="240" t="s">
        <v>76</v>
      </c>
      <c r="D26" s="228"/>
      <c r="E26" s="229"/>
      <c r="F26" s="230"/>
      <c r="G26" s="230">
        <f>SUMIF(AG27:AG28,"&lt;&gt;NOR",G27:G28)</f>
        <v>0</v>
      </c>
      <c r="H26" s="230"/>
      <c r="I26" s="230">
        <f>SUM(I27:I28)</f>
        <v>0</v>
      </c>
      <c r="J26" s="230"/>
      <c r="K26" s="230">
        <f>SUM(K27:K28)</f>
        <v>0</v>
      </c>
      <c r="L26" s="230"/>
      <c r="M26" s="230">
        <f>SUM(M27:M28)</f>
        <v>0</v>
      </c>
      <c r="N26" s="230"/>
      <c r="O26" s="230">
        <f>SUM(O27:O28)</f>
        <v>0</v>
      </c>
      <c r="P26" s="230"/>
      <c r="Q26" s="230">
        <f>SUM(Q27:Q28)</f>
        <v>0</v>
      </c>
      <c r="R26" s="230"/>
      <c r="S26" s="230"/>
      <c r="T26" s="231"/>
      <c r="U26" s="225"/>
      <c r="V26" s="225">
        <f>SUM(V27:V28)</f>
        <v>1.02</v>
      </c>
      <c r="W26" s="225"/>
      <c r="X26" s="225"/>
      <c r="AG26" t="s">
        <v>148</v>
      </c>
    </row>
    <row r="27" spans="1:60" ht="33.75" outlineLevel="1" x14ac:dyDescent="0.2">
      <c r="A27" s="232">
        <v>14</v>
      </c>
      <c r="B27" s="233" t="s">
        <v>412</v>
      </c>
      <c r="C27" s="241" t="s">
        <v>413</v>
      </c>
      <c r="D27" s="234" t="s">
        <v>243</v>
      </c>
      <c r="E27" s="235">
        <v>0.39712999999999998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161</v>
      </c>
      <c r="S27" s="237" t="s">
        <v>162</v>
      </c>
      <c r="T27" s="238" t="s">
        <v>162</v>
      </c>
      <c r="U27" s="223">
        <v>2.577</v>
      </c>
      <c r="V27" s="223">
        <f>ROUND(E27*U27,2)</f>
        <v>1.02</v>
      </c>
      <c r="W27" s="223"/>
      <c r="X27" s="223" t="s">
        <v>154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170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3" t="s">
        <v>268</v>
      </c>
      <c r="D28" s="250"/>
      <c r="E28" s="250"/>
      <c r="F28" s="250"/>
      <c r="G28" s="250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164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26" t="s">
        <v>147</v>
      </c>
      <c r="B29" s="227" t="s">
        <v>81</v>
      </c>
      <c r="C29" s="240" t="s">
        <v>82</v>
      </c>
      <c r="D29" s="228"/>
      <c r="E29" s="229"/>
      <c r="F29" s="230"/>
      <c r="G29" s="230">
        <f>SUMIF(AG30:AG39,"&lt;&gt;NOR",G30:G39)</f>
        <v>0</v>
      </c>
      <c r="H29" s="230"/>
      <c r="I29" s="230">
        <f>SUM(I30:I39)</f>
        <v>0</v>
      </c>
      <c r="J29" s="230"/>
      <c r="K29" s="230">
        <f>SUM(K30:K39)</f>
        <v>0</v>
      </c>
      <c r="L29" s="230"/>
      <c r="M29" s="230">
        <f>SUM(M30:M39)</f>
        <v>0</v>
      </c>
      <c r="N29" s="230"/>
      <c r="O29" s="230">
        <f>SUM(O30:O39)</f>
        <v>0</v>
      </c>
      <c r="P29" s="230"/>
      <c r="Q29" s="230">
        <f>SUM(Q30:Q39)</f>
        <v>0</v>
      </c>
      <c r="R29" s="230"/>
      <c r="S29" s="230"/>
      <c r="T29" s="231"/>
      <c r="U29" s="225"/>
      <c r="V29" s="225">
        <f>SUM(V30:V39)</f>
        <v>8.6399999999999988</v>
      </c>
      <c r="W29" s="225"/>
      <c r="X29" s="225"/>
      <c r="AG29" t="s">
        <v>148</v>
      </c>
    </row>
    <row r="30" spans="1:60" outlineLevel="1" x14ac:dyDescent="0.2">
      <c r="A30" s="232">
        <v>15</v>
      </c>
      <c r="B30" s="233" t="s">
        <v>414</v>
      </c>
      <c r="C30" s="241" t="s">
        <v>415</v>
      </c>
      <c r="D30" s="234" t="s">
        <v>233</v>
      </c>
      <c r="E30" s="235">
        <v>16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 t="s">
        <v>222</v>
      </c>
      <c r="S30" s="237" t="s">
        <v>162</v>
      </c>
      <c r="T30" s="238" t="s">
        <v>162</v>
      </c>
      <c r="U30" s="223">
        <v>0.35899999999999999</v>
      </c>
      <c r="V30" s="223">
        <f>ROUND(E30*U30,2)</f>
        <v>5.74</v>
      </c>
      <c r="W30" s="223"/>
      <c r="X30" s="223" t="s">
        <v>154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223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3" t="s">
        <v>416</v>
      </c>
      <c r="D31" s="250"/>
      <c r="E31" s="250"/>
      <c r="F31" s="250"/>
      <c r="G31" s="250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164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2">
        <v>16</v>
      </c>
      <c r="B32" s="233" t="s">
        <v>417</v>
      </c>
      <c r="C32" s="241" t="s">
        <v>418</v>
      </c>
      <c r="D32" s="234" t="s">
        <v>233</v>
      </c>
      <c r="E32" s="235">
        <v>1.5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222</v>
      </c>
      <c r="S32" s="237" t="s">
        <v>162</v>
      </c>
      <c r="T32" s="238" t="s">
        <v>162</v>
      </c>
      <c r="U32" s="223">
        <v>1.173</v>
      </c>
      <c r="V32" s="223">
        <f>ROUND(E32*U32,2)</f>
        <v>1.76</v>
      </c>
      <c r="W32" s="223"/>
      <c r="X32" s="223" t="s">
        <v>154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223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3" t="s">
        <v>416</v>
      </c>
      <c r="D33" s="250"/>
      <c r="E33" s="250"/>
      <c r="F33" s="250"/>
      <c r="G33" s="250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164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2">
        <v>17</v>
      </c>
      <c r="B34" s="233" t="s">
        <v>419</v>
      </c>
      <c r="C34" s="241" t="s">
        <v>420</v>
      </c>
      <c r="D34" s="234" t="s">
        <v>207</v>
      </c>
      <c r="E34" s="235">
        <v>5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7" t="s">
        <v>222</v>
      </c>
      <c r="S34" s="237" t="s">
        <v>162</v>
      </c>
      <c r="T34" s="238" t="s">
        <v>162</v>
      </c>
      <c r="U34" s="223">
        <v>0.17399999999999999</v>
      </c>
      <c r="V34" s="223">
        <f>ROUND(E34*U34,2)</f>
        <v>0.87</v>
      </c>
      <c r="W34" s="223"/>
      <c r="X34" s="223" t="s">
        <v>154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223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3" t="s">
        <v>421</v>
      </c>
      <c r="D35" s="250"/>
      <c r="E35" s="250"/>
      <c r="F35" s="250"/>
      <c r="G35" s="250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164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2">
        <v>18</v>
      </c>
      <c r="B36" s="233" t="s">
        <v>422</v>
      </c>
      <c r="C36" s="241" t="s">
        <v>423</v>
      </c>
      <c r="D36" s="234" t="s">
        <v>207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 t="s">
        <v>222</v>
      </c>
      <c r="S36" s="237" t="s">
        <v>162</v>
      </c>
      <c r="T36" s="238" t="s">
        <v>162</v>
      </c>
      <c r="U36" s="223">
        <v>0.25900000000000001</v>
      </c>
      <c r="V36" s="223">
        <f>ROUND(E36*U36,2)</f>
        <v>0.26</v>
      </c>
      <c r="W36" s="223"/>
      <c r="X36" s="223" t="s">
        <v>154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223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3" t="s">
        <v>421</v>
      </c>
      <c r="D37" s="250"/>
      <c r="E37" s="250"/>
      <c r="F37" s="250"/>
      <c r="G37" s="250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19</v>
      </c>
      <c r="B38" s="233" t="s">
        <v>424</v>
      </c>
      <c r="C38" s="241" t="s">
        <v>425</v>
      </c>
      <c r="D38" s="234" t="s">
        <v>243</v>
      </c>
      <c r="E38" s="235">
        <v>6.43E-3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222</v>
      </c>
      <c r="S38" s="237" t="s">
        <v>162</v>
      </c>
      <c r="T38" s="238" t="s">
        <v>162</v>
      </c>
      <c r="U38" s="223">
        <v>1.575</v>
      </c>
      <c r="V38" s="223">
        <f>ROUND(E38*U38,2)</f>
        <v>0.01</v>
      </c>
      <c r="W38" s="223"/>
      <c r="X38" s="223" t="s">
        <v>154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223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3" t="s">
        <v>426</v>
      </c>
      <c r="D39" s="250"/>
      <c r="E39" s="250"/>
      <c r="F39" s="250"/>
      <c r="G39" s="250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164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">
      <c r="A40" s="226" t="s">
        <v>147</v>
      </c>
      <c r="B40" s="227" t="s">
        <v>83</v>
      </c>
      <c r="C40" s="240" t="s">
        <v>84</v>
      </c>
      <c r="D40" s="228"/>
      <c r="E40" s="229"/>
      <c r="F40" s="230"/>
      <c r="G40" s="230">
        <f>SUMIF(AG41:AG59,"&lt;&gt;NOR",G41:G59)</f>
        <v>0</v>
      </c>
      <c r="H40" s="230"/>
      <c r="I40" s="230">
        <f>SUM(I41:I59)</f>
        <v>0</v>
      </c>
      <c r="J40" s="230"/>
      <c r="K40" s="230">
        <f>SUM(K41:K59)</f>
        <v>0</v>
      </c>
      <c r="L40" s="230"/>
      <c r="M40" s="230">
        <f>SUM(M41:M59)</f>
        <v>0</v>
      </c>
      <c r="N40" s="230"/>
      <c r="O40" s="230">
        <f>SUM(O41:O59)</f>
        <v>0</v>
      </c>
      <c r="P40" s="230"/>
      <c r="Q40" s="230">
        <f>SUM(Q41:Q59)</f>
        <v>0</v>
      </c>
      <c r="R40" s="230"/>
      <c r="S40" s="230"/>
      <c r="T40" s="231"/>
      <c r="U40" s="225"/>
      <c r="V40" s="225">
        <f>SUM(V41:V59)</f>
        <v>26.599999999999994</v>
      </c>
      <c r="W40" s="225"/>
      <c r="X40" s="225"/>
      <c r="AG40" t="s">
        <v>148</v>
      </c>
    </row>
    <row r="41" spans="1:60" ht="22.5" outlineLevel="1" x14ac:dyDescent="0.2">
      <c r="A41" s="232">
        <v>20</v>
      </c>
      <c r="B41" s="233" t="s">
        <v>427</v>
      </c>
      <c r="C41" s="241" t="s">
        <v>428</v>
      </c>
      <c r="D41" s="234" t="s">
        <v>233</v>
      </c>
      <c r="E41" s="235">
        <v>13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222</v>
      </c>
      <c r="S41" s="237" t="s">
        <v>162</v>
      </c>
      <c r="T41" s="238" t="s">
        <v>162</v>
      </c>
      <c r="U41" s="223">
        <v>0.25800000000000001</v>
      </c>
      <c r="V41" s="223">
        <f>ROUND(E41*U41,2)</f>
        <v>3.35</v>
      </c>
      <c r="W41" s="223"/>
      <c r="X41" s="223" t="s">
        <v>154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223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3" t="s">
        <v>429</v>
      </c>
      <c r="D42" s="250"/>
      <c r="E42" s="250"/>
      <c r="F42" s="250"/>
      <c r="G42" s="250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2">
        <v>21</v>
      </c>
      <c r="B43" s="233" t="s">
        <v>430</v>
      </c>
      <c r="C43" s="241" t="s">
        <v>431</v>
      </c>
      <c r="D43" s="234" t="s">
        <v>233</v>
      </c>
      <c r="E43" s="235">
        <v>24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222</v>
      </c>
      <c r="S43" s="237" t="s">
        <v>162</v>
      </c>
      <c r="T43" s="238" t="s">
        <v>162</v>
      </c>
      <c r="U43" s="223">
        <v>0.27889999999999998</v>
      </c>
      <c r="V43" s="223">
        <f>ROUND(E43*U43,2)</f>
        <v>6.69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223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3" t="s">
        <v>429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32">
        <v>22</v>
      </c>
      <c r="B45" s="233" t="s">
        <v>432</v>
      </c>
      <c r="C45" s="241" t="s">
        <v>433</v>
      </c>
      <c r="D45" s="234" t="s">
        <v>233</v>
      </c>
      <c r="E45" s="235">
        <v>8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222</v>
      </c>
      <c r="S45" s="237" t="s">
        <v>162</v>
      </c>
      <c r="T45" s="238" t="s">
        <v>162</v>
      </c>
      <c r="U45" s="223">
        <v>0.33279999999999998</v>
      </c>
      <c r="V45" s="223">
        <f>ROUND(E45*U45,2)</f>
        <v>2.66</v>
      </c>
      <c r="W45" s="223"/>
      <c r="X45" s="223" t="s">
        <v>154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223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3" t="s">
        <v>429</v>
      </c>
      <c r="D46" s="250"/>
      <c r="E46" s="250"/>
      <c r="F46" s="250"/>
      <c r="G46" s="250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51">
        <v>23</v>
      </c>
      <c r="B47" s="252" t="s">
        <v>434</v>
      </c>
      <c r="C47" s="265" t="s">
        <v>435</v>
      </c>
      <c r="D47" s="253" t="s">
        <v>233</v>
      </c>
      <c r="E47" s="254">
        <v>13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6" t="s">
        <v>222</v>
      </c>
      <c r="S47" s="256" t="s">
        <v>162</v>
      </c>
      <c r="T47" s="257" t="s">
        <v>162</v>
      </c>
      <c r="U47" s="223">
        <v>0.129</v>
      </c>
      <c r="V47" s="223">
        <f>ROUND(E47*U47,2)</f>
        <v>1.68</v>
      </c>
      <c r="W47" s="223"/>
      <c r="X47" s="223" t="s">
        <v>154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223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51">
        <v>24</v>
      </c>
      <c r="B48" s="252" t="s">
        <v>436</v>
      </c>
      <c r="C48" s="265" t="s">
        <v>437</v>
      </c>
      <c r="D48" s="253" t="s">
        <v>233</v>
      </c>
      <c r="E48" s="254">
        <v>24</v>
      </c>
      <c r="F48" s="255"/>
      <c r="G48" s="256">
        <f>ROUND(E48*F48,2)</f>
        <v>0</v>
      </c>
      <c r="H48" s="255"/>
      <c r="I48" s="256">
        <f>ROUND(E48*H48,2)</f>
        <v>0</v>
      </c>
      <c r="J48" s="255"/>
      <c r="K48" s="256">
        <f>ROUND(E48*J48,2)</f>
        <v>0</v>
      </c>
      <c r="L48" s="256">
        <v>15</v>
      </c>
      <c r="M48" s="256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6" t="s">
        <v>222</v>
      </c>
      <c r="S48" s="256" t="s">
        <v>162</v>
      </c>
      <c r="T48" s="257" t="s">
        <v>162</v>
      </c>
      <c r="U48" s="223">
        <v>0.129</v>
      </c>
      <c r="V48" s="223">
        <f>ROUND(E48*U48,2)</f>
        <v>3.1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223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51">
        <v>25</v>
      </c>
      <c r="B49" s="252" t="s">
        <v>438</v>
      </c>
      <c r="C49" s="265" t="s">
        <v>439</v>
      </c>
      <c r="D49" s="253" t="s">
        <v>233</v>
      </c>
      <c r="E49" s="254">
        <v>8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6" t="s">
        <v>222</v>
      </c>
      <c r="S49" s="256" t="s">
        <v>162</v>
      </c>
      <c r="T49" s="257" t="s">
        <v>162</v>
      </c>
      <c r="U49" s="223">
        <v>0.14199999999999999</v>
      </c>
      <c r="V49" s="223">
        <f>ROUND(E49*U49,2)</f>
        <v>1.1399999999999999</v>
      </c>
      <c r="W49" s="223"/>
      <c r="X49" s="223" t="s">
        <v>154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223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1">
        <v>26</v>
      </c>
      <c r="B50" s="252" t="s">
        <v>440</v>
      </c>
      <c r="C50" s="265" t="s">
        <v>441</v>
      </c>
      <c r="D50" s="253" t="s">
        <v>207</v>
      </c>
      <c r="E50" s="254">
        <v>10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6" t="s">
        <v>222</v>
      </c>
      <c r="S50" s="256" t="s">
        <v>162</v>
      </c>
      <c r="T50" s="257" t="s">
        <v>162</v>
      </c>
      <c r="U50" s="223">
        <v>0.42499999999999999</v>
      </c>
      <c r="V50" s="223">
        <f>ROUND(E50*U50,2)</f>
        <v>4.25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223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51">
        <v>27</v>
      </c>
      <c r="B51" s="252" t="s">
        <v>442</v>
      </c>
      <c r="C51" s="265" t="s">
        <v>443</v>
      </c>
      <c r="D51" s="253" t="s">
        <v>207</v>
      </c>
      <c r="E51" s="254">
        <v>2</v>
      </c>
      <c r="F51" s="255"/>
      <c r="G51" s="256">
        <f>ROUND(E51*F51,2)</f>
        <v>0</v>
      </c>
      <c r="H51" s="255"/>
      <c r="I51" s="256">
        <f>ROUND(E51*H51,2)</f>
        <v>0</v>
      </c>
      <c r="J51" s="255"/>
      <c r="K51" s="256">
        <f>ROUND(E51*J51,2)</f>
        <v>0</v>
      </c>
      <c r="L51" s="256">
        <v>15</v>
      </c>
      <c r="M51" s="256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6" t="s">
        <v>222</v>
      </c>
      <c r="S51" s="256" t="s">
        <v>162</v>
      </c>
      <c r="T51" s="257" t="s">
        <v>162</v>
      </c>
      <c r="U51" s="223">
        <v>0.16500000000000001</v>
      </c>
      <c r="V51" s="223">
        <f>ROUND(E51*U51,2)</f>
        <v>0.33</v>
      </c>
      <c r="W51" s="223"/>
      <c r="X51" s="223" t="s">
        <v>154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223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2">
        <v>28</v>
      </c>
      <c r="B52" s="233" t="s">
        <v>444</v>
      </c>
      <c r="C52" s="241" t="s">
        <v>445</v>
      </c>
      <c r="D52" s="234" t="s">
        <v>207</v>
      </c>
      <c r="E52" s="235">
        <v>2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222</v>
      </c>
      <c r="S52" s="237" t="s">
        <v>162</v>
      </c>
      <c r="T52" s="238" t="s">
        <v>162</v>
      </c>
      <c r="U52" s="223">
        <v>0.16500000000000001</v>
      </c>
      <c r="V52" s="223">
        <f>ROUND(E52*U52,2)</f>
        <v>0.33</v>
      </c>
      <c r="W52" s="223"/>
      <c r="X52" s="223" t="s">
        <v>154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223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3" t="s">
        <v>446</v>
      </c>
      <c r="D53" s="250"/>
      <c r="E53" s="250"/>
      <c r="F53" s="250"/>
      <c r="G53" s="250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164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1">
        <v>29</v>
      </c>
      <c r="B54" s="252" t="s">
        <v>447</v>
      </c>
      <c r="C54" s="265" t="s">
        <v>448</v>
      </c>
      <c r="D54" s="253" t="s">
        <v>207</v>
      </c>
      <c r="E54" s="254">
        <v>4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222</v>
      </c>
      <c r="S54" s="256" t="s">
        <v>162</v>
      </c>
      <c r="T54" s="257" t="s">
        <v>162</v>
      </c>
      <c r="U54" s="223">
        <v>0.20699999999999999</v>
      </c>
      <c r="V54" s="223">
        <f>ROUND(E54*U54,2)</f>
        <v>0.83</v>
      </c>
      <c r="W54" s="223"/>
      <c r="X54" s="223" t="s">
        <v>154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223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51">
        <v>30</v>
      </c>
      <c r="B55" s="252" t="s">
        <v>449</v>
      </c>
      <c r="C55" s="265" t="s">
        <v>450</v>
      </c>
      <c r="D55" s="253" t="s">
        <v>207</v>
      </c>
      <c r="E55" s="254">
        <v>2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222</v>
      </c>
      <c r="S55" s="256" t="s">
        <v>162</v>
      </c>
      <c r="T55" s="257" t="s">
        <v>162</v>
      </c>
      <c r="U55" s="223">
        <v>0.20699999999999999</v>
      </c>
      <c r="V55" s="223">
        <f>ROUND(E55*U55,2)</f>
        <v>0.41</v>
      </c>
      <c r="W55" s="223"/>
      <c r="X55" s="223" t="s">
        <v>154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223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51">
        <v>31</v>
      </c>
      <c r="B56" s="252" t="s">
        <v>451</v>
      </c>
      <c r="C56" s="265" t="s">
        <v>452</v>
      </c>
      <c r="D56" s="253" t="s">
        <v>207</v>
      </c>
      <c r="E56" s="254">
        <v>2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222</v>
      </c>
      <c r="S56" s="256" t="s">
        <v>162</v>
      </c>
      <c r="T56" s="257" t="s">
        <v>162</v>
      </c>
      <c r="U56" s="223">
        <v>0.372</v>
      </c>
      <c r="V56" s="223">
        <f>ROUND(E56*U56,2)</f>
        <v>0.74</v>
      </c>
      <c r="W56" s="223"/>
      <c r="X56" s="223" t="s">
        <v>154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223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1">
        <v>32</v>
      </c>
      <c r="B57" s="252" t="s">
        <v>453</v>
      </c>
      <c r="C57" s="265" t="s">
        <v>454</v>
      </c>
      <c r="D57" s="253" t="s">
        <v>233</v>
      </c>
      <c r="E57" s="254">
        <v>37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222</v>
      </c>
      <c r="S57" s="256" t="s">
        <v>162</v>
      </c>
      <c r="T57" s="257" t="s">
        <v>162</v>
      </c>
      <c r="U57" s="223">
        <v>2.9000000000000001E-2</v>
      </c>
      <c r="V57" s="223">
        <f>ROUND(E57*U57,2)</f>
        <v>1.07</v>
      </c>
      <c r="W57" s="223"/>
      <c r="X57" s="223" t="s">
        <v>154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223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2">
        <v>33</v>
      </c>
      <c r="B58" s="233" t="s">
        <v>455</v>
      </c>
      <c r="C58" s="241" t="s">
        <v>456</v>
      </c>
      <c r="D58" s="234" t="s">
        <v>243</v>
      </c>
      <c r="E58" s="235">
        <v>1.5570000000000001E-2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222</v>
      </c>
      <c r="S58" s="237" t="s">
        <v>162</v>
      </c>
      <c r="T58" s="238" t="s">
        <v>162</v>
      </c>
      <c r="U58" s="223">
        <v>1.421</v>
      </c>
      <c r="V58" s="223">
        <f>ROUND(E58*U58,2)</f>
        <v>0.02</v>
      </c>
      <c r="W58" s="223"/>
      <c r="X58" s="223" t="s">
        <v>154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223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3" t="s">
        <v>365</v>
      </c>
      <c r="D59" s="250"/>
      <c r="E59" s="250"/>
      <c r="F59" s="250"/>
      <c r="G59" s="250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164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226" t="s">
        <v>147</v>
      </c>
      <c r="B60" s="227" t="s">
        <v>85</v>
      </c>
      <c r="C60" s="240" t="s">
        <v>86</v>
      </c>
      <c r="D60" s="228"/>
      <c r="E60" s="229"/>
      <c r="F60" s="230"/>
      <c r="G60" s="230">
        <f>SUMIF(AG61:AG81,"&lt;&gt;NOR",G61:G81)</f>
        <v>0</v>
      </c>
      <c r="H60" s="230"/>
      <c r="I60" s="230">
        <f>SUM(I61:I81)</f>
        <v>0</v>
      </c>
      <c r="J60" s="230"/>
      <c r="K60" s="230">
        <f>SUM(K61:K81)</f>
        <v>0</v>
      </c>
      <c r="L60" s="230"/>
      <c r="M60" s="230">
        <f>SUM(M61:M81)</f>
        <v>0</v>
      </c>
      <c r="N60" s="230"/>
      <c r="O60" s="230">
        <f>SUM(O61:O81)</f>
        <v>0</v>
      </c>
      <c r="P60" s="230"/>
      <c r="Q60" s="230">
        <f>SUM(Q61:Q81)</f>
        <v>0</v>
      </c>
      <c r="R60" s="230"/>
      <c r="S60" s="230"/>
      <c r="T60" s="231"/>
      <c r="U60" s="225"/>
      <c r="V60" s="225">
        <f>SUM(V61:V81)</f>
        <v>12.21</v>
      </c>
      <c r="W60" s="225"/>
      <c r="X60" s="225"/>
      <c r="AG60" t="s">
        <v>148</v>
      </c>
    </row>
    <row r="61" spans="1:60" ht="33.75" outlineLevel="1" x14ac:dyDescent="0.2">
      <c r="A61" s="251">
        <v>34</v>
      </c>
      <c r="B61" s="252" t="s">
        <v>457</v>
      </c>
      <c r="C61" s="265" t="s">
        <v>458</v>
      </c>
      <c r="D61" s="253" t="s">
        <v>207</v>
      </c>
      <c r="E61" s="254">
        <v>2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222</v>
      </c>
      <c r="S61" s="256" t="s">
        <v>162</v>
      </c>
      <c r="T61" s="257" t="s">
        <v>162</v>
      </c>
      <c r="U61" s="223">
        <v>0.246</v>
      </c>
      <c r="V61" s="223">
        <f>ROUND(E61*U61,2)</f>
        <v>0.49</v>
      </c>
      <c r="W61" s="223"/>
      <c r="X61" s="223" t="s">
        <v>154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223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35</v>
      </c>
      <c r="B62" s="252" t="s">
        <v>459</v>
      </c>
      <c r="C62" s="265" t="s">
        <v>460</v>
      </c>
      <c r="D62" s="253" t="s">
        <v>461</v>
      </c>
      <c r="E62" s="254">
        <v>1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222</v>
      </c>
      <c r="S62" s="256" t="s">
        <v>162</v>
      </c>
      <c r="T62" s="257" t="s">
        <v>162</v>
      </c>
      <c r="U62" s="223">
        <v>1.1200000000000001</v>
      </c>
      <c r="V62" s="223">
        <f>ROUND(E62*U62,2)</f>
        <v>1.1200000000000001</v>
      </c>
      <c r="W62" s="223"/>
      <c r="X62" s="223" t="s">
        <v>154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223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36</v>
      </c>
      <c r="B63" s="252" t="s">
        <v>462</v>
      </c>
      <c r="C63" s="265" t="s">
        <v>463</v>
      </c>
      <c r="D63" s="253" t="s">
        <v>461</v>
      </c>
      <c r="E63" s="254">
        <v>1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222</v>
      </c>
      <c r="S63" s="256" t="s">
        <v>162</v>
      </c>
      <c r="T63" s="257" t="s">
        <v>162</v>
      </c>
      <c r="U63" s="223">
        <v>1.575</v>
      </c>
      <c r="V63" s="223">
        <f>ROUND(E63*U63,2)</f>
        <v>1.58</v>
      </c>
      <c r="W63" s="223"/>
      <c r="X63" s="223" t="s">
        <v>154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223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37</v>
      </c>
      <c r="B64" s="252" t="s">
        <v>464</v>
      </c>
      <c r="C64" s="265" t="s">
        <v>465</v>
      </c>
      <c r="D64" s="253" t="s">
        <v>461</v>
      </c>
      <c r="E64" s="254">
        <v>1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222</v>
      </c>
      <c r="S64" s="256" t="s">
        <v>162</v>
      </c>
      <c r="T64" s="257" t="s">
        <v>162</v>
      </c>
      <c r="U64" s="223">
        <v>2.6</v>
      </c>
      <c r="V64" s="223">
        <f>ROUND(E64*U64,2)</f>
        <v>2.6</v>
      </c>
      <c r="W64" s="223"/>
      <c r="X64" s="223" t="s">
        <v>154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223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51">
        <v>38</v>
      </c>
      <c r="B65" s="252" t="s">
        <v>466</v>
      </c>
      <c r="C65" s="265" t="s">
        <v>467</v>
      </c>
      <c r="D65" s="253" t="s">
        <v>461</v>
      </c>
      <c r="E65" s="254">
        <v>1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 t="s">
        <v>222</v>
      </c>
      <c r="S65" s="256" t="s">
        <v>162</v>
      </c>
      <c r="T65" s="257" t="s">
        <v>162</v>
      </c>
      <c r="U65" s="223">
        <v>2.9</v>
      </c>
      <c r="V65" s="223">
        <f>ROUND(E65*U65,2)</f>
        <v>2.9</v>
      </c>
      <c r="W65" s="223"/>
      <c r="X65" s="223" t="s">
        <v>154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223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1">
        <v>39</v>
      </c>
      <c r="B66" s="252" t="s">
        <v>468</v>
      </c>
      <c r="C66" s="265" t="s">
        <v>469</v>
      </c>
      <c r="D66" s="253" t="s">
        <v>461</v>
      </c>
      <c r="E66" s="254">
        <v>7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 t="s">
        <v>222</v>
      </c>
      <c r="S66" s="256" t="s">
        <v>162</v>
      </c>
      <c r="T66" s="257" t="s">
        <v>162</v>
      </c>
      <c r="U66" s="223">
        <v>0.124</v>
      </c>
      <c r="V66" s="223">
        <f>ROUND(E66*U66,2)</f>
        <v>0.87</v>
      </c>
      <c r="W66" s="223"/>
      <c r="X66" s="223" t="s">
        <v>154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223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51">
        <v>40</v>
      </c>
      <c r="B67" s="252" t="s">
        <v>470</v>
      </c>
      <c r="C67" s="265" t="s">
        <v>471</v>
      </c>
      <c r="D67" s="253" t="s">
        <v>461</v>
      </c>
      <c r="E67" s="254">
        <v>1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 t="s">
        <v>222</v>
      </c>
      <c r="S67" s="256" t="s">
        <v>162</v>
      </c>
      <c r="T67" s="257" t="s">
        <v>162</v>
      </c>
      <c r="U67" s="223">
        <v>0.124</v>
      </c>
      <c r="V67" s="223">
        <f>ROUND(E67*U67,2)</f>
        <v>0.12</v>
      </c>
      <c r="W67" s="223"/>
      <c r="X67" s="223" t="s">
        <v>154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223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41</v>
      </c>
      <c r="B68" s="252" t="s">
        <v>472</v>
      </c>
      <c r="C68" s="265" t="s">
        <v>473</v>
      </c>
      <c r="D68" s="253" t="s">
        <v>207</v>
      </c>
      <c r="E68" s="254">
        <v>2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222</v>
      </c>
      <c r="S68" s="256" t="s">
        <v>162</v>
      </c>
      <c r="T68" s="257" t="s">
        <v>162</v>
      </c>
      <c r="U68" s="223">
        <v>0.44500000000000001</v>
      </c>
      <c r="V68" s="223">
        <f>ROUND(E68*U68,2)</f>
        <v>0.89</v>
      </c>
      <c r="W68" s="223"/>
      <c r="X68" s="223" t="s">
        <v>154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223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42</v>
      </c>
      <c r="B69" s="252" t="s">
        <v>474</v>
      </c>
      <c r="C69" s="265" t="s">
        <v>475</v>
      </c>
      <c r="D69" s="253" t="s">
        <v>207</v>
      </c>
      <c r="E69" s="254">
        <v>1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222</v>
      </c>
      <c r="S69" s="256" t="s">
        <v>162</v>
      </c>
      <c r="T69" s="257" t="s">
        <v>162</v>
      </c>
      <c r="U69" s="223">
        <v>0.65500000000000003</v>
      </c>
      <c r="V69" s="223">
        <f>ROUND(E69*U69,2)</f>
        <v>0.66</v>
      </c>
      <c r="W69" s="223"/>
      <c r="X69" s="223" t="s">
        <v>154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223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43</v>
      </c>
      <c r="B70" s="252" t="s">
        <v>476</v>
      </c>
      <c r="C70" s="265" t="s">
        <v>477</v>
      </c>
      <c r="D70" s="253" t="s">
        <v>207</v>
      </c>
      <c r="E70" s="254">
        <v>1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222</v>
      </c>
      <c r="S70" s="256" t="s">
        <v>162</v>
      </c>
      <c r="T70" s="257" t="s">
        <v>162</v>
      </c>
      <c r="U70" s="223">
        <v>0.16800000000000001</v>
      </c>
      <c r="V70" s="223">
        <f>ROUND(E70*U70,2)</f>
        <v>0.17</v>
      </c>
      <c r="W70" s="223"/>
      <c r="X70" s="223" t="s">
        <v>154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223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44</v>
      </c>
      <c r="B71" s="252" t="s">
        <v>478</v>
      </c>
      <c r="C71" s="265" t="s">
        <v>479</v>
      </c>
      <c r="D71" s="253" t="s">
        <v>207</v>
      </c>
      <c r="E71" s="254">
        <v>2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222</v>
      </c>
      <c r="S71" s="256" t="s">
        <v>162</v>
      </c>
      <c r="T71" s="257" t="s">
        <v>162</v>
      </c>
      <c r="U71" s="223">
        <v>0.37</v>
      </c>
      <c r="V71" s="223">
        <f>ROUND(E71*U71,2)</f>
        <v>0.74</v>
      </c>
      <c r="W71" s="223"/>
      <c r="X71" s="223" t="s">
        <v>154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223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51">
        <v>45</v>
      </c>
      <c r="B72" s="252" t="s">
        <v>480</v>
      </c>
      <c r="C72" s="265" t="s">
        <v>481</v>
      </c>
      <c r="D72" s="253" t="s">
        <v>207</v>
      </c>
      <c r="E72" s="254">
        <v>2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343</v>
      </c>
      <c r="S72" s="256" t="s">
        <v>162</v>
      </c>
      <c r="T72" s="257" t="s">
        <v>162</v>
      </c>
      <c r="U72" s="223">
        <v>0</v>
      </c>
      <c r="V72" s="223">
        <f>ROUND(E72*U72,2)</f>
        <v>0</v>
      </c>
      <c r="W72" s="223"/>
      <c r="X72" s="223" t="s">
        <v>345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411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51">
        <v>46</v>
      </c>
      <c r="B73" s="252" t="s">
        <v>482</v>
      </c>
      <c r="C73" s="265" t="s">
        <v>483</v>
      </c>
      <c r="D73" s="253" t="s">
        <v>207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 t="s">
        <v>343</v>
      </c>
      <c r="S73" s="256" t="s">
        <v>162</v>
      </c>
      <c r="T73" s="257" t="s">
        <v>162</v>
      </c>
      <c r="U73" s="223">
        <v>0</v>
      </c>
      <c r="V73" s="223">
        <f>ROUND(E73*U73,2)</f>
        <v>0</v>
      </c>
      <c r="W73" s="223"/>
      <c r="X73" s="223" t="s">
        <v>345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411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47</v>
      </c>
      <c r="B74" s="252" t="s">
        <v>484</v>
      </c>
      <c r="C74" s="265" t="s">
        <v>485</v>
      </c>
      <c r="D74" s="253" t="s">
        <v>207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 t="s">
        <v>343</v>
      </c>
      <c r="S74" s="256" t="s">
        <v>162</v>
      </c>
      <c r="T74" s="257" t="s">
        <v>162</v>
      </c>
      <c r="U74" s="223">
        <v>0</v>
      </c>
      <c r="V74" s="223">
        <f>ROUND(E74*U74,2)</f>
        <v>0</v>
      </c>
      <c r="W74" s="223"/>
      <c r="X74" s="223" t="s">
        <v>345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411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48</v>
      </c>
      <c r="B75" s="252" t="s">
        <v>486</v>
      </c>
      <c r="C75" s="265" t="s">
        <v>487</v>
      </c>
      <c r="D75" s="253" t="s">
        <v>207</v>
      </c>
      <c r="E75" s="254">
        <v>1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343</v>
      </c>
      <c r="S75" s="256" t="s">
        <v>162</v>
      </c>
      <c r="T75" s="257" t="s">
        <v>162</v>
      </c>
      <c r="U75" s="223">
        <v>0</v>
      </c>
      <c r="V75" s="223">
        <f>ROUND(E75*U75,2)</f>
        <v>0</v>
      </c>
      <c r="W75" s="223"/>
      <c r="X75" s="223" t="s">
        <v>345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411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51">
        <v>49</v>
      </c>
      <c r="B76" s="252" t="s">
        <v>488</v>
      </c>
      <c r="C76" s="265" t="s">
        <v>489</v>
      </c>
      <c r="D76" s="253" t="s">
        <v>207</v>
      </c>
      <c r="E76" s="254">
        <v>1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343</v>
      </c>
      <c r="S76" s="256" t="s">
        <v>162</v>
      </c>
      <c r="T76" s="257" t="s">
        <v>162</v>
      </c>
      <c r="U76" s="223">
        <v>0</v>
      </c>
      <c r="V76" s="223">
        <f>ROUND(E76*U76,2)</f>
        <v>0</v>
      </c>
      <c r="W76" s="223"/>
      <c r="X76" s="223" t="s">
        <v>345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411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51">
        <v>50</v>
      </c>
      <c r="B77" s="252" t="s">
        <v>490</v>
      </c>
      <c r="C77" s="265" t="s">
        <v>491</v>
      </c>
      <c r="D77" s="253" t="s">
        <v>207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343</v>
      </c>
      <c r="S77" s="256" t="s">
        <v>162</v>
      </c>
      <c r="T77" s="257" t="s">
        <v>162</v>
      </c>
      <c r="U77" s="223">
        <v>0</v>
      </c>
      <c r="V77" s="223">
        <f>ROUND(E77*U77,2)</f>
        <v>0</v>
      </c>
      <c r="W77" s="223"/>
      <c r="X77" s="223" t="s">
        <v>345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411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51</v>
      </c>
      <c r="B78" s="252" t="s">
        <v>492</v>
      </c>
      <c r="C78" s="265" t="s">
        <v>493</v>
      </c>
      <c r="D78" s="253" t="s">
        <v>207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 t="s">
        <v>343</v>
      </c>
      <c r="S78" s="256" t="s">
        <v>162</v>
      </c>
      <c r="T78" s="257" t="s">
        <v>162</v>
      </c>
      <c r="U78" s="223">
        <v>0</v>
      </c>
      <c r="V78" s="223">
        <f>ROUND(E78*U78,2)</f>
        <v>0</v>
      </c>
      <c r="W78" s="223"/>
      <c r="X78" s="223" t="s">
        <v>345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411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51">
        <v>52</v>
      </c>
      <c r="B79" s="252" t="s">
        <v>494</v>
      </c>
      <c r="C79" s="265" t="s">
        <v>495</v>
      </c>
      <c r="D79" s="253" t="s">
        <v>207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343</v>
      </c>
      <c r="S79" s="256" t="s">
        <v>162</v>
      </c>
      <c r="T79" s="257" t="s">
        <v>162</v>
      </c>
      <c r="U79" s="223">
        <v>0</v>
      </c>
      <c r="V79" s="223">
        <f>ROUND(E79*U79,2)</f>
        <v>0</v>
      </c>
      <c r="W79" s="223"/>
      <c r="X79" s="223" t="s">
        <v>345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411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2">
        <v>53</v>
      </c>
      <c r="B80" s="233" t="s">
        <v>496</v>
      </c>
      <c r="C80" s="241" t="s">
        <v>497</v>
      </c>
      <c r="D80" s="234" t="s">
        <v>243</v>
      </c>
      <c r="E80" s="235">
        <v>4.0500000000000001E-2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 t="s">
        <v>222</v>
      </c>
      <c r="S80" s="237" t="s">
        <v>162</v>
      </c>
      <c r="T80" s="238" t="s">
        <v>162</v>
      </c>
      <c r="U80" s="223">
        <v>1.629</v>
      </c>
      <c r="V80" s="223">
        <f>ROUND(E80*U80,2)</f>
        <v>7.0000000000000007E-2</v>
      </c>
      <c r="W80" s="223"/>
      <c r="X80" s="223" t="s">
        <v>154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223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63" t="s">
        <v>365</v>
      </c>
      <c r="D81" s="250"/>
      <c r="E81" s="250"/>
      <c r="F81" s="250"/>
      <c r="G81" s="250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164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">
      <c r="A82" s="226" t="s">
        <v>147</v>
      </c>
      <c r="B82" s="227" t="s">
        <v>87</v>
      </c>
      <c r="C82" s="240" t="s">
        <v>88</v>
      </c>
      <c r="D82" s="228"/>
      <c r="E82" s="229"/>
      <c r="F82" s="230"/>
      <c r="G82" s="230">
        <f>SUMIF(AG83:AG86,"&lt;&gt;NOR",G83:G86)</f>
        <v>0</v>
      </c>
      <c r="H82" s="230"/>
      <c r="I82" s="230">
        <f>SUM(I83:I86)</f>
        <v>0</v>
      </c>
      <c r="J82" s="230"/>
      <c r="K82" s="230">
        <f>SUM(K83:K86)</f>
        <v>0</v>
      </c>
      <c r="L82" s="230"/>
      <c r="M82" s="230">
        <f>SUM(M83:M86)</f>
        <v>0</v>
      </c>
      <c r="N82" s="230"/>
      <c r="O82" s="230">
        <f>SUM(O83:O86)</f>
        <v>0</v>
      </c>
      <c r="P82" s="230"/>
      <c r="Q82" s="230">
        <f>SUM(Q83:Q86)</f>
        <v>0</v>
      </c>
      <c r="R82" s="230"/>
      <c r="S82" s="230"/>
      <c r="T82" s="231"/>
      <c r="U82" s="225"/>
      <c r="V82" s="225">
        <f>SUM(V83:V86)</f>
        <v>1.78</v>
      </c>
      <c r="W82" s="225"/>
      <c r="X82" s="225"/>
      <c r="AG82" t="s">
        <v>148</v>
      </c>
    </row>
    <row r="83" spans="1:60" ht="45" outlineLevel="1" x14ac:dyDescent="0.2">
      <c r="A83" s="251">
        <v>54</v>
      </c>
      <c r="B83" s="252" t="s">
        <v>498</v>
      </c>
      <c r="C83" s="265" t="s">
        <v>499</v>
      </c>
      <c r="D83" s="253" t="s">
        <v>461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 t="s">
        <v>222</v>
      </c>
      <c r="S83" s="256" t="s">
        <v>162</v>
      </c>
      <c r="T83" s="257" t="s">
        <v>162</v>
      </c>
      <c r="U83" s="223">
        <v>1.77</v>
      </c>
      <c r="V83" s="223">
        <f>ROUND(E83*U83,2)</f>
        <v>1.77</v>
      </c>
      <c r="W83" s="223"/>
      <c r="X83" s="223" t="s">
        <v>154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223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51">
        <v>55</v>
      </c>
      <c r="B84" s="252" t="s">
        <v>500</v>
      </c>
      <c r="C84" s="265" t="s">
        <v>501</v>
      </c>
      <c r="D84" s="253" t="s">
        <v>207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 t="s">
        <v>343</v>
      </c>
      <c r="S84" s="256" t="s">
        <v>162</v>
      </c>
      <c r="T84" s="257" t="s">
        <v>162</v>
      </c>
      <c r="U84" s="223">
        <v>0</v>
      </c>
      <c r="V84" s="223">
        <f>ROUND(E84*U84,2)</f>
        <v>0</v>
      </c>
      <c r="W84" s="223"/>
      <c r="X84" s="223" t="s">
        <v>345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411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2">
        <v>56</v>
      </c>
      <c r="B85" s="233" t="s">
        <v>502</v>
      </c>
      <c r="C85" s="241" t="s">
        <v>503</v>
      </c>
      <c r="D85" s="234" t="s">
        <v>243</v>
      </c>
      <c r="E85" s="235">
        <v>7.0000000000000001E-3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15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 t="s">
        <v>222</v>
      </c>
      <c r="S85" s="237" t="s">
        <v>162</v>
      </c>
      <c r="T85" s="238" t="s">
        <v>162</v>
      </c>
      <c r="U85" s="223">
        <v>1.7789999999999999</v>
      </c>
      <c r="V85" s="223">
        <f>ROUND(E85*U85,2)</f>
        <v>0.01</v>
      </c>
      <c r="W85" s="223"/>
      <c r="X85" s="223" t="s">
        <v>154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223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3" t="s">
        <v>365</v>
      </c>
      <c r="D86" s="250"/>
      <c r="E86" s="250"/>
      <c r="F86" s="250"/>
      <c r="G86" s="250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164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226" t="s">
        <v>147</v>
      </c>
      <c r="B87" s="227" t="s">
        <v>95</v>
      </c>
      <c r="C87" s="240" t="s">
        <v>96</v>
      </c>
      <c r="D87" s="228"/>
      <c r="E87" s="229"/>
      <c r="F87" s="230"/>
      <c r="G87" s="230">
        <f>SUMIF(AG88:AG89,"&lt;&gt;NOR",G88:G89)</f>
        <v>0</v>
      </c>
      <c r="H87" s="230"/>
      <c r="I87" s="230">
        <f>SUM(I88:I89)</f>
        <v>0</v>
      </c>
      <c r="J87" s="230"/>
      <c r="K87" s="230">
        <f>SUM(K88:K89)</f>
        <v>0</v>
      </c>
      <c r="L87" s="230"/>
      <c r="M87" s="230">
        <f>SUM(M88:M89)</f>
        <v>0</v>
      </c>
      <c r="N87" s="230"/>
      <c r="O87" s="230">
        <f>SUM(O88:O89)</f>
        <v>0</v>
      </c>
      <c r="P87" s="230"/>
      <c r="Q87" s="230">
        <f>SUM(Q88:Q89)</f>
        <v>0</v>
      </c>
      <c r="R87" s="230"/>
      <c r="S87" s="230"/>
      <c r="T87" s="231"/>
      <c r="U87" s="225"/>
      <c r="V87" s="225">
        <f>SUM(V88:V89)</f>
        <v>0.33</v>
      </c>
      <c r="W87" s="225"/>
      <c r="X87" s="225"/>
      <c r="AG87" t="s">
        <v>148</v>
      </c>
    </row>
    <row r="88" spans="1:60" ht="22.5" outlineLevel="1" x14ac:dyDescent="0.2">
      <c r="A88" s="251">
        <v>57</v>
      </c>
      <c r="B88" s="252" t="s">
        <v>504</v>
      </c>
      <c r="C88" s="265" t="s">
        <v>505</v>
      </c>
      <c r="D88" s="253" t="s">
        <v>207</v>
      </c>
      <c r="E88" s="254">
        <v>2</v>
      </c>
      <c r="F88" s="255"/>
      <c r="G88" s="256">
        <f>ROUND(E88*F88,2)</f>
        <v>0</v>
      </c>
      <c r="H88" s="255"/>
      <c r="I88" s="256">
        <f>ROUND(E88*H88,2)</f>
        <v>0</v>
      </c>
      <c r="J88" s="255"/>
      <c r="K88" s="256">
        <f>ROUND(E88*J88,2)</f>
        <v>0</v>
      </c>
      <c r="L88" s="256">
        <v>15</v>
      </c>
      <c r="M88" s="256">
        <f>G88*(1+L88/100)</f>
        <v>0</v>
      </c>
      <c r="N88" s="256">
        <v>0</v>
      </c>
      <c r="O88" s="256">
        <f>ROUND(E88*N88,2)</f>
        <v>0</v>
      </c>
      <c r="P88" s="256">
        <v>0</v>
      </c>
      <c r="Q88" s="256">
        <f>ROUND(E88*P88,2)</f>
        <v>0</v>
      </c>
      <c r="R88" s="256" t="s">
        <v>506</v>
      </c>
      <c r="S88" s="256" t="s">
        <v>162</v>
      </c>
      <c r="T88" s="257" t="s">
        <v>162</v>
      </c>
      <c r="U88" s="223">
        <v>0.16500000000000001</v>
      </c>
      <c r="V88" s="223">
        <f>ROUND(E88*U88,2)</f>
        <v>0.33</v>
      </c>
      <c r="W88" s="223"/>
      <c r="X88" s="223" t="s">
        <v>154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223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2">
        <v>58</v>
      </c>
      <c r="B89" s="233" t="s">
        <v>507</v>
      </c>
      <c r="C89" s="241" t="s">
        <v>508</v>
      </c>
      <c r="D89" s="234" t="s">
        <v>207</v>
      </c>
      <c r="E89" s="235">
        <v>2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15</v>
      </c>
      <c r="M89" s="237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7" t="s">
        <v>343</v>
      </c>
      <c r="S89" s="237" t="s">
        <v>162</v>
      </c>
      <c r="T89" s="238" t="s">
        <v>162</v>
      </c>
      <c r="U89" s="223">
        <v>0</v>
      </c>
      <c r="V89" s="223">
        <f>ROUND(E89*U89,2)</f>
        <v>0</v>
      </c>
      <c r="W89" s="223"/>
      <c r="X89" s="223" t="s">
        <v>345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411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x14ac:dyDescent="0.2">
      <c r="A90" s="3"/>
      <c r="B90" s="4"/>
      <c r="C90" s="242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134</v>
      </c>
    </row>
    <row r="91" spans="1:60" x14ac:dyDescent="0.2">
      <c r="A91" s="216"/>
      <c r="B91" s="217" t="s">
        <v>29</v>
      </c>
      <c r="C91" s="243"/>
      <c r="D91" s="218"/>
      <c r="E91" s="219"/>
      <c r="F91" s="219"/>
      <c r="G91" s="239">
        <f>G8+G14+G26+G29+G40+G60+G82+G87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156</v>
      </c>
    </row>
    <row r="92" spans="1:60" x14ac:dyDescent="0.2">
      <c r="C92" s="244"/>
      <c r="D92" s="10"/>
      <c r="AG92" t="s">
        <v>157</v>
      </c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QCgVvNpB+N3SeDN8n1LWjp7hQM67/saPKJUAYG/cEwalfchLsagSTsWh4//ZBI/jz2qR28DyFIzp2b1UXedMQ==" saltValue="i2eiU7xmDczcs4FXe1HLIw==" spinCount="100000" sheet="1"/>
  <mergeCells count="20">
    <mergeCell ref="C81:G81"/>
    <mergeCell ref="C86:G86"/>
    <mergeCell ref="C39:G39"/>
    <mergeCell ref="C42:G42"/>
    <mergeCell ref="C44:G44"/>
    <mergeCell ref="C46:G46"/>
    <mergeCell ref="C53:G53"/>
    <mergeCell ref="C59:G59"/>
    <mergeCell ref="C25:G25"/>
    <mergeCell ref="C28:G28"/>
    <mergeCell ref="C31:G31"/>
    <mergeCell ref="C33:G33"/>
    <mergeCell ref="C35:G35"/>
    <mergeCell ref="C37:G3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4C4-2A20-47C5-A53B-0499633E8A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67</v>
      </c>
      <c r="C8" s="240" t="s">
        <v>68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22.56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509</v>
      </c>
      <c r="C9" s="241" t="s">
        <v>510</v>
      </c>
      <c r="D9" s="234" t="s">
        <v>233</v>
      </c>
      <c r="E9" s="235">
        <v>72.323999999999998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0.186</v>
      </c>
      <c r="V9" s="223">
        <f>ROUND(E9*U9,2)</f>
        <v>13.45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401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189</v>
      </c>
      <c r="C11" s="265" t="s">
        <v>190</v>
      </c>
      <c r="D11" s="253" t="s">
        <v>173</v>
      </c>
      <c r="E11" s="254">
        <v>10.848599999999999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174</v>
      </c>
      <c r="S11" s="256" t="s">
        <v>162</v>
      </c>
      <c r="T11" s="257" t="s">
        <v>162</v>
      </c>
      <c r="U11" s="223">
        <v>0.84</v>
      </c>
      <c r="V11" s="223">
        <f>ROUND(E11*U11,2)</f>
        <v>9.11</v>
      </c>
      <c r="W11" s="223"/>
      <c r="X11" s="223" t="s">
        <v>154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170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x14ac:dyDescent="0.2">
      <c r="A12" s="226" t="s">
        <v>147</v>
      </c>
      <c r="B12" s="227" t="s">
        <v>71</v>
      </c>
      <c r="C12" s="240" t="s">
        <v>72</v>
      </c>
      <c r="D12" s="228"/>
      <c r="E12" s="229"/>
      <c r="F12" s="230"/>
      <c r="G12" s="230">
        <f>SUMIF(AG13:AG13,"&lt;&gt;NOR",G13:G13)</f>
        <v>0</v>
      </c>
      <c r="H12" s="230"/>
      <c r="I12" s="230">
        <f>SUM(I13:I13)</f>
        <v>0</v>
      </c>
      <c r="J12" s="230"/>
      <c r="K12" s="230">
        <f>SUM(K13:K13)</f>
        <v>0</v>
      </c>
      <c r="L12" s="230"/>
      <c r="M12" s="230">
        <f>SUM(M13:M13)</f>
        <v>0</v>
      </c>
      <c r="N12" s="230"/>
      <c r="O12" s="230">
        <f>SUM(O13:O13)</f>
        <v>0</v>
      </c>
      <c r="P12" s="230"/>
      <c r="Q12" s="230">
        <f>SUM(Q13:Q13)</f>
        <v>0</v>
      </c>
      <c r="R12" s="230"/>
      <c r="S12" s="230"/>
      <c r="T12" s="231"/>
      <c r="U12" s="225"/>
      <c r="V12" s="225">
        <f>SUM(V13:V13)</f>
        <v>24</v>
      </c>
      <c r="W12" s="225"/>
      <c r="X12" s="225"/>
      <c r="AG12" t="s">
        <v>148</v>
      </c>
    </row>
    <row r="13" spans="1:60" outlineLevel="1" x14ac:dyDescent="0.2">
      <c r="A13" s="251">
        <v>3</v>
      </c>
      <c r="B13" s="252" t="s">
        <v>511</v>
      </c>
      <c r="C13" s="265" t="s">
        <v>512</v>
      </c>
      <c r="D13" s="253" t="s">
        <v>513</v>
      </c>
      <c r="E13" s="254">
        <v>24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514</v>
      </c>
      <c r="S13" s="256" t="s">
        <v>162</v>
      </c>
      <c r="T13" s="257" t="s">
        <v>162</v>
      </c>
      <c r="U13" s="223">
        <v>1</v>
      </c>
      <c r="V13" s="223">
        <f>ROUND(E13*U13,2)</f>
        <v>24</v>
      </c>
      <c r="W13" s="223"/>
      <c r="X13" s="223" t="s">
        <v>515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516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147</v>
      </c>
      <c r="B14" s="227" t="s">
        <v>73</v>
      </c>
      <c r="C14" s="240" t="s">
        <v>74</v>
      </c>
      <c r="D14" s="228"/>
      <c r="E14" s="229"/>
      <c r="F14" s="230"/>
      <c r="G14" s="230">
        <f>SUMIF(AG15:AG26,"&lt;&gt;NOR",G15:G26)</f>
        <v>0</v>
      </c>
      <c r="H14" s="230"/>
      <c r="I14" s="230">
        <f>SUM(I15:I26)</f>
        <v>0</v>
      </c>
      <c r="J14" s="230"/>
      <c r="K14" s="230">
        <f>SUM(K15:K26)</f>
        <v>0</v>
      </c>
      <c r="L14" s="230"/>
      <c r="M14" s="230">
        <f>SUM(M15:M26)</f>
        <v>0</v>
      </c>
      <c r="N14" s="230"/>
      <c r="O14" s="230">
        <f>SUM(O15:O26)</f>
        <v>0</v>
      </c>
      <c r="P14" s="230"/>
      <c r="Q14" s="230">
        <f>SUM(Q15:Q26)</f>
        <v>0</v>
      </c>
      <c r="R14" s="230"/>
      <c r="S14" s="230"/>
      <c r="T14" s="231"/>
      <c r="U14" s="225"/>
      <c r="V14" s="225">
        <f>SUM(V15:V26)</f>
        <v>40.620000000000005</v>
      </c>
      <c r="W14" s="225"/>
      <c r="X14" s="225"/>
      <c r="AG14" t="s">
        <v>148</v>
      </c>
    </row>
    <row r="15" spans="1:60" ht="33.75" outlineLevel="1" x14ac:dyDescent="0.2">
      <c r="A15" s="232">
        <v>4</v>
      </c>
      <c r="B15" s="233" t="s">
        <v>517</v>
      </c>
      <c r="C15" s="241" t="s">
        <v>518</v>
      </c>
      <c r="D15" s="234" t="s">
        <v>207</v>
      </c>
      <c r="E15" s="235">
        <v>12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200</v>
      </c>
      <c r="S15" s="237" t="s">
        <v>162</v>
      </c>
      <c r="T15" s="238" t="s">
        <v>162</v>
      </c>
      <c r="U15" s="223">
        <v>0.38100000000000001</v>
      </c>
      <c r="V15" s="223">
        <f>ROUND(E15*U15,2)</f>
        <v>4.57</v>
      </c>
      <c r="W15" s="223"/>
      <c r="X15" s="223" t="s">
        <v>154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170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3" t="s">
        <v>519</v>
      </c>
      <c r="D16" s="250"/>
      <c r="E16" s="250"/>
      <c r="F16" s="250"/>
      <c r="G16" s="25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51">
        <v>5</v>
      </c>
      <c r="B17" s="252" t="s">
        <v>520</v>
      </c>
      <c r="C17" s="265" t="s">
        <v>521</v>
      </c>
      <c r="D17" s="253" t="s">
        <v>233</v>
      </c>
      <c r="E17" s="254">
        <v>72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6" t="s">
        <v>200</v>
      </c>
      <c r="S17" s="256" t="s">
        <v>162</v>
      </c>
      <c r="T17" s="257" t="s">
        <v>162</v>
      </c>
      <c r="U17" s="223">
        <v>0.30099999999999999</v>
      </c>
      <c r="V17" s="223">
        <f>ROUND(E17*U17,2)</f>
        <v>21.67</v>
      </c>
      <c r="W17" s="223"/>
      <c r="X17" s="223" t="s">
        <v>154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170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51">
        <v>6</v>
      </c>
      <c r="B18" s="252" t="s">
        <v>522</v>
      </c>
      <c r="C18" s="265" t="s">
        <v>523</v>
      </c>
      <c r="D18" s="253" t="s">
        <v>233</v>
      </c>
      <c r="E18" s="254">
        <v>11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200</v>
      </c>
      <c r="S18" s="256" t="s">
        <v>162</v>
      </c>
      <c r="T18" s="257" t="s">
        <v>162</v>
      </c>
      <c r="U18" s="223">
        <v>0.17599999999999999</v>
      </c>
      <c r="V18" s="223">
        <f>ROUND(E18*U18,2)</f>
        <v>1.94</v>
      </c>
      <c r="W18" s="223"/>
      <c r="X18" s="223" t="s">
        <v>154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170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51">
        <v>7</v>
      </c>
      <c r="B19" s="252" t="s">
        <v>524</v>
      </c>
      <c r="C19" s="265" t="s">
        <v>525</v>
      </c>
      <c r="D19" s="253" t="s">
        <v>243</v>
      </c>
      <c r="E19" s="254">
        <v>3.2174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200</v>
      </c>
      <c r="S19" s="256" t="s">
        <v>162</v>
      </c>
      <c r="T19" s="257" t="s">
        <v>162</v>
      </c>
      <c r="U19" s="223">
        <v>2.0089999999999999</v>
      </c>
      <c r="V19" s="223">
        <f>ROUND(E19*U19,2)</f>
        <v>6.46</v>
      </c>
      <c r="W19" s="223"/>
      <c r="X19" s="223" t="s">
        <v>154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170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1">
        <v>8</v>
      </c>
      <c r="B20" s="252" t="s">
        <v>248</v>
      </c>
      <c r="C20" s="265" t="s">
        <v>249</v>
      </c>
      <c r="D20" s="253" t="s">
        <v>243</v>
      </c>
      <c r="E20" s="254">
        <v>3.2174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200</v>
      </c>
      <c r="S20" s="256" t="s">
        <v>162</v>
      </c>
      <c r="T20" s="257" t="s">
        <v>162</v>
      </c>
      <c r="U20" s="223">
        <v>0.49</v>
      </c>
      <c r="V20" s="223">
        <f>ROUND(E20*U20,2)</f>
        <v>1.58</v>
      </c>
      <c r="W20" s="223"/>
      <c r="X20" s="223" t="s">
        <v>154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170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51">
        <v>9</v>
      </c>
      <c r="B21" s="252" t="s">
        <v>252</v>
      </c>
      <c r="C21" s="265" t="s">
        <v>253</v>
      </c>
      <c r="D21" s="253" t="s">
        <v>243</v>
      </c>
      <c r="E21" s="254">
        <v>96.522000000000006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200</v>
      </c>
      <c r="S21" s="256" t="s">
        <v>162</v>
      </c>
      <c r="T21" s="257" t="s">
        <v>162</v>
      </c>
      <c r="U21" s="223">
        <v>0</v>
      </c>
      <c r="V21" s="223">
        <f>ROUND(E21*U21,2)</f>
        <v>0</v>
      </c>
      <c r="W21" s="223"/>
      <c r="X21" s="223" t="s">
        <v>154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170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10</v>
      </c>
      <c r="B22" s="252" t="s">
        <v>254</v>
      </c>
      <c r="C22" s="265" t="s">
        <v>255</v>
      </c>
      <c r="D22" s="253" t="s">
        <v>243</v>
      </c>
      <c r="E22" s="254">
        <v>3.2174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200</v>
      </c>
      <c r="S22" s="256" t="s">
        <v>162</v>
      </c>
      <c r="T22" s="257" t="s">
        <v>162</v>
      </c>
      <c r="U22" s="223">
        <v>0.94199999999999995</v>
      </c>
      <c r="V22" s="223">
        <f>ROUND(E22*U22,2)</f>
        <v>3.03</v>
      </c>
      <c r="W22" s="223"/>
      <c r="X22" s="223" t="s">
        <v>154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170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51">
        <v>11</v>
      </c>
      <c r="B23" s="252" t="s">
        <v>256</v>
      </c>
      <c r="C23" s="265" t="s">
        <v>257</v>
      </c>
      <c r="D23" s="253" t="s">
        <v>243</v>
      </c>
      <c r="E23" s="254">
        <v>12.8696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200</v>
      </c>
      <c r="S23" s="256" t="s">
        <v>162</v>
      </c>
      <c r="T23" s="257" t="s">
        <v>162</v>
      </c>
      <c r="U23" s="223">
        <v>0.105</v>
      </c>
      <c r="V23" s="223">
        <f>ROUND(E23*U23,2)</f>
        <v>1.35</v>
      </c>
      <c r="W23" s="223"/>
      <c r="X23" s="223" t="s">
        <v>154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170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51">
        <v>12</v>
      </c>
      <c r="B24" s="252" t="s">
        <v>258</v>
      </c>
      <c r="C24" s="265" t="s">
        <v>259</v>
      </c>
      <c r="D24" s="253" t="s">
        <v>243</v>
      </c>
      <c r="E24" s="254">
        <v>3.2174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6" t="s">
        <v>200</v>
      </c>
      <c r="S24" s="256" t="s">
        <v>162</v>
      </c>
      <c r="T24" s="257" t="s">
        <v>162</v>
      </c>
      <c r="U24" s="223">
        <v>0</v>
      </c>
      <c r="V24" s="223">
        <f>ROUND(E24*U24,2)</f>
        <v>0</v>
      </c>
      <c r="W24" s="223"/>
      <c r="X24" s="223" t="s">
        <v>154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170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2">
        <v>13</v>
      </c>
      <c r="B25" s="233" t="s">
        <v>260</v>
      </c>
      <c r="C25" s="241" t="s">
        <v>261</v>
      </c>
      <c r="D25" s="234" t="s">
        <v>243</v>
      </c>
      <c r="E25" s="235">
        <v>3.2174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262</v>
      </c>
      <c r="S25" s="237" t="s">
        <v>162</v>
      </c>
      <c r="T25" s="238" t="s">
        <v>162</v>
      </c>
      <c r="U25" s="223">
        <v>6.0000000000000001E-3</v>
      </c>
      <c r="V25" s="223">
        <f>ROUND(E25*U25,2)</f>
        <v>0.02</v>
      </c>
      <c r="W25" s="223"/>
      <c r="X25" s="223" t="s">
        <v>154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170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3" t="s">
        <v>263</v>
      </c>
      <c r="D26" s="250"/>
      <c r="E26" s="250"/>
      <c r="F26" s="250"/>
      <c r="G26" s="250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6" t="s">
        <v>147</v>
      </c>
      <c r="B27" s="227" t="s">
        <v>75</v>
      </c>
      <c r="C27" s="240" t="s">
        <v>76</v>
      </c>
      <c r="D27" s="228"/>
      <c r="E27" s="229"/>
      <c r="F27" s="230"/>
      <c r="G27" s="230">
        <f>SUMIF(AG28:AG29,"&lt;&gt;NOR",G28:G29)</f>
        <v>0</v>
      </c>
      <c r="H27" s="230"/>
      <c r="I27" s="230">
        <f>SUM(I28:I29)</f>
        <v>0</v>
      </c>
      <c r="J27" s="230"/>
      <c r="K27" s="230">
        <f>SUM(K28:K29)</f>
        <v>0</v>
      </c>
      <c r="L27" s="230"/>
      <c r="M27" s="230">
        <f>SUM(M28:M29)</f>
        <v>0</v>
      </c>
      <c r="N27" s="230"/>
      <c r="O27" s="230">
        <f>SUM(O28:O29)</f>
        <v>0</v>
      </c>
      <c r="P27" s="230"/>
      <c r="Q27" s="230">
        <f>SUM(Q28:Q29)</f>
        <v>0</v>
      </c>
      <c r="R27" s="230"/>
      <c r="S27" s="230"/>
      <c r="T27" s="231"/>
      <c r="U27" s="225"/>
      <c r="V27" s="225">
        <f>SUM(V28:V29)</f>
        <v>4.7699999999999996</v>
      </c>
      <c r="W27" s="225"/>
      <c r="X27" s="225"/>
      <c r="AG27" t="s">
        <v>148</v>
      </c>
    </row>
    <row r="28" spans="1:60" ht="33.75" outlineLevel="1" x14ac:dyDescent="0.2">
      <c r="A28" s="232">
        <v>14</v>
      </c>
      <c r="B28" s="233" t="s">
        <v>526</v>
      </c>
      <c r="C28" s="241" t="s">
        <v>527</v>
      </c>
      <c r="D28" s="234" t="s">
        <v>243</v>
      </c>
      <c r="E28" s="235">
        <v>0.86789000000000005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161</v>
      </c>
      <c r="S28" s="237" t="s">
        <v>162</v>
      </c>
      <c r="T28" s="238" t="s">
        <v>162</v>
      </c>
      <c r="U28" s="223">
        <v>5.5</v>
      </c>
      <c r="V28" s="223">
        <f>ROUND(E28*U28,2)</f>
        <v>4.7699999999999996</v>
      </c>
      <c r="W28" s="223"/>
      <c r="X28" s="223" t="s">
        <v>154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170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268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6" t="s">
        <v>147</v>
      </c>
      <c r="B30" s="227" t="s">
        <v>79</v>
      </c>
      <c r="C30" s="240" t="s">
        <v>80</v>
      </c>
      <c r="D30" s="228"/>
      <c r="E30" s="229"/>
      <c r="F30" s="230"/>
      <c r="G30" s="230">
        <f>SUMIF(AG31:AG38,"&lt;&gt;NOR",G31:G38)</f>
        <v>0</v>
      </c>
      <c r="H30" s="230"/>
      <c r="I30" s="230">
        <f>SUM(I31:I38)</f>
        <v>0</v>
      </c>
      <c r="J30" s="230"/>
      <c r="K30" s="230">
        <f>SUM(K31:K38)</f>
        <v>0</v>
      </c>
      <c r="L30" s="230"/>
      <c r="M30" s="230">
        <f>SUM(M31:M38)</f>
        <v>0</v>
      </c>
      <c r="N30" s="230"/>
      <c r="O30" s="230">
        <f>SUM(O31:O38)</f>
        <v>0</v>
      </c>
      <c r="P30" s="230"/>
      <c r="Q30" s="230">
        <f>SUM(Q31:Q38)</f>
        <v>0</v>
      </c>
      <c r="R30" s="230"/>
      <c r="S30" s="230"/>
      <c r="T30" s="231"/>
      <c r="U30" s="225"/>
      <c r="V30" s="225">
        <f>SUM(V31:V38)</f>
        <v>10.09</v>
      </c>
      <c r="W30" s="225"/>
      <c r="X30" s="225"/>
      <c r="AG30" t="s">
        <v>148</v>
      </c>
    </row>
    <row r="31" spans="1:60" ht="22.5" outlineLevel="1" x14ac:dyDescent="0.2">
      <c r="A31" s="251">
        <v>15</v>
      </c>
      <c r="B31" s="252" t="s">
        <v>528</v>
      </c>
      <c r="C31" s="265" t="s">
        <v>529</v>
      </c>
      <c r="D31" s="253" t="s">
        <v>233</v>
      </c>
      <c r="E31" s="254">
        <v>50</v>
      </c>
      <c r="F31" s="255"/>
      <c r="G31" s="256">
        <f>ROUND(E31*F31,2)</f>
        <v>0</v>
      </c>
      <c r="H31" s="255"/>
      <c r="I31" s="256">
        <f>ROUND(E31*H31,2)</f>
        <v>0</v>
      </c>
      <c r="J31" s="255"/>
      <c r="K31" s="256">
        <f>ROUND(E31*J31,2)</f>
        <v>0</v>
      </c>
      <c r="L31" s="256">
        <v>15</v>
      </c>
      <c r="M31" s="256">
        <f>G31*(1+L31/100)</f>
        <v>0</v>
      </c>
      <c r="N31" s="256">
        <v>0</v>
      </c>
      <c r="O31" s="256">
        <f>ROUND(E31*N31,2)</f>
        <v>0</v>
      </c>
      <c r="P31" s="256">
        <v>0</v>
      </c>
      <c r="Q31" s="256">
        <f>ROUND(E31*P31,2)</f>
        <v>0</v>
      </c>
      <c r="R31" s="256" t="s">
        <v>343</v>
      </c>
      <c r="S31" s="256" t="s">
        <v>162</v>
      </c>
      <c r="T31" s="257" t="s">
        <v>162</v>
      </c>
      <c r="U31" s="223">
        <v>0</v>
      </c>
      <c r="V31" s="223">
        <f>ROUND(E31*U31,2)</f>
        <v>0</v>
      </c>
      <c r="W31" s="223"/>
      <c r="X31" s="223" t="s">
        <v>345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355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51">
        <v>16</v>
      </c>
      <c r="B32" s="252" t="s">
        <v>530</v>
      </c>
      <c r="C32" s="265" t="s">
        <v>531</v>
      </c>
      <c r="D32" s="253" t="s">
        <v>233</v>
      </c>
      <c r="E32" s="254">
        <v>22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6" t="s">
        <v>343</v>
      </c>
      <c r="S32" s="256" t="s">
        <v>162</v>
      </c>
      <c r="T32" s="257" t="s">
        <v>162</v>
      </c>
      <c r="U32" s="223">
        <v>0</v>
      </c>
      <c r="V32" s="223">
        <f>ROUND(E32*U32,2)</f>
        <v>0</v>
      </c>
      <c r="W32" s="223"/>
      <c r="X32" s="223" t="s">
        <v>345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355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51">
        <v>17</v>
      </c>
      <c r="B33" s="252" t="s">
        <v>532</v>
      </c>
      <c r="C33" s="265" t="s">
        <v>533</v>
      </c>
      <c r="D33" s="253" t="s">
        <v>233</v>
      </c>
      <c r="E33" s="254">
        <v>24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6" t="s">
        <v>343</v>
      </c>
      <c r="S33" s="256" t="s">
        <v>162</v>
      </c>
      <c r="T33" s="257" t="s">
        <v>162</v>
      </c>
      <c r="U33" s="223">
        <v>0</v>
      </c>
      <c r="V33" s="223">
        <f>ROUND(E33*U33,2)</f>
        <v>0</v>
      </c>
      <c r="W33" s="223"/>
      <c r="X33" s="223" t="s">
        <v>345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355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51">
        <v>18</v>
      </c>
      <c r="B34" s="252" t="s">
        <v>534</v>
      </c>
      <c r="C34" s="265" t="s">
        <v>535</v>
      </c>
      <c r="D34" s="253" t="s">
        <v>207</v>
      </c>
      <c r="E34" s="254">
        <v>4.8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 t="s">
        <v>343</v>
      </c>
      <c r="S34" s="256" t="s">
        <v>162</v>
      </c>
      <c r="T34" s="257" t="s">
        <v>162</v>
      </c>
      <c r="U34" s="223">
        <v>0</v>
      </c>
      <c r="V34" s="223">
        <f>ROUND(E34*U34,2)</f>
        <v>0</v>
      </c>
      <c r="W34" s="223"/>
      <c r="X34" s="223" t="s">
        <v>345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411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51">
        <v>19</v>
      </c>
      <c r="B35" s="252" t="s">
        <v>536</v>
      </c>
      <c r="C35" s="265" t="s">
        <v>537</v>
      </c>
      <c r="D35" s="253" t="s">
        <v>207</v>
      </c>
      <c r="E35" s="254">
        <v>480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6" t="s">
        <v>343</v>
      </c>
      <c r="S35" s="256" t="s">
        <v>162</v>
      </c>
      <c r="T35" s="257" t="s">
        <v>162</v>
      </c>
      <c r="U35" s="223">
        <v>0</v>
      </c>
      <c r="V35" s="223">
        <f>ROUND(E35*U35,2)</f>
        <v>0</v>
      </c>
      <c r="W35" s="223"/>
      <c r="X35" s="223" t="s">
        <v>345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411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51">
        <v>20</v>
      </c>
      <c r="B36" s="252" t="s">
        <v>538</v>
      </c>
      <c r="C36" s="265" t="s">
        <v>539</v>
      </c>
      <c r="D36" s="253" t="s">
        <v>233</v>
      </c>
      <c r="E36" s="254">
        <v>96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6" t="s">
        <v>222</v>
      </c>
      <c r="S36" s="256" t="s">
        <v>162</v>
      </c>
      <c r="T36" s="257" t="s">
        <v>162</v>
      </c>
      <c r="U36" s="223">
        <v>0.105</v>
      </c>
      <c r="V36" s="223">
        <f>ROUND(E36*U36,2)</f>
        <v>10.08</v>
      </c>
      <c r="W36" s="223"/>
      <c r="X36" s="223" t="s">
        <v>154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223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21</v>
      </c>
      <c r="B37" s="233" t="s">
        <v>540</v>
      </c>
      <c r="C37" s="241" t="s">
        <v>541</v>
      </c>
      <c r="D37" s="234" t="s">
        <v>243</v>
      </c>
      <c r="E37" s="235">
        <v>2.8800000000000002E-3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542</v>
      </c>
      <c r="S37" s="237" t="s">
        <v>162</v>
      </c>
      <c r="T37" s="238" t="s">
        <v>162</v>
      </c>
      <c r="U37" s="223">
        <v>1.966</v>
      </c>
      <c r="V37" s="223">
        <f>ROUND(E37*U37,2)</f>
        <v>0.01</v>
      </c>
      <c r="W37" s="223"/>
      <c r="X37" s="223" t="s">
        <v>154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223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3" t="s">
        <v>305</v>
      </c>
      <c r="D38" s="250"/>
      <c r="E38" s="250"/>
      <c r="F38" s="250"/>
      <c r="G38" s="25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6" t="s">
        <v>147</v>
      </c>
      <c r="B39" s="227" t="s">
        <v>91</v>
      </c>
      <c r="C39" s="240" t="s">
        <v>92</v>
      </c>
      <c r="D39" s="228"/>
      <c r="E39" s="229"/>
      <c r="F39" s="230"/>
      <c r="G39" s="230">
        <f>SUMIF(AG40:AG46,"&lt;&gt;NOR",G40:G46)</f>
        <v>0</v>
      </c>
      <c r="H39" s="230"/>
      <c r="I39" s="230">
        <f>SUM(I40:I46)</f>
        <v>0</v>
      </c>
      <c r="J39" s="230"/>
      <c r="K39" s="230">
        <f>SUM(K40:K46)</f>
        <v>0</v>
      </c>
      <c r="L39" s="230"/>
      <c r="M39" s="230">
        <f>SUM(M40:M46)</f>
        <v>0</v>
      </c>
      <c r="N39" s="230"/>
      <c r="O39" s="230">
        <f>SUM(O40:O46)</f>
        <v>0</v>
      </c>
      <c r="P39" s="230"/>
      <c r="Q39" s="230">
        <f>SUM(Q40:Q46)</f>
        <v>0</v>
      </c>
      <c r="R39" s="230"/>
      <c r="S39" s="230"/>
      <c r="T39" s="231"/>
      <c r="U39" s="225"/>
      <c r="V39" s="225">
        <f>SUM(V40:V46)</f>
        <v>3.58</v>
      </c>
      <c r="W39" s="225"/>
      <c r="X39" s="225"/>
      <c r="AG39" t="s">
        <v>148</v>
      </c>
    </row>
    <row r="40" spans="1:60" outlineLevel="1" x14ac:dyDescent="0.2">
      <c r="A40" s="251">
        <v>22</v>
      </c>
      <c r="B40" s="252" t="s">
        <v>543</v>
      </c>
      <c r="C40" s="265" t="s">
        <v>544</v>
      </c>
      <c r="D40" s="253" t="s">
        <v>169</v>
      </c>
      <c r="E40" s="254">
        <v>1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/>
      <c r="S40" s="256" t="s">
        <v>152</v>
      </c>
      <c r="T40" s="257" t="s">
        <v>153</v>
      </c>
      <c r="U40" s="223">
        <v>0</v>
      </c>
      <c r="V40" s="223">
        <f>ROUND(E40*U40,2)</f>
        <v>0</v>
      </c>
      <c r="W40" s="223"/>
      <c r="X40" s="223" t="s">
        <v>154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223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51">
        <v>23</v>
      </c>
      <c r="B41" s="252" t="s">
        <v>545</v>
      </c>
      <c r="C41" s="265" t="s">
        <v>546</v>
      </c>
      <c r="D41" s="253" t="s">
        <v>169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/>
      <c r="S41" s="256" t="s">
        <v>152</v>
      </c>
      <c r="T41" s="257" t="s">
        <v>153</v>
      </c>
      <c r="U41" s="223">
        <v>0</v>
      </c>
      <c r="V41" s="223">
        <f>ROUND(E41*U41,2)</f>
        <v>0</v>
      </c>
      <c r="W41" s="223"/>
      <c r="X41" s="223" t="s">
        <v>345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411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1">
        <v>24</v>
      </c>
      <c r="B42" s="252" t="s">
        <v>547</v>
      </c>
      <c r="C42" s="265" t="s">
        <v>548</v>
      </c>
      <c r="D42" s="253" t="s">
        <v>207</v>
      </c>
      <c r="E42" s="254">
        <v>1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 t="s">
        <v>506</v>
      </c>
      <c r="S42" s="256" t="s">
        <v>162</v>
      </c>
      <c r="T42" s="257" t="s">
        <v>162</v>
      </c>
      <c r="U42" s="223">
        <v>2.4510000000000001</v>
      </c>
      <c r="V42" s="223">
        <f>ROUND(E42*U42,2)</f>
        <v>2.4500000000000002</v>
      </c>
      <c r="W42" s="223"/>
      <c r="X42" s="223" t="s">
        <v>154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223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2">
        <v>25</v>
      </c>
      <c r="B43" s="233" t="s">
        <v>549</v>
      </c>
      <c r="C43" s="241" t="s">
        <v>550</v>
      </c>
      <c r="D43" s="234" t="s">
        <v>243</v>
      </c>
      <c r="E43" s="235">
        <v>0.03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506</v>
      </c>
      <c r="S43" s="237" t="s">
        <v>162</v>
      </c>
      <c r="T43" s="238" t="s">
        <v>162</v>
      </c>
      <c r="U43" s="223">
        <v>13.311</v>
      </c>
      <c r="V43" s="223">
        <f>ROUND(E43*U43,2)</f>
        <v>0.4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223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3" t="s">
        <v>551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26</v>
      </c>
      <c r="B45" s="233" t="s">
        <v>552</v>
      </c>
      <c r="C45" s="241" t="s">
        <v>553</v>
      </c>
      <c r="D45" s="234" t="s">
        <v>243</v>
      </c>
      <c r="E45" s="235">
        <v>0.06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506</v>
      </c>
      <c r="S45" s="237" t="s">
        <v>162</v>
      </c>
      <c r="T45" s="238" t="s">
        <v>162</v>
      </c>
      <c r="U45" s="223">
        <v>12.207000000000001</v>
      </c>
      <c r="V45" s="223">
        <f>ROUND(E45*U45,2)</f>
        <v>0.73</v>
      </c>
      <c r="W45" s="223"/>
      <c r="X45" s="223" t="s">
        <v>154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223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3" t="s">
        <v>365</v>
      </c>
      <c r="D46" s="250"/>
      <c r="E46" s="250"/>
      <c r="F46" s="250"/>
      <c r="G46" s="250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6" t="s">
        <v>147</v>
      </c>
      <c r="B47" s="227" t="s">
        <v>93</v>
      </c>
      <c r="C47" s="240" t="s">
        <v>94</v>
      </c>
      <c r="D47" s="228"/>
      <c r="E47" s="229"/>
      <c r="F47" s="230"/>
      <c r="G47" s="230">
        <f>SUMIF(AG48:AG55,"&lt;&gt;NOR",G48:G55)</f>
        <v>0</v>
      </c>
      <c r="H47" s="230"/>
      <c r="I47" s="230">
        <f>SUM(I48:I55)</f>
        <v>0</v>
      </c>
      <c r="J47" s="230"/>
      <c r="K47" s="230">
        <f>SUM(K48:K55)</f>
        <v>0</v>
      </c>
      <c r="L47" s="230"/>
      <c r="M47" s="230">
        <f>SUM(M48:M55)</f>
        <v>0</v>
      </c>
      <c r="N47" s="230"/>
      <c r="O47" s="230">
        <f>SUM(O48:O55)</f>
        <v>0</v>
      </c>
      <c r="P47" s="230"/>
      <c r="Q47" s="230">
        <f>SUM(Q48:Q55)</f>
        <v>0</v>
      </c>
      <c r="R47" s="230"/>
      <c r="S47" s="230"/>
      <c r="T47" s="231"/>
      <c r="U47" s="225"/>
      <c r="V47" s="225">
        <f>SUM(V48:V55)</f>
        <v>31.26</v>
      </c>
      <c r="W47" s="225"/>
      <c r="X47" s="225"/>
      <c r="AG47" t="s">
        <v>148</v>
      </c>
    </row>
    <row r="48" spans="1:60" ht="22.5" outlineLevel="1" x14ac:dyDescent="0.2">
      <c r="A48" s="232">
        <v>27</v>
      </c>
      <c r="B48" s="233" t="s">
        <v>554</v>
      </c>
      <c r="C48" s="241" t="s">
        <v>555</v>
      </c>
      <c r="D48" s="234" t="s">
        <v>233</v>
      </c>
      <c r="E48" s="235">
        <v>50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506</v>
      </c>
      <c r="S48" s="237" t="s">
        <v>162</v>
      </c>
      <c r="T48" s="238" t="s">
        <v>162</v>
      </c>
      <c r="U48" s="223">
        <v>0.29737999999999998</v>
      </c>
      <c r="V48" s="223">
        <f>ROUND(E48*U48,2)</f>
        <v>14.87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223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3" t="s">
        <v>429</v>
      </c>
      <c r="D49" s="250"/>
      <c r="E49" s="250"/>
      <c r="F49" s="250"/>
      <c r="G49" s="250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28</v>
      </c>
      <c r="B50" s="233" t="s">
        <v>556</v>
      </c>
      <c r="C50" s="241" t="s">
        <v>557</v>
      </c>
      <c r="D50" s="234" t="s">
        <v>233</v>
      </c>
      <c r="E50" s="235">
        <v>22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506</v>
      </c>
      <c r="S50" s="237" t="s">
        <v>162</v>
      </c>
      <c r="T50" s="238" t="s">
        <v>162</v>
      </c>
      <c r="U50" s="223">
        <v>0.30737999999999999</v>
      </c>
      <c r="V50" s="223">
        <f>ROUND(E50*U50,2)</f>
        <v>6.76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223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429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32">
        <v>29</v>
      </c>
      <c r="B52" s="233" t="s">
        <v>558</v>
      </c>
      <c r="C52" s="241" t="s">
        <v>559</v>
      </c>
      <c r="D52" s="234" t="s">
        <v>233</v>
      </c>
      <c r="E52" s="235">
        <v>24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506</v>
      </c>
      <c r="S52" s="237" t="s">
        <v>162</v>
      </c>
      <c r="T52" s="238" t="s">
        <v>162</v>
      </c>
      <c r="U52" s="223">
        <v>0.31738</v>
      </c>
      <c r="V52" s="223">
        <f>ROUND(E52*U52,2)</f>
        <v>7.62</v>
      </c>
      <c r="W52" s="223"/>
      <c r="X52" s="223" t="s">
        <v>154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223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3" t="s">
        <v>429</v>
      </c>
      <c r="D53" s="250"/>
      <c r="E53" s="250"/>
      <c r="F53" s="250"/>
      <c r="G53" s="250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164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1">
        <v>30</v>
      </c>
      <c r="B54" s="252" t="s">
        <v>560</v>
      </c>
      <c r="C54" s="265" t="s">
        <v>561</v>
      </c>
      <c r="D54" s="253" t="s">
        <v>233</v>
      </c>
      <c r="E54" s="254">
        <v>96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506</v>
      </c>
      <c r="S54" s="256" t="s">
        <v>162</v>
      </c>
      <c r="T54" s="257" t="s">
        <v>162</v>
      </c>
      <c r="U54" s="223">
        <v>1.7999999999999999E-2</v>
      </c>
      <c r="V54" s="223">
        <f>ROUND(E54*U54,2)</f>
        <v>1.73</v>
      </c>
      <c r="W54" s="223"/>
      <c r="X54" s="223" t="s">
        <v>154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223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51">
        <v>31</v>
      </c>
      <c r="B55" s="252" t="s">
        <v>562</v>
      </c>
      <c r="C55" s="265" t="s">
        <v>563</v>
      </c>
      <c r="D55" s="253" t="s">
        <v>243</v>
      </c>
      <c r="E55" s="254">
        <v>8.6400000000000005E-2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506</v>
      </c>
      <c r="S55" s="256" t="s">
        <v>162</v>
      </c>
      <c r="T55" s="257" t="s">
        <v>162</v>
      </c>
      <c r="U55" s="223">
        <v>3.246</v>
      </c>
      <c r="V55" s="223">
        <f>ROUND(E55*U55,2)</f>
        <v>0.28000000000000003</v>
      </c>
      <c r="W55" s="223"/>
      <c r="X55" s="223" t="s">
        <v>154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223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">
      <c r="A56" s="226" t="s">
        <v>147</v>
      </c>
      <c r="B56" s="227" t="s">
        <v>95</v>
      </c>
      <c r="C56" s="240" t="s">
        <v>96</v>
      </c>
      <c r="D56" s="228"/>
      <c r="E56" s="229"/>
      <c r="F56" s="230"/>
      <c r="G56" s="230">
        <f>SUMIF(AG57:AG66,"&lt;&gt;NOR",G57:G66)</f>
        <v>0</v>
      </c>
      <c r="H56" s="230"/>
      <c r="I56" s="230">
        <f>SUM(I57:I66)</f>
        <v>0</v>
      </c>
      <c r="J56" s="230"/>
      <c r="K56" s="230">
        <f>SUM(K57:K66)</f>
        <v>0</v>
      </c>
      <c r="L56" s="230"/>
      <c r="M56" s="230">
        <f>SUM(M57:M66)</f>
        <v>0</v>
      </c>
      <c r="N56" s="230"/>
      <c r="O56" s="230">
        <f>SUM(O57:O66)</f>
        <v>0</v>
      </c>
      <c r="P56" s="230"/>
      <c r="Q56" s="230">
        <f>SUM(Q57:Q66)</f>
        <v>0</v>
      </c>
      <c r="R56" s="230"/>
      <c r="S56" s="230"/>
      <c r="T56" s="231"/>
      <c r="U56" s="225"/>
      <c r="V56" s="225">
        <f>SUM(V57:V66)</f>
        <v>2.7299999999999995</v>
      </c>
      <c r="W56" s="225"/>
      <c r="X56" s="225"/>
      <c r="AG56" t="s">
        <v>148</v>
      </c>
    </row>
    <row r="57" spans="1:60" outlineLevel="1" x14ac:dyDescent="0.2">
      <c r="A57" s="251">
        <v>32</v>
      </c>
      <c r="B57" s="252" t="s">
        <v>564</v>
      </c>
      <c r="C57" s="265" t="s">
        <v>565</v>
      </c>
      <c r="D57" s="253" t="s">
        <v>207</v>
      </c>
      <c r="E57" s="254">
        <v>1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506</v>
      </c>
      <c r="S57" s="256" t="s">
        <v>162</v>
      </c>
      <c r="T57" s="257" t="s">
        <v>162</v>
      </c>
      <c r="U57" s="223">
        <v>0.22700000000000001</v>
      </c>
      <c r="V57" s="223">
        <f>ROUND(E57*U57,2)</f>
        <v>0.23</v>
      </c>
      <c r="W57" s="223"/>
      <c r="X57" s="223" t="s">
        <v>154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223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51">
        <v>33</v>
      </c>
      <c r="B58" s="252" t="s">
        <v>566</v>
      </c>
      <c r="C58" s="265" t="s">
        <v>567</v>
      </c>
      <c r="D58" s="253" t="s">
        <v>207</v>
      </c>
      <c r="E58" s="254">
        <v>5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506</v>
      </c>
      <c r="S58" s="256" t="s">
        <v>162</v>
      </c>
      <c r="T58" s="257" t="s">
        <v>162</v>
      </c>
      <c r="U58" s="223">
        <v>0.16400000000000001</v>
      </c>
      <c r="V58" s="223">
        <f>ROUND(E58*U58,2)</f>
        <v>0.82</v>
      </c>
      <c r="W58" s="223"/>
      <c r="X58" s="223" t="s">
        <v>154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223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51">
        <v>34</v>
      </c>
      <c r="B59" s="252" t="s">
        <v>568</v>
      </c>
      <c r="C59" s="265" t="s">
        <v>569</v>
      </c>
      <c r="D59" s="253" t="s">
        <v>207</v>
      </c>
      <c r="E59" s="254">
        <v>1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6" t="s">
        <v>506</v>
      </c>
      <c r="S59" s="256" t="s">
        <v>162</v>
      </c>
      <c r="T59" s="257" t="s">
        <v>162</v>
      </c>
      <c r="U59" s="223">
        <v>0.16400000000000001</v>
      </c>
      <c r="V59" s="223">
        <f>ROUND(E59*U59,2)</f>
        <v>0.16</v>
      </c>
      <c r="W59" s="223"/>
      <c r="X59" s="223" t="s">
        <v>154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223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51">
        <v>35</v>
      </c>
      <c r="B60" s="252" t="s">
        <v>570</v>
      </c>
      <c r="C60" s="265" t="s">
        <v>571</v>
      </c>
      <c r="D60" s="253" t="s">
        <v>169</v>
      </c>
      <c r="E60" s="254">
        <v>1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/>
      <c r="S60" s="256" t="s">
        <v>152</v>
      </c>
      <c r="T60" s="257" t="s">
        <v>153</v>
      </c>
      <c r="U60" s="223">
        <v>0</v>
      </c>
      <c r="V60" s="223">
        <f>ROUND(E60*U60,2)</f>
        <v>0</v>
      </c>
      <c r="W60" s="223"/>
      <c r="X60" s="223" t="s">
        <v>345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411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51">
        <v>36</v>
      </c>
      <c r="B61" s="252" t="s">
        <v>572</v>
      </c>
      <c r="C61" s="265" t="s">
        <v>573</v>
      </c>
      <c r="D61" s="253" t="s">
        <v>207</v>
      </c>
      <c r="E61" s="254">
        <v>12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506</v>
      </c>
      <c r="S61" s="256" t="s">
        <v>162</v>
      </c>
      <c r="T61" s="257" t="s">
        <v>162</v>
      </c>
      <c r="U61" s="223">
        <v>6.5000000000000002E-2</v>
      </c>
      <c r="V61" s="223">
        <f>ROUND(E61*U61,2)</f>
        <v>0.78</v>
      </c>
      <c r="W61" s="223"/>
      <c r="X61" s="223" t="s">
        <v>154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223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51">
        <v>37</v>
      </c>
      <c r="B62" s="252" t="s">
        <v>574</v>
      </c>
      <c r="C62" s="265" t="s">
        <v>575</v>
      </c>
      <c r="D62" s="253" t="s">
        <v>207</v>
      </c>
      <c r="E62" s="254">
        <v>4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506</v>
      </c>
      <c r="S62" s="256" t="s">
        <v>162</v>
      </c>
      <c r="T62" s="257" t="s">
        <v>162</v>
      </c>
      <c r="U62" s="223">
        <v>8.2000000000000003E-2</v>
      </c>
      <c r="V62" s="223">
        <f>ROUND(E62*U62,2)</f>
        <v>0.33</v>
      </c>
      <c r="W62" s="223"/>
      <c r="X62" s="223" t="s">
        <v>154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223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38</v>
      </c>
      <c r="B63" s="252" t="s">
        <v>576</v>
      </c>
      <c r="C63" s="265" t="s">
        <v>577</v>
      </c>
      <c r="D63" s="253" t="s">
        <v>207</v>
      </c>
      <c r="E63" s="254">
        <v>1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506</v>
      </c>
      <c r="S63" s="256" t="s">
        <v>162</v>
      </c>
      <c r="T63" s="257" t="s">
        <v>162</v>
      </c>
      <c r="U63" s="223">
        <v>0.22700000000000001</v>
      </c>
      <c r="V63" s="223">
        <f>ROUND(E63*U63,2)</f>
        <v>0.23</v>
      </c>
      <c r="W63" s="223"/>
      <c r="X63" s="223" t="s">
        <v>154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223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39</v>
      </c>
      <c r="B64" s="252" t="s">
        <v>578</v>
      </c>
      <c r="C64" s="265" t="s">
        <v>579</v>
      </c>
      <c r="D64" s="253" t="s">
        <v>169</v>
      </c>
      <c r="E64" s="254">
        <v>6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343</v>
      </c>
      <c r="S64" s="256" t="s">
        <v>162</v>
      </c>
      <c r="T64" s="257" t="s">
        <v>162</v>
      </c>
      <c r="U64" s="223">
        <v>0</v>
      </c>
      <c r="V64" s="223">
        <f>ROUND(E64*U64,2)</f>
        <v>0</v>
      </c>
      <c r="W64" s="223"/>
      <c r="X64" s="223" t="s">
        <v>345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411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51">
        <v>40</v>
      </c>
      <c r="B65" s="252" t="s">
        <v>580</v>
      </c>
      <c r="C65" s="265" t="s">
        <v>581</v>
      </c>
      <c r="D65" s="253" t="s">
        <v>207</v>
      </c>
      <c r="E65" s="254">
        <v>1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 t="s">
        <v>506</v>
      </c>
      <c r="S65" s="256" t="s">
        <v>162</v>
      </c>
      <c r="T65" s="257" t="s">
        <v>162</v>
      </c>
      <c r="U65" s="223">
        <v>0.16500000000000001</v>
      </c>
      <c r="V65" s="223">
        <f>ROUND(E65*U65,2)</f>
        <v>0.17</v>
      </c>
      <c r="W65" s="223"/>
      <c r="X65" s="223" t="s">
        <v>154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223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1">
        <v>41</v>
      </c>
      <c r="B66" s="252" t="s">
        <v>582</v>
      </c>
      <c r="C66" s="265" t="s">
        <v>583</v>
      </c>
      <c r="D66" s="253" t="s">
        <v>243</v>
      </c>
      <c r="E66" s="254">
        <v>3.2000000000000002E-3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 t="s">
        <v>506</v>
      </c>
      <c r="S66" s="256" t="s">
        <v>162</v>
      </c>
      <c r="T66" s="257" t="s">
        <v>162</v>
      </c>
      <c r="U66" s="223">
        <v>2.351</v>
      </c>
      <c r="V66" s="223">
        <f>ROUND(E66*U66,2)</f>
        <v>0.01</v>
      </c>
      <c r="W66" s="223"/>
      <c r="X66" s="223" t="s">
        <v>154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223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6" t="s">
        <v>147</v>
      </c>
      <c r="B67" s="227" t="s">
        <v>97</v>
      </c>
      <c r="C67" s="240" t="s">
        <v>98</v>
      </c>
      <c r="D67" s="228"/>
      <c r="E67" s="229"/>
      <c r="F67" s="230"/>
      <c r="G67" s="230">
        <f>SUMIF(AG68:AG77,"&lt;&gt;NOR",G68:G77)</f>
        <v>0</v>
      </c>
      <c r="H67" s="230"/>
      <c r="I67" s="230">
        <f>SUM(I68:I77)</f>
        <v>0</v>
      </c>
      <c r="J67" s="230"/>
      <c r="K67" s="230">
        <f>SUM(K68:K77)</f>
        <v>0</v>
      </c>
      <c r="L67" s="230"/>
      <c r="M67" s="230">
        <f>SUM(M68:M77)</f>
        <v>0</v>
      </c>
      <c r="N67" s="230"/>
      <c r="O67" s="230">
        <f>SUM(O68:O77)</f>
        <v>0</v>
      </c>
      <c r="P67" s="230"/>
      <c r="Q67" s="230">
        <f>SUM(Q68:Q77)</f>
        <v>0</v>
      </c>
      <c r="R67" s="230"/>
      <c r="S67" s="230"/>
      <c r="T67" s="231"/>
      <c r="U67" s="225"/>
      <c r="V67" s="225">
        <f>SUM(V68:V77)</f>
        <v>11.96</v>
      </c>
      <c r="W67" s="225"/>
      <c r="X67" s="225"/>
      <c r="AG67" t="s">
        <v>148</v>
      </c>
    </row>
    <row r="68" spans="1:60" ht="22.5" outlineLevel="1" x14ac:dyDescent="0.2">
      <c r="A68" s="251">
        <v>42</v>
      </c>
      <c r="B68" s="252" t="s">
        <v>584</v>
      </c>
      <c r="C68" s="265" t="s">
        <v>585</v>
      </c>
      <c r="D68" s="253" t="s">
        <v>207</v>
      </c>
      <c r="E68" s="254">
        <v>6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506</v>
      </c>
      <c r="S68" s="256" t="s">
        <v>162</v>
      </c>
      <c r="T68" s="257" t="s">
        <v>162</v>
      </c>
      <c r="U68" s="223">
        <v>0.26800000000000002</v>
      </c>
      <c r="V68" s="223">
        <f>ROUND(E68*U68,2)</f>
        <v>1.61</v>
      </c>
      <c r="W68" s="223"/>
      <c r="X68" s="223" t="s">
        <v>154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155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43</v>
      </c>
      <c r="B69" s="252" t="s">
        <v>586</v>
      </c>
      <c r="C69" s="265" t="s">
        <v>587</v>
      </c>
      <c r="D69" s="253" t="s">
        <v>207</v>
      </c>
      <c r="E69" s="254">
        <v>5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506</v>
      </c>
      <c r="S69" s="256" t="s">
        <v>162</v>
      </c>
      <c r="T69" s="257" t="s">
        <v>162</v>
      </c>
      <c r="U69" s="223">
        <v>0.92900000000000005</v>
      </c>
      <c r="V69" s="223">
        <f>ROUND(E69*U69,2)</f>
        <v>4.6500000000000004</v>
      </c>
      <c r="W69" s="223"/>
      <c r="X69" s="223" t="s">
        <v>154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223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51">
        <v>44</v>
      </c>
      <c r="B70" s="252" t="s">
        <v>588</v>
      </c>
      <c r="C70" s="265" t="s">
        <v>589</v>
      </c>
      <c r="D70" s="253" t="s">
        <v>207</v>
      </c>
      <c r="E70" s="254">
        <v>5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506</v>
      </c>
      <c r="S70" s="256" t="s">
        <v>162</v>
      </c>
      <c r="T70" s="257" t="s">
        <v>162</v>
      </c>
      <c r="U70" s="223">
        <v>0.86799999999999999</v>
      </c>
      <c r="V70" s="223">
        <f>ROUND(E70*U70,2)</f>
        <v>4.34</v>
      </c>
      <c r="W70" s="223"/>
      <c r="X70" s="223" t="s">
        <v>154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223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 x14ac:dyDescent="0.2">
      <c r="A71" s="251">
        <v>45</v>
      </c>
      <c r="B71" s="252" t="s">
        <v>590</v>
      </c>
      <c r="C71" s="265" t="s">
        <v>591</v>
      </c>
      <c r="D71" s="253" t="s">
        <v>207</v>
      </c>
      <c r="E71" s="254">
        <v>1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506</v>
      </c>
      <c r="S71" s="256" t="s">
        <v>162</v>
      </c>
      <c r="T71" s="257" t="s">
        <v>162</v>
      </c>
      <c r="U71" s="223">
        <v>0.86799999999999999</v>
      </c>
      <c r="V71" s="223">
        <f>ROUND(E71*U71,2)</f>
        <v>0.87</v>
      </c>
      <c r="W71" s="223"/>
      <c r="X71" s="223" t="s">
        <v>154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223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33.75" outlineLevel="1" x14ac:dyDescent="0.2">
      <c r="A72" s="251">
        <v>46</v>
      </c>
      <c r="B72" s="252" t="s">
        <v>592</v>
      </c>
      <c r="C72" s="265" t="s">
        <v>593</v>
      </c>
      <c r="D72" s="253" t="s">
        <v>207</v>
      </c>
      <c r="E72" s="254">
        <v>1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343</v>
      </c>
      <c r="S72" s="256" t="s">
        <v>162</v>
      </c>
      <c r="T72" s="257" t="s">
        <v>162</v>
      </c>
      <c r="U72" s="223">
        <v>0</v>
      </c>
      <c r="V72" s="223">
        <f>ROUND(E72*U72,2)</f>
        <v>0</v>
      </c>
      <c r="W72" s="223"/>
      <c r="X72" s="223" t="s">
        <v>345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411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33.75" outlineLevel="1" x14ac:dyDescent="0.2">
      <c r="A73" s="251">
        <v>47</v>
      </c>
      <c r="B73" s="252" t="s">
        <v>594</v>
      </c>
      <c r="C73" s="265" t="s">
        <v>595</v>
      </c>
      <c r="D73" s="253" t="s">
        <v>207</v>
      </c>
      <c r="E73" s="254">
        <v>2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 t="s">
        <v>343</v>
      </c>
      <c r="S73" s="256" t="s">
        <v>162</v>
      </c>
      <c r="T73" s="257" t="s">
        <v>162</v>
      </c>
      <c r="U73" s="223">
        <v>0</v>
      </c>
      <c r="V73" s="223">
        <f>ROUND(E73*U73,2)</f>
        <v>0</v>
      </c>
      <c r="W73" s="223"/>
      <c r="X73" s="223" t="s">
        <v>345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411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33.75" outlineLevel="1" x14ac:dyDescent="0.2">
      <c r="A74" s="251">
        <v>48</v>
      </c>
      <c r="B74" s="252" t="s">
        <v>596</v>
      </c>
      <c r="C74" s="265" t="s">
        <v>597</v>
      </c>
      <c r="D74" s="253" t="s">
        <v>207</v>
      </c>
      <c r="E74" s="254">
        <v>2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 t="s">
        <v>343</v>
      </c>
      <c r="S74" s="256" t="s">
        <v>162</v>
      </c>
      <c r="T74" s="257" t="s">
        <v>162</v>
      </c>
      <c r="U74" s="223">
        <v>0</v>
      </c>
      <c r="V74" s="223">
        <f>ROUND(E74*U74,2)</f>
        <v>0</v>
      </c>
      <c r="W74" s="223"/>
      <c r="X74" s="223" t="s">
        <v>345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411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45" outlineLevel="1" x14ac:dyDescent="0.2">
      <c r="A75" s="251">
        <v>49</v>
      </c>
      <c r="B75" s="252" t="s">
        <v>598</v>
      </c>
      <c r="C75" s="265" t="s">
        <v>599</v>
      </c>
      <c r="D75" s="253" t="s">
        <v>207</v>
      </c>
      <c r="E75" s="254">
        <v>1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343</v>
      </c>
      <c r="S75" s="256" t="s">
        <v>162</v>
      </c>
      <c r="T75" s="257" t="s">
        <v>162</v>
      </c>
      <c r="U75" s="223">
        <v>0</v>
      </c>
      <c r="V75" s="223">
        <f>ROUND(E75*U75,2)</f>
        <v>0</v>
      </c>
      <c r="W75" s="223"/>
      <c r="X75" s="223" t="s">
        <v>345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411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50</v>
      </c>
      <c r="B76" s="252" t="s">
        <v>600</v>
      </c>
      <c r="C76" s="265" t="s">
        <v>601</v>
      </c>
      <c r="D76" s="253" t="s">
        <v>243</v>
      </c>
      <c r="E76" s="254">
        <v>0.18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506</v>
      </c>
      <c r="S76" s="256" t="s">
        <v>162</v>
      </c>
      <c r="T76" s="257" t="s">
        <v>162</v>
      </c>
      <c r="U76" s="223">
        <v>2.72</v>
      </c>
      <c r="V76" s="223">
        <f>ROUND(E76*U76,2)</f>
        <v>0.49</v>
      </c>
      <c r="W76" s="223"/>
      <c r="X76" s="223" t="s">
        <v>154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223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51</v>
      </c>
      <c r="B77" s="252" t="s">
        <v>602</v>
      </c>
      <c r="C77" s="265" t="s">
        <v>603</v>
      </c>
      <c r="D77" s="253" t="s">
        <v>169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/>
      <c r="S77" s="256" t="s">
        <v>152</v>
      </c>
      <c r="T77" s="257" t="s">
        <v>153</v>
      </c>
      <c r="U77" s="223">
        <v>0</v>
      </c>
      <c r="V77" s="223">
        <f>ROUND(E77*U77,2)</f>
        <v>0</v>
      </c>
      <c r="W77" s="223"/>
      <c r="X77" s="223" t="s">
        <v>154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223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">
      <c r="A78" s="226" t="s">
        <v>147</v>
      </c>
      <c r="B78" s="227" t="s">
        <v>113</v>
      </c>
      <c r="C78" s="240" t="s">
        <v>114</v>
      </c>
      <c r="D78" s="228"/>
      <c r="E78" s="229"/>
      <c r="F78" s="230"/>
      <c r="G78" s="230">
        <f>SUMIF(AG79:AG84,"&lt;&gt;NOR",G79:G84)</f>
        <v>0</v>
      </c>
      <c r="H78" s="230"/>
      <c r="I78" s="230">
        <f>SUM(I79:I84)</f>
        <v>0</v>
      </c>
      <c r="J78" s="230"/>
      <c r="K78" s="230">
        <f>SUM(K79:K84)</f>
        <v>0</v>
      </c>
      <c r="L78" s="230"/>
      <c r="M78" s="230">
        <f>SUM(M79:M84)</f>
        <v>0</v>
      </c>
      <c r="N78" s="230"/>
      <c r="O78" s="230">
        <f>SUM(O79:O84)</f>
        <v>0</v>
      </c>
      <c r="P78" s="230"/>
      <c r="Q78" s="230">
        <f>SUM(Q79:Q84)</f>
        <v>0</v>
      </c>
      <c r="R78" s="230"/>
      <c r="S78" s="230"/>
      <c r="T78" s="231"/>
      <c r="U78" s="225"/>
      <c r="V78" s="225">
        <f>SUM(V79:V84)</f>
        <v>1</v>
      </c>
      <c r="W78" s="225"/>
      <c r="X78" s="225"/>
      <c r="AG78" t="s">
        <v>148</v>
      </c>
    </row>
    <row r="79" spans="1:60" outlineLevel="1" x14ac:dyDescent="0.2">
      <c r="A79" s="251">
        <v>52</v>
      </c>
      <c r="B79" s="252" t="s">
        <v>604</v>
      </c>
      <c r="C79" s="265" t="s">
        <v>605</v>
      </c>
      <c r="D79" s="253" t="s">
        <v>233</v>
      </c>
      <c r="E79" s="254">
        <v>11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113</v>
      </c>
      <c r="S79" s="256" t="s">
        <v>162</v>
      </c>
      <c r="T79" s="257" t="s">
        <v>162</v>
      </c>
      <c r="U79" s="223">
        <v>9.0499999999999997E-2</v>
      </c>
      <c r="V79" s="223">
        <f>ROUND(E79*U79,2)</f>
        <v>1</v>
      </c>
      <c r="W79" s="223"/>
      <c r="X79" s="223" t="s">
        <v>154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606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1">
        <v>53</v>
      </c>
      <c r="B80" s="252" t="s">
        <v>607</v>
      </c>
      <c r="C80" s="265" t="s">
        <v>608</v>
      </c>
      <c r="D80" s="253" t="s">
        <v>169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/>
      <c r="S80" s="256" t="s">
        <v>152</v>
      </c>
      <c r="T80" s="257" t="s">
        <v>153</v>
      </c>
      <c r="U80" s="223">
        <v>0</v>
      </c>
      <c r="V80" s="223">
        <f>ROUND(E80*U80,2)</f>
        <v>0</v>
      </c>
      <c r="W80" s="223"/>
      <c r="X80" s="223" t="s">
        <v>154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606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54</v>
      </c>
      <c r="B81" s="252" t="s">
        <v>609</v>
      </c>
      <c r="C81" s="265" t="s">
        <v>610</v>
      </c>
      <c r="D81" s="253" t="s">
        <v>611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 t="s">
        <v>343</v>
      </c>
      <c r="S81" s="256" t="s">
        <v>162</v>
      </c>
      <c r="T81" s="257" t="s">
        <v>162</v>
      </c>
      <c r="U81" s="223">
        <v>0</v>
      </c>
      <c r="V81" s="223">
        <f>ROUND(E81*U81,2)</f>
        <v>0</v>
      </c>
      <c r="W81" s="223"/>
      <c r="X81" s="223" t="s">
        <v>345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411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55</v>
      </c>
      <c r="B82" s="252" t="s">
        <v>612</v>
      </c>
      <c r="C82" s="265" t="s">
        <v>613</v>
      </c>
      <c r="D82" s="253" t="s">
        <v>169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/>
      <c r="S82" s="256" t="s">
        <v>152</v>
      </c>
      <c r="T82" s="257" t="s">
        <v>153</v>
      </c>
      <c r="U82" s="223">
        <v>0</v>
      </c>
      <c r="V82" s="223">
        <f>ROUND(E82*U82,2)</f>
        <v>0</v>
      </c>
      <c r="W82" s="223"/>
      <c r="X82" s="223" t="s">
        <v>345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411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1">
        <v>56</v>
      </c>
      <c r="B83" s="252" t="s">
        <v>614</v>
      </c>
      <c r="C83" s="265" t="s">
        <v>615</v>
      </c>
      <c r="D83" s="253" t="s">
        <v>233</v>
      </c>
      <c r="E83" s="254">
        <v>66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/>
      <c r="S83" s="256" t="s">
        <v>152</v>
      </c>
      <c r="T83" s="257" t="s">
        <v>153</v>
      </c>
      <c r="U83" s="223">
        <v>0</v>
      </c>
      <c r="V83" s="223">
        <f>ROUND(E83*U83,2)</f>
        <v>0</v>
      </c>
      <c r="W83" s="223"/>
      <c r="X83" s="223" t="s">
        <v>154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606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2">
        <v>57</v>
      </c>
      <c r="B84" s="233" t="s">
        <v>616</v>
      </c>
      <c r="C84" s="241" t="s">
        <v>617</v>
      </c>
      <c r="D84" s="234" t="s">
        <v>173</v>
      </c>
      <c r="E84" s="235">
        <v>4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/>
      <c r="S84" s="237" t="s">
        <v>152</v>
      </c>
      <c r="T84" s="238" t="s">
        <v>153</v>
      </c>
      <c r="U84" s="223">
        <v>0</v>
      </c>
      <c r="V84" s="223">
        <f>ROUND(E84*U84,2)</f>
        <v>0</v>
      </c>
      <c r="W84" s="223"/>
      <c r="X84" s="223" t="s">
        <v>154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606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3"/>
      <c r="B85" s="4"/>
      <c r="C85" s="242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134</v>
      </c>
    </row>
    <row r="86" spans="1:60" x14ac:dyDescent="0.2">
      <c r="A86" s="216"/>
      <c r="B86" s="217" t="s">
        <v>29</v>
      </c>
      <c r="C86" s="243"/>
      <c r="D86" s="218"/>
      <c r="E86" s="219"/>
      <c r="F86" s="219"/>
      <c r="G86" s="239">
        <f>G8+G12+G14+G27+G30+G39+G47+G56+G67+G78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156</v>
      </c>
    </row>
    <row r="87" spans="1:60" x14ac:dyDescent="0.2">
      <c r="C87" s="244"/>
      <c r="D87" s="10"/>
      <c r="AG87" t="s">
        <v>157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07AkMdiPu6hWPG7TE3iItRTJpgCbkCFQVEtUetXkYmKggNuzYkS3bTzZJ8PfOUZydvdvAzyFjUfnwoeaGQJ6A==" saltValue="WXNte7WQ8Edos02MmeJVBw==" spinCount="100000" sheet="1"/>
  <mergeCells count="14">
    <mergeCell ref="C51:G51"/>
    <mergeCell ref="C53:G53"/>
    <mergeCell ref="C26:G26"/>
    <mergeCell ref="C29:G29"/>
    <mergeCell ref="C38:G38"/>
    <mergeCell ref="C44:G44"/>
    <mergeCell ref="C46:G46"/>
    <mergeCell ref="C49:G49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195B-F281-47AB-96E1-72C7A9C085D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67</v>
      </c>
      <c r="C8" s="240" t="s">
        <v>68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0"/>
      <c r="S8" s="230"/>
      <c r="T8" s="231"/>
      <c r="U8" s="225"/>
      <c r="V8" s="225">
        <f>SUM(V9:V16)</f>
        <v>48.89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618</v>
      </c>
      <c r="C9" s="241" t="s">
        <v>619</v>
      </c>
      <c r="D9" s="234" t="s">
        <v>233</v>
      </c>
      <c r="E9" s="235">
        <v>179.5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0.12</v>
      </c>
      <c r="V9" s="223">
        <f>ROUND(E9*U9,2)</f>
        <v>21.54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170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401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2">
        <v>2</v>
      </c>
      <c r="B11" s="233" t="s">
        <v>620</v>
      </c>
      <c r="C11" s="241" t="s">
        <v>621</v>
      </c>
      <c r="D11" s="234" t="s">
        <v>233</v>
      </c>
      <c r="E11" s="235">
        <v>71.8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161</v>
      </c>
      <c r="S11" s="237" t="s">
        <v>162</v>
      </c>
      <c r="T11" s="238" t="s">
        <v>162</v>
      </c>
      <c r="U11" s="223">
        <v>0.13350000000000001</v>
      </c>
      <c r="V11" s="223">
        <f>ROUND(E11*U11,2)</f>
        <v>9.59</v>
      </c>
      <c r="W11" s="223"/>
      <c r="X11" s="223" t="s">
        <v>154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170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3" t="s">
        <v>401</v>
      </c>
      <c r="D12" s="250"/>
      <c r="E12" s="250"/>
      <c r="F12" s="250"/>
      <c r="G12" s="250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1">
        <v>3</v>
      </c>
      <c r="B13" s="252" t="s">
        <v>622</v>
      </c>
      <c r="C13" s="265" t="s">
        <v>623</v>
      </c>
      <c r="D13" s="253" t="s">
        <v>233</v>
      </c>
      <c r="E13" s="254">
        <v>35.9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161</v>
      </c>
      <c r="S13" s="256" t="s">
        <v>162</v>
      </c>
      <c r="T13" s="257" t="s">
        <v>162</v>
      </c>
      <c r="U13" s="223">
        <v>0.21</v>
      </c>
      <c r="V13" s="223">
        <f>ROUND(E13*U13,2)</f>
        <v>7.54</v>
      </c>
      <c r="W13" s="223"/>
      <c r="X13" s="223" t="s">
        <v>154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170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2">
        <v>4</v>
      </c>
      <c r="B14" s="233" t="s">
        <v>183</v>
      </c>
      <c r="C14" s="241" t="s">
        <v>184</v>
      </c>
      <c r="D14" s="234" t="s">
        <v>173</v>
      </c>
      <c r="E14" s="235">
        <v>1.2924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174</v>
      </c>
      <c r="S14" s="237" t="s">
        <v>162</v>
      </c>
      <c r="T14" s="238" t="s">
        <v>162</v>
      </c>
      <c r="U14" s="223">
        <v>0.90800000000000003</v>
      </c>
      <c r="V14" s="223">
        <f>ROUND(E14*U14,2)</f>
        <v>1.17</v>
      </c>
      <c r="W14" s="223"/>
      <c r="X14" s="223" t="s">
        <v>154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155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3" t="s">
        <v>185</v>
      </c>
      <c r="D15" s="250"/>
      <c r="E15" s="250"/>
      <c r="F15" s="250"/>
      <c r="G15" s="250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51">
        <v>5</v>
      </c>
      <c r="B16" s="252" t="s">
        <v>189</v>
      </c>
      <c r="C16" s="265" t="s">
        <v>190</v>
      </c>
      <c r="D16" s="253" t="s">
        <v>173</v>
      </c>
      <c r="E16" s="254">
        <v>10.77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174</v>
      </c>
      <c r="S16" s="256" t="s">
        <v>162</v>
      </c>
      <c r="T16" s="257" t="s">
        <v>162</v>
      </c>
      <c r="U16" s="223">
        <v>0.84</v>
      </c>
      <c r="V16" s="223">
        <f>ROUND(E16*U16,2)</f>
        <v>9.0500000000000007</v>
      </c>
      <c r="W16" s="223"/>
      <c r="X16" s="223" t="s">
        <v>154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170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147</v>
      </c>
      <c r="B17" s="227" t="s">
        <v>71</v>
      </c>
      <c r="C17" s="240" t="s">
        <v>72</v>
      </c>
      <c r="D17" s="228"/>
      <c r="E17" s="229"/>
      <c r="F17" s="230"/>
      <c r="G17" s="230">
        <f>SUMIF(AG18:AG18,"&lt;&gt;NOR",G18:G18)</f>
        <v>0</v>
      </c>
      <c r="H17" s="230"/>
      <c r="I17" s="230">
        <f>SUM(I18:I18)</f>
        <v>0</v>
      </c>
      <c r="J17" s="230"/>
      <c r="K17" s="230">
        <f>SUM(K18:K18)</f>
        <v>0</v>
      </c>
      <c r="L17" s="230"/>
      <c r="M17" s="230">
        <f>SUM(M18:M18)</f>
        <v>0</v>
      </c>
      <c r="N17" s="230"/>
      <c r="O17" s="230">
        <f>SUM(O18:O18)</f>
        <v>0</v>
      </c>
      <c r="P17" s="230"/>
      <c r="Q17" s="230">
        <f>SUM(Q18:Q18)</f>
        <v>0</v>
      </c>
      <c r="R17" s="230"/>
      <c r="S17" s="230"/>
      <c r="T17" s="231"/>
      <c r="U17" s="225"/>
      <c r="V17" s="225">
        <f>SUM(V18:V18)</f>
        <v>8</v>
      </c>
      <c r="W17" s="225"/>
      <c r="X17" s="225"/>
      <c r="AG17" t="s">
        <v>148</v>
      </c>
    </row>
    <row r="18" spans="1:60" outlineLevel="1" x14ac:dyDescent="0.2">
      <c r="A18" s="251">
        <v>6</v>
      </c>
      <c r="B18" s="252" t="s">
        <v>624</v>
      </c>
      <c r="C18" s="265" t="s">
        <v>625</v>
      </c>
      <c r="D18" s="253" t="s">
        <v>513</v>
      </c>
      <c r="E18" s="254">
        <v>8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514</v>
      </c>
      <c r="S18" s="256" t="s">
        <v>162</v>
      </c>
      <c r="T18" s="257" t="s">
        <v>162</v>
      </c>
      <c r="U18" s="223">
        <v>1</v>
      </c>
      <c r="V18" s="223">
        <f>ROUND(E18*U18,2)</f>
        <v>8</v>
      </c>
      <c r="W18" s="223"/>
      <c r="X18" s="223" t="s">
        <v>515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516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147</v>
      </c>
      <c r="B19" s="227" t="s">
        <v>73</v>
      </c>
      <c r="C19" s="240" t="s">
        <v>74</v>
      </c>
      <c r="D19" s="228"/>
      <c r="E19" s="229"/>
      <c r="F19" s="230"/>
      <c r="G19" s="230">
        <f>SUMIF(AG20:AG33,"&lt;&gt;NOR",G20:G33)</f>
        <v>0</v>
      </c>
      <c r="H19" s="230"/>
      <c r="I19" s="230">
        <f>SUM(I20:I33)</f>
        <v>0</v>
      </c>
      <c r="J19" s="230"/>
      <c r="K19" s="230">
        <f>SUM(K20:K33)</f>
        <v>0</v>
      </c>
      <c r="L19" s="230"/>
      <c r="M19" s="230">
        <f>SUM(M20:M33)</f>
        <v>0</v>
      </c>
      <c r="N19" s="230"/>
      <c r="O19" s="230">
        <f>SUM(O20:O33)</f>
        <v>0</v>
      </c>
      <c r="P19" s="230"/>
      <c r="Q19" s="230">
        <f>SUM(Q20:Q33)</f>
        <v>0</v>
      </c>
      <c r="R19" s="230"/>
      <c r="S19" s="230"/>
      <c r="T19" s="231"/>
      <c r="U19" s="225"/>
      <c r="V19" s="225">
        <f>SUM(V20:V33)</f>
        <v>45.760000000000005</v>
      </c>
      <c r="W19" s="225"/>
      <c r="X19" s="225"/>
      <c r="AG19" t="s">
        <v>148</v>
      </c>
    </row>
    <row r="20" spans="1:60" ht="22.5" outlineLevel="1" x14ac:dyDescent="0.2">
      <c r="A20" s="251">
        <v>7</v>
      </c>
      <c r="B20" s="252" t="s">
        <v>626</v>
      </c>
      <c r="C20" s="265" t="s">
        <v>627</v>
      </c>
      <c r="D20" s="253" t="s">
        <v>207</v>
      </c>
      <c r="E20" s="254">
        <v>2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200</v>
      </c>
      <c r="S20" s="256" t="s">
        <v>162</v>
      </c>
      <c r="T20" s="257" t="s">
        <v>162</v>
      </c>
      <c r="U20" s="223">
        <v>1.1819999999999999</v>
      </c>
      <c r="V20" s="223">
        <f>ROUND(E20*U20,2)</f>
        <v>2.36</v>
      </c>
      <c r="W20" s="223"/>
      <c r="X20" s="223" t="s">
        <v>154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170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 x14ac:dyDescent="0.2">
      <c r="A21" s="232">
        <v>8</v>
      </c>
      <c r="B21" s="233" t="s">
        <v>628</v>
      </c>
      <c r="C21" s="241" t="s">
        <v>629</v>
      </c>
      <c r="D21" s="234" t="s">
        <v>207</v>
      </c>
      <c r="E21" s="235">
        <v>16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200</v>
      </c>
      <c r="S21" s="237" t="s">
        <v>162</v>
      </c>
      <c r="T21" s="238" t="s">
        <v>162</v>
      </c>
      <c r="U21" s="223">
        <v>0.183</v>
      </c>
      <c r="V21" s="223">
        <f>ROUND(E21*U21,2)</f>
        <v>2.93</v>
      </c>
      <c r="W21" s="223"/>
      <c r="X21" s="223" t="s">
        <v>154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170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3" t="s">
        <v>519</v>
      </c>
      <c r="D22" s="250"/>
      <c r="E22" s="250"/>
      <c r="F22" s="250"/>
      <c r="G22" s="25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33.75" outlineLevel="1" x14ac:dyDescent="0.2">
      <c r="A23" s="232">
        <v>9</v>
      </c>
      <c r="B23" s="233" t="s">
        <v>630</v>
      </c>
      <c r="C23" s="241" t="s">
        <v>631</v>
      </c>
      <c r="D23" s="234" t="s">
        <v>207</v>
      </c>
      <c r="E23" s="235">
        <v>6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200</v>
      </c>
      <c r="S23" s="237" t="s">
        <v>162</v>
      </c>
      <c r="T23" s="238" t="s">
        <v>162</v>
      </c>
      <c r="U23" s="223">
        <v>0.35</v>
      </c>
      <c r="V23" s="223">
        <f>ROUND(E23*U23,2)</f>
        <v>2.1</v>
      </c>
      <c r="W23" s="223"/>
      <c r="X23" s="223" t="s">
        <v>154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170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3" t="s">
        <v>519</v>
      </c>
      <c r="D24" s="250"/>
      <c r="E24" s="250"/>
      <c r="F24" s="250"/>
      <c r="G24" s="25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1" x14ac:dyDescent="0.2">
      <c r="A25" s="232">
        <v>10</v>
      </c>
      <c r="B25" s="233" t="s">
        <v>632</v>
      </c>
      <c r="C25" s="241" t="s">
        <v>633</v>
      </c>
      <c r="D25" s="234" t="s">
        <v>207</v>
      </c>
      <c r="E25" s="235">
        <v>2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200</v>
      </c>
      <c r="S25" s="237" t="s">
        <v>162</v>
      </c>
      <c r="T25" s="238" t="s">
        <v>162</v>
      </c>
      <c r="U25" s="223">
        <v>0.61</v>
      </c>
      <c r="V25" s="223">
        <f>ROUND(E25*U25,2)</f>
        <v>1.22</v>
      </c>
      <c r="W25" s="223"/>
      <c r="X25" s="223" t="s">
        <v>154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170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3" t="s">
        <v>519</v>
      </c>
      <c r="D26" s="250"/>
      <c r="E26" s="250"/>
      <c r="F26" s="250"/>
      <c r="G26" s="250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51">
        <v>11</v>
      </c>
      <c r="B27" s="252" t="s">
        <v>634</v>
      </c>
      <c r="C27" s="265" t="s">
        <v>635</v>
      </c>
      <c r="D27" s="253" t="s">
        <v>207</v>
      </c>
      <c r="E27" s="254">
        <v>51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6" t="s">
        <v>200</v>
      </c>
      <c r="S27" s="256" t="s">
        <v>162</v>
      </c>
      <c r="T27" s="257" t="s">
        <v>162</v>
      </c>
      <c r="U27" s="223">
        <v>0.152</v>
      </c>
      <c r="V27" s="223">
        <f>ROUND(E27*U27,2)</f>
        <v>7.75</v>
      </c>
      <c r="W27" s="223"/>
      <c r="X27" s="223" t="s">
        <v>154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170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2">
        <v>12</v>
      </c>
      <c r="B28" s="233" t="s">
        <v>636</v>
      </c>
      <c r="C28" s="241" t="s">
        <v>637</v>
      </c>
      <c r="D28" s="234" t="s">
        <v>233</v>
      </c>
      <c r="E28" s="235">
        <v>35.9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200</v>
      </c>
      <c r="S28" s="237" t="s">
        <v>162</v>
      </c>
      <c r="T28" s="238" t="s">
        <v>162</v>
      </c>
      <c r="U28" s="223">
        <v>0.13700000000000001</v>
      </c>
      <c r="V28" s="223">
        <f>ROUND(E28*U28,2)</f>
        <v>4.92</v>
      </c>
      <c r="W28" s="223"/>
      <c r="X28" s="223" t="s">
        <v>154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170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212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32">
        <v>13</v>
      </c>
      <c r="B30" s="233" t="s">
        <v>638</v>
      </c>
      <c r="C30" s="241" t="s">
        <v>639</v>
      </c>
      <c r="D30" s="234" t="s">
        <v>233</v>
      </c>
      <c r="E30" s="235">
        <v>71.8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 t="s">
        <v>200</v>
      </c>
      <c r="S30" s="237" t="s">
        <v>162</v>
      </c>
      <c r="T30" s="238" t="s">
        <v>162</v>
      </c>
      <c r="U30" s="223">
        <v>0.14599999999999999</v>
      </c>
      <c r="V30" s="223">
        <f>ROUND(E30*U30,2)</f>
        <v>10.48</v>
      </c>
      <c r="W30" s="223"/>
      <c r="X30" s="223" t="s">
        <v>154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170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3" t="s">
        <v>212</v>
      </c>
      <c r="D31" s="250"/>
      <c r="E31" s="250"/>
      <c r="F31" s="250"/>
      <c r="G31" s="250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164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2">
        <v>14</v>
      </c>
      <c r="B32" s="233" t="s">
        <v>640</v>
      </c>
      <c r="C32" s="241" t="s">
        <v>641</v>
      </c>
      <c r="D32" s="234" t="s">
        <v>233</v>
      </c>
      <c r="E32" s="235">
        <v>179.5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200</v>
      </c>
      <c r="S32" s="237" t="s">
        <v>162</v>
      </c>
      <c r="T32" s="238" t="s">
        <v>162</v>
      </c>
      <c r="U32" s="223">
        <v>7.8E-2</v>
      </c>
      <c r="V32" s="223">
        <f>ROUND(E32*U32,2)</f>
        <v>14</v>
      </c>
      <c r="W32" s="223"/>
      <c r="X32" s="223" t="s">
        <v>154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170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3" t="s">
        <v>212</v>
      </c>
      <c r="D33" s="250"/>
      <c r="E33" s="250"/>
      <c r="F33" s="250"/>
      <c r="G33" s="250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164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">
      <c r="A34" s="226" t="s">
        <v>147</v>
      </c>
      <c r="B34" s="227" t="s">
        <v>75</v>
      </c>
      <c r="C34" s="240" t="s">
        <v>76</v>
      </c>
      <c r="D34" s="228"/>
      <c r="E34" s="229"/>
      <c r="F34" s="230"/>
      <c r="G34" s="230">
        <f>SUMIF(AG35:AG36,"&lt;&gt;NOR",G35:G36)</f>
        <v>0</v>
      </c>
      <c r="H34" s="230"/>
      <c r="I34" s="230">
        <f>SUM(I35:I36)</f>
        <v>0</v>
      </c>
      <c r="J34" s="230"/>
      <c r="K34" s="230">
        <f>SUM(K35:K36)</f>
        <v>0</v>
      </c>
      <c r="L34" s="230"/>
      <c r="M34" s="230">
        <f>SUM(M35:M36)</f>
        <v>0</v>
      </c>
      <c r="N34" s="230"/>
      <c r="O34" s="230">
        <f>SUM(O35:O36)</f>
        <v>0</v>
      </c>
      <c r="P34" s="230"/>
      <c r="Q34" s="230">
        <f>SUM(Q35:Q36)</f>
        <v>0</v>
      </c>
      <c r="R34" s="230"/>
      <c r="S34" s="230"/>
      <c r="T34" s="231"/>
      <c r="U34" s="225"/>
      <c r="V34" s="225">
        <f>SUM(V35:V36)</f>
        <v>2.9</v>
      </c>
      <c r="W34" s="225"/>
      <c r="X34" s="225"/>
      <c r="AG34" t="s">
        <v>148</v>
      </c>
    </row>
    <row r="35" spans="1:60" ht="33.75" outlineLevel="1" x14ac:dyDescent="0.2">
      <c r="A35" s="232">
        <v>15</v>
      </c>
      <c r="B35" s="233" t="s">
        <v>412</v>
      </c>
      <c r="C35" s="241" t="s">
        <v>413</v>
      </c>
      <c r="D35" s="234" t="s">
        <v>243</v>
      </c>
      <c r="E35" s="235">
        <v>1.1238699999999999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161</v>
      </c>
      <c r="S35" s="237" t="s">
        <v>162</v>
      </c>
      <c r="T35" s="238" t="s">
        <v>162</v>
      </c>
      <c r="U35" s="223">
        <v>2.577</v>
      </c>
      <c r="V35" s="223">
        <f>ROUND(E35*U35,2)</f>
        <v>2.9</v>
      </c>
      <c r="W35" s="223"/>
      <c r="X35" s="223" t="s">
        <v>154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170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3" t="s">
        <v>268</v>
      </c>
      <c r="D36" s="250"/>
      <c r="E36" s="250"/>
      <c r="F36" s="250"/>
      <c r="G36" s="250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6" t="s">
        <v>147</v>
      </c>
      <c r="B37" s="227" t="s">
        <v>113</v>
      </c>
      <c r="C37" s="240" t="s">
        <v>114</v>
      </c>
      <c r="D37" s="228"/>
      <c r="E37" s="229"/>
      <c r="F37" s="230"/>
      <c r="G37" s="230">
        <f>SUMIF(AG38:AG62,"&lt;&gt;NOR",G38:G62)</f>
        <v>0</v>
      </c>
      <c r="H37" s="230"/>
      <c r="I37" s="230">
        <f>SUM(I38:I62)</f>
        <v>0</v>
      </c>
      <c r="J37" s="230"/>
      <c r="K37" s="230">
        <f>SUM(K38:K62)</f>
        <v>0</v>
      </c>
      <c r="L37" s="230"/>
      <c r="M37" s="230">
        <f>SUM(M38:M62)</f>
        <v>0</v>
      </c>
      <c r="N37" s="230"/>
      <c r="O37" s="230">
        <f>SUM(O38:O62)</f>
        <v>0</v>
      </c>
      <c r="P37" s="230"/>
      <c r="Q37" s="230">
        <f>SUM(Q38:Q62)</f>
        <v>0</v>
      </c>
      <c r="R37" s="230"/>
      <c r="S37" s="230"/>
      <c r="T37" s="231"/>
      <c r="U37" s="225"/>
      <c r="V37" s="225">
        <f>SUM(V38:V62)</f>
        <v>71.83</v>
      </c>
      <c r="W37" s="225"/>
      <c r="X37" s="225"/>
      <c r="AG37" t="s">
        <v>148</v>
      </c>
    </row>
    <row r="38" spans="1:60" outlineLevel="1" x14ac:dyDescent="0.2">
      <c r="A38" s="251">
        <v>16</v>
      </c>
      <c r="B38" s="252" t="s">
        <v>642</v>
      </c>
      <c r="C38" s="265" t="s">
        <v>643</v>
      </c>
      <c r="D38" s="253" t="s">
        <v>169</v>
      </c>
      <c r="E38" s="254">
        <v>1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15</v>
      </c>
      <c r="M38" s="256">
        <f>G38*(1+L38/100)</f>
        <v>0</v>
      </c>
      <c r="N38" s="256">
        <v>0</v>
      </c>
      <c r="O38" s="256">
        <f>ROUND(E38*N38,2)</f>
        <v>0</v>
      </c>
      <c r="P38" s="256">
        <v>0</v>
      </c>
      <c r="Q38" s="256">
        <f>ROUND(E38*P38,2)</f>
        <v>0</v>
      </c>
      <c r="R38" s="256"/>
      <c r="S38" s="256" t="s">
        <v>152</v>
      </c>
      <c r="T38" s="257" t="s">
        <v>153</v>
      </c>
      <c r="U38" s="223">
        <v>0</v>
      </c>
      <c r="V38" s="223">
        <f>ROUND(E38*U38,2)</f>
        <v>0</v>
      </c>
      <c r="W38" s="223"/>
      <c r="X38" s="223" t="s">
        <v>154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606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51">
        <v>17</v>
      </c>
      <c r="B39" s="252" t="s">
        <v>644</v>
      </c>
      <c r="C39" s="265" t="s">
        <v>645</v>
      </c>
      <c r="D39" s="253" t="s">
        <v>169</v>
      </c>
      <c r="E39" s="254">
        <v>1</v>
      </c>
      <c r="F39" s="255"/>
      <c r="G39" s="256">
        <f>ROUND(E39*F39,2)</f>
        <v>0</v>
      </c>
      <c r="H39" s="255"/>
      <c r="I39" s="256">
        <f>ROUND(E39*H39,2)</f>
        <v>0</v>
      </c>
      <c r="J39" s="255"/>
      <c r="K39" s="256">
        <f>ROUND(E39*J39,2)</f>
        <v>0</v>
      </c>
      <c r="L39" s="256">
        <v>15</v>
      </c>
      <c r="M39" s="256">
        <f>G39*(1+L39/100)</f>
        <v>0</v>
      </c>
      <c r="N39" s="256">
        <v>0</v>
      </c>
      <c r="O39" s="256">
        <f>ROUND(E39*N39,2)</f>
        <v>0</v>
      </c>
      <c r="P39" s="256">
        <v>0</v>
      </c>
      <c r="Q39" s="256">
        <f>ROUND(E39*P39,2)</f>
        <v>0</v>
      </c>
      <c r="R39" s="256"/>
      <c r="S39" s="256" t="s">
        <v>152</v>
      </c>
      <c r="T39" s="257" t="s">
        <v>153</v>
      </c>
      <c r="U39" s="223">
        <v>0</v>
      </c>
      <c r="V39" s="223">
        <f>ROUND(E39*U39,2)</f>
        <v>0</v>
      </c>
      <c r="W39" s="223"/>
      <c r="X39" s="223" t="s">
        <v>154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606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51">
        <v>18</v>
      </c>
      <c r="B40" s="252" t="s">
        <v>646</v>
      </c>
      <c r="C40" s="265" t="s">
        <v>647</v>
      </c>
      <c r="D40" s="253" t="s">
        <v>169</v>
      </c>
      <c r="E40" s="254">
        <v>1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/>
      <c r="S40" s="256" t="s">
        <v>152</v>
      </c>
      <c r="T40" s="257" t="s">
        <v>153</v>
      </c>
      <c r="U40" s="223">
        <v>0</v>
      </c>
      <c r="V40" s="223">
        <f>ROUND(E40*U40,2)</f>
        <v>0</v>
      </c>
      <c r="W40" s="223"/>
      <c r="X40" s="223" t="s">
        <v>345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411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51">
        <v>19</v>
      </c>
      <c r="B41" s="252" t="s">
        <v>648</v>
      </c>
      <c r="C41" s="265" t="s">
        <v>649</v>
      </c>
      <c r="D41" s="253" t="s">
        <v>169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/>
      <c r="S41" s="256" t="s">
        <v>152</v>
      </c>
      <c r="T41" s="257" t="s">
        <v>153</v>
      </c>
      <c r="U41" s="223">
        <v>0</v>
      </c>
      <c r="V41" s="223">
        <f>ROUND(E41*U41,2)</f>
        <v>0</v>
      </c>
      <c r="W41" s="223"/>
      <c r="X41" s="223" t="s">
        <v>345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411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1">
        <v>20</v>
      </c>
      <c r="B42" s="252" t="s">
        <v>650</v>
      </c>
      <c r="C42" s="265" t="s">
        <v>651</v>
      </c>
      <c r="D42" s="253" t="s">
        <v>207</v>
      </c>
      <c r="E42" s="254">
        <v>51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 t="s">
        <v>113</v>
      </c>
      <c r="S42" s="256" t="s">
        <v>162</v>
      </c>
      <c r="T42" s="257" t="s">
        <v>162</v>
      </c>
      <c r="U42" s="223">
        <v>0.39017000000000002</v>
      </c>
      <c r="V42" s="223">
        <f>ROUND(E42*U42,2)</f>
        <v>19.899999999999999</v>
      </c>
      <c r="W42" s="223"/>
      <c r="X42" s="223" t="s">
        <v>154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606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51">
        <v>21</v>
      </c>
      <c r="B43" s="252" t="s">
        <v>652</v>
      </c>
      <c r="C43" s="265" t="s">
        <v>653</v>
      </c>
      <c r="D43" s="253" t="s">
        <v>207</v>
      </c>
      <c r="E43" s="254">
        <v>8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0</v>
      </c>
      <c r="O43" s="256">
        <f>ROUND(E43*N43,2)</f>
        <v>0</v>
      </c>
      <c r="P43" s="256">
        <v>0</v>
      </c>
      <c r="Q43" s="256">
        <f>ROUND(E43*P43,2)</f>
        <v>0</v>
      </c>
      <c r="R43" s="256" t="s">
        <v>113</v>
      </c>
      <c r="S43" s="256" t="s">
        <v>162</v>
      </c>
      <c r="T43" s="257" t="s">
        <v>162</v>
      </c>
      <c r="U43" s="223">
        <v>0.13</v>
      </c>
      <c r="V43" s="223">
        <f>ROUND(E43*U43,2)</f>
        <v>1.04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606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51">
        <v>22</v>
      </c>
      <c r="B44" s="252" t="s">
        <v>654</v>
      </c>
      <c r="C44" s="265" t="s">
        <v>655</v>
      </c>
      <c r="D44" s="253" t="s">
        <v>207</v>
      </c>
      <c r="E44" s="254">
        <v>1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6"/>
      <c r="S44" s="256" t="s">
        <v>152</v>
      </c>
      <c r="T44" s="257" t="s">
        <v>153</v>
      </c>
      <c r="U44" s="223">
        <v>0</v>
      </c>
      <c r="V44" s="223">
        <f>ROUND(E44*U44,2)</f>
        <v>0</v>
      </c>
      <c r="W44" s="223"/>
      <c r="X44" s="223" t="s">
        <v>154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606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51">
        <v>23</v>
      </c>
      <c r="B45" s="252" t="s">
        <v>656</v>
      </c>
      <c r="C45" s="265" t="s">
        <v>657</v>
      </c>
      <c r="D45" s="253" t="s">
        <v>207</v>
      </c>
      <c r="E45" s="254">
        <v>2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15</v>
      </c>
      <c r="M45" s="256">
        <f>G45*(1+L45/100)</f>
        <v>0</v>
      </c>
      <c r="N45" s="256">
        <v>0</v>
      </c>
      <c r="O45" s="256">
        <f>ROUND(E45*N45,2)</f>
        <v>0</v>
      </c>
      <c r="P45" s="256">
        <v>0</v>
      </c>
      <c r="Q45" s="256">
        <f>ROUND(E45*P45,2)</f>
        <v>0</v>
      </c>
      <c r="R45" s="256" t="s">
        <v>113</v>
      </c>
      <c r="S45" s="256" t="s">
        <v>162</v>
      </c>
      <c r="T45" s="257" t="s">
        <v>162</v>
      </c>
      <c r="U45" s="223">
        <v>0.15620000000000001</v>
      </c>
      <c r="V45" s="223">
        <f>ROUND(E45*U45,2)</f>
        <v>0.31</v>
      </c>
      <c r="W45" s="223"/>
      <c r="X45" s="223" t="s">
        <v>154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606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51">
        <v>24</v>
      </c>
      <c r="B46" s="252" t="s">
        <v>658</v>
      </c>
      <c r="C46" s="265" t="s">
        <v>659</v>
      </c>
      <c r="D46" s="253" t="s">
        <v>207</v>
      </c>
      <c r="E46" s="254">
        <v>3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15</v>
      </c>
      <c r="M46" s="256">
        <f>G46*(1+L46/100)</f>
        <v>0</v>
      </c>
      <c r="N46" s="256">
        <v>0</v>
      </c>
      <c r="O46" s="256">
        <f>ROUND(E46*N46,2)</f>
        <v>0</v>
      </c>
      <c r="P46" s="256">
        <v>0</v>
      </c>
      <c r="Q46" s="256">
        <f>ROUND(E46*P46,2)</f>
        <v>0</v>
      </c>
      <c r="R46" s="256" t="s">
        <v>113</v>
      </c>
      <c r="S46" s="256" t="s">
        <v>162</v>
      </c>
      <c r="T46" s="257" t="s">
        <v>162</v>
      </c>
      <c r="U46" s="223">
        <v>0.1772</v>
      </c>
      <c r="V46" s="223">
        <f>ROUND(E46*U46,2)</f>
        <v>0.53</v>
      </c>
      <c r="W46" s="223"/>
      <c r="X46" s="223" t="s">
        <v>154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606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51">
        <v>25</v>
      </c>
      <c r="B47" s="252" t="s">
        <v>660</v>
      </c>
      <c r="C47" s="265" t="s">
        <v>661</v>
      </c>
      <c r="D47" s="253" t="s">
        <v>207</v>
      </c>
      <c r="E47" s="254">
        <v>23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6" t="s">
        <v>113</v>
      </c>
      <c r="S47" s="256" t="s">
        <v>162</v>
      </c>
      <c r="T47" s="257" t="s">
        <v>162</v>
      </c>
      <c r="U47" s="223">
        <v>0.249</v>
      </c>
      <c r="V47" s="223">
        <f>ROUND(E47*U47,2)</f>
        <v>5.73</v>
      </c>
      <c r="W47" s="223"/>
      <c r="X47" s="223" t="s">
        <v>154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606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51">
        <v>26</v>
      </c>
      <c r="B48" s="252" t="s">
        <v>662</v>
      </c>
      <c r="C48" s="265" t="s">
        <v>663</v>
      </c>
      <c r="D48" s="253" t="s">
        <v>233</v>
      </c>
      <c r="E48" s="254">
        <v>17</v>
      </c>
      <c r="F48" s="255"/>
      <c r="G48" s="256">
        <f>ROUND(E48*F48,2)</f>
        <v>0</v>
      </c>
      <c r="H48" s="255"/>
      <c r="I48" s="256">
        <f>ROUND(E48*H48,2)</f>
        <v>0</v>
      </c>
      <c r="J48" s="255"/>
      <c r="K48" s="256">
        <f>ROUND(E48*J48,2)</f>
        <v>0</v>
      </c>
      <c r="L48" s="256">
        <v>15</v>
      </c>
      <c r="M48" s="256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6" t="s">
        <v>113</v>
      </c>
      <c r="S48" s="256" t="s">
        <v>162</v>
      </c>
      <c r="T48" s="257" t="s">
        <v>162</v>
      </c>
      <c r="U48" s="223">
        <v>0.11586</v>
      </c>
      <c r="V48" s="223">
        <f>ROUND(E48*U48,2)</f>
        <v>1.97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606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51">
        <v>27</v>
      </c>
      <c r="B49" s="252" t="s">
        <v>664</v>
      </c>
      <c r="C49" s="265" t="s">
        <v>665</v>
      </c>
      <c r="D49" s="253" t="s">
        <v>233</v>
      </c>
      <c r="E49" s="254">
        <v>17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6" t="s">
        <v>113</v>
      </c>
      <c r="S49" s="256" t="s">
        <v>162</v>
      </c>
      <c r="T49" s="257" t="s">
        <v>162</v>
      </c>
      <c r="U49" s="223">
        <v>0.13915</v>
      </c>
      <c r="V49" s="223">
        <f>ROUND(E49*U49,2)</f>
        <v>2.37</v>
      </c>
      <c r="W49" s="223"/>
      <c r="X49" s="223" t="s">
        <v>154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606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1">
        <v>28</v>
      </c>
      <c r="B50" s="252" t="s">
        <v>666</v>
      </c>
      <c r="C50" s="265" t="s">
        <v>667</v>
      </c>
      <c r="D50" s="253" t="s">
        <v>233</v>
      </c>
      <c r="E50" s="254">
        <v>17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6" t="s">
        <v>113</v>
      </c>
      <c r="S50" s="256" t="s">
        <v>162</v>
      </c>
      <c r="T50" s="257" t="s">
        <v>162</v>
      </c>
      <c r="U50" s="223">
        <v>9.0499999999999997E-2</v>
      </c>
      <c r="V50" s="223">
        <f>ROUND(E50*U50,2)</f>
        <v>1.54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606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51">
        <v>29</v>
      </c>
      <c r="B51" s="252" t="s">
        <v>668</v>
      </c>
      <c r="C51" s="265" t="s">
        <v>669</v>
      </c>
      <c r="D51" s="253" t="s">
        <v>233</v>
      </c>
      <c r="E51" s="254">
        <v>17</v>
      </c>
      <c r="F51" s="255"/>
      <c r="G51" s="256">
        <f>ROUND(E51*F51,2)</f>
        <v>0</v>
      </c>
      <c r="H51" s="255"/>
      <c r="I51" s="256">
        <f>ROUND(E51*H51,2)</f>
        <v>0</v>
      </c>
      <c r="J51" s="255"/>
      <c r="K51" s="256">
        <f>ROUND(E51*J51,2)</f>
        <v>0</v>
      </c>
      <c r="L51" s="256">
        <v>15</v>
      </c>
      <c r="M51" s="256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6" t="s">
        <v>113</v>
      </c>
      <c r="S51" s="256" t="s">
        <v>162</v>
      </c>
      <c r="T51" s="257" t="s">
        <v>162</v>
      </c>
      <c r="U51" s="223">
        <v>9.0499999999999997E-2</v>
      </c>
      <c r="V51" s="223">
        <f>ROUND(E51*U51,2)</f>
        <v>1.54</v>
      </c>
      <c r="W51" s="223"/>
      <c r="X51" s="223" t="s">
        <v>154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606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1">
        <v>30</v>
      </c>
      <c r="B52" s="252" t="s">
        <v>670</v>
      </c>
      <c r="C52" s="265" t="s">
        <v>671</v>
      </c>
      <c r="D52" s="253" t="s">
        <v>233</v>
      </c>
      <c r="E52" s="254">
        <v>87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6" t="s">
        <v>113</v>
      </c>
      <c r="S52" s="256" t="s">
        <v>162</v>
      </c>
      <c r="T52" s="257" t="s">
        <v>162</v>
      </c>
      <c r="U52" s="223">
        <v>9.955E-2</v>
      </c>
      <c r="V52" s="223">
        <f>ROUND(E52*U52,2)</f>
        <v>8.66</v>
      </c>
      <c r="W52" s="223"/>
      <c r="X52" s="223" t="s">
        <v>154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606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1">
        <v>31</v>
      </c>
      <c r="B53" s="252" t="s">
        <v>672</v>
      </c>
      <c r="C53" s="265" t="s">
        <v>673</v>
      </c>
      <c r="D53" s="253" t="s">
        <v>233</v>
      </c>
      <c r="E53" s="254">
        <v>35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 t="s">
        <v>113</v>
      </c>
      <c r="S53" s="256" t="s">
        <v>162</v>
      </c>
      <c r="T53" s="257" t="s">
        <v>162</v>
      </c>
      <c r="U53" s="223">
        <v>9.955E-2</v>
      </c>
      <c r="V53" s="223">
        <f>ROUND(E53*U53,2)</f>
        <v>3.48</v>
      </c>
      <c r="W53" s="223"/>
      <c r="X53" s="223" t="s">
        <v>154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606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1">
        <v>32</v>
      </c>
      <c r="B54" s="252" t="s">
        <v>674</v>
      </c>
      <c r="C54" s="265" t="s">
        <v>675</v>
      </c>
      <c r="D54" s="253" t="s">
        <v>233</v>
      </c>
      <c r="E54" s="254">
        <v>160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113</v>
      </c>
      <c r="S54" s="256" t="s">
        <v>162</v>
      </c>
      <c r="T54" s="257" t="s">
        <v>162</v>
      </c>
      <c r="U54" s="223">
        <v>9.955E-2</v>
      </c>
      <c r="V54" s="223">
        <f>ROUND(E54*U54,2)</f>
        <v>15.93</v>
      </c>
      <c r="W54" s="223"/>
      <c r="X54" s="223" t="s">
        <v>154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606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51">
        <v>33</v>
      </c>
      <c r="B55" s="252" t="s">
        <v>676</v>
      </c>
      <c r="C55" s="265" t="s">
        <v>677</v>
      </c>
      <c r="D55" s="253" t="s">
        <v>233</v>
      </c>
      <c r="E55" s="254">
        <v>12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113</v>
      </c>
      <c r="S55" s="256" t="s">
        <v>162</v>
      </c>
      <c r="T55" s="257" t="s">
        <v>162</v>
      </c>
      <c r="U55" s="223">
        <v>9.955E-2</v>
      </c>
      <c r="V55" s="223">
        <f>ROUND(E55*U55,2)</f>
        <v>1.19</v>
      </c>
      <c r="W55" s="223"/>
      <c r="X55" s="223" t="s">
        <v>154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606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51">
        <v>34</v>
      </c>
      <c r="B56" s="252" t="s">
        <v>678</v>
      </c>
      <c r="C56" s="265" t="s">
        <v>679</v>
      </c>
      <c r="D56" s="253" t="s">
        <v>233</v>
      </c>
      <c r="E56" s="254">
        <v>15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113</v>
      </c>
      <c r="S56" s="256" t="s">
        <v>162</v>
      </c>
      <c r="T56" s="257" t="s">
        <v>162</v>
      </c>
      <c r="U56" s="223">
        <v>9.955E-2</v>
      </c>
      <c r="V56" s="223">
        <f>ROUND(E56*U56,2)</f>
        <v>1.49</v>
      </c>
      <c r="W56" s="223"/>
      <c r="X56" s="223" t="s">
        <v>154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606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51">
        <v>35</v>
      </c>
      <c r="B57" s="252" t="s">
        <v>680</v>
      </c>
      <c r="C57" s="265" t="s">
        <v>681</v>
      </c>
      <c r="D57" s="253" t="s">
        <v>233</v>
      </c>
      <c r="E57" s="254">
        <v>15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113</v>
      </c>
      <c r="S57" s="256" t="s">
        <v>162</v>
      </c>
      <c r="T57" s="257" t="s">
        <v>162</v>
      </c>
      <c r="U57" s="223">
        <v>0.12062</v>
      </c>
      <c r="V57" s="223">
        <f>ROUND(E57*U57,2)</f>
        <v>1.81</v>
      </c>
      <c r="W57" s="223"/>
      <c r="X57" s="223" t="s">
        <v>154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606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51">
        <v>36</v>
      </c>
      <c r="B58" s="252" t="s">
        <v>682</v>
      </c>
      <c r="C58" s="265" t="s">
        <v>683</v>
      </c>
      <c r="D58" s="253" t="s">
        <v>233</v>
      </c>
      <c r="E58" s="254">
        <v>26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113</v>
      </c>
      <c r="S58" s="256" t="s">
        <v>162</v>
      </c>
      <c r="T58" s="257" t="s">
        <v>162</v>
      </c>
      <c r="U58" s="223">
        <v>7.8E-2</v>
      </c>
      <c r="V58" s="223">
        <f>ROUND(E58*U58,2)</f>
        <v>2.0299999999999998</v>
      </c>
      <c r="W58" s="223"/>
      <c r="X58" s="223" t="s">
        <v>154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606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51">
        <v>37</v>
      </c>
      <c r="B59" s="252" t="s">
        <v>684</v>
      </c>
      <c r="C59" s="265" t="s">
        <v>685</v>
      </c>
      <c r="D59" s="253" t="s">
        <v>207</v>
      </c>
      <c r="E59" s="254">
        <v>1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6" t="s">
        <v>343</v>
      </c>
      <c r="S59" s="256" t="s">
        <v>162</v>
      </c>
      <c r="T59" s="257" t="s">
        <v>162</v>
      </c>
      <c r="U59" s="223">
        <v>0</v>
      </c>
      <c r="V59" s="223">
        <f>ROUND(E59*U59,2)</f>
        <v>0</v>
      </c>
      <c r="W59" s="223"/>
      <c r="X59" s="223" t="s">
        <v>345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411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51">
        <v>38</v>
      </c>
      <c r="B60" s="252" t="s">
        <v>686</v>
      </c>
      <c r="C60" s="265" t="s">
        <v>687</v>
      </c>
      <c r="D60" s="253" t="s">
        <v>207</v>
      </c>
      <c r="E60" s="254">
        <v>2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 t="s">
        <v>113</v>
      </c>
      <c r="S60" s="256" t="s">
        <v>162</v>
      </c>
      <c r="T60" s="257" t="s">
        <v>162</v>
      </c>
      <c r="U60" s="223">
        <v>0.30567</v>
      </c>
      <c r="V60" s="223">
        <f>ROUND(E60*U60,2)</f>
        <v>0.61</v>
      </c>
      <c r="W60" s="223"/>
      <c r="X60" s="223" t="s">
        <v>154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606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1">
        <v>39</v>
      </c>
      <c r="B61" s="252" t="s">
        <v>688</v>
      </c>
      <c r="C61" s="265" t="s">
        <v>689</v>
      </c>
      <c r="D61" s="253" t="s">
        <v>207</v>
      </c>
      <c r="E61" s="254">
        <v>8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/>
      <c r="S61" s="256" t="s">
        <v>162</v>
      </c>
      <c r="T61" s="257" t="s">
        <v>162</v>
      </c>
      <c r="U61" s="223">
        <v>0.21299999999999999</v>
      </c>
      <c r="V61" s="223">
        <f>ROUND(E61*U61,2)</f>
        <v>1.7</v>
      </c>
      <c r="W61" s="223"/>
      <c r="X61" s="223" t="s">
        <v>154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606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40</v>
      </c>
      <c r="B62" s="252" t="s">
        <v>609</v>
      </c>
      <c r="C62" s="265" t="s">
        <v>610</v>
      </c>
      <c r="D62" s="253" t="s">
        <v>611</v>
      </c>
      <c r="E62" s="254">
        <v>1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343</v>
      </c>
      <c r="S62" s="256" t="s">
        <v>162</v>
      </c>
      <c r="T62" s="257" t="s">
        <v>162</v>
      </c>
      <c r="U62" s="223">
        <v>0</v>
      </c>
      <c r="V62" s="223">
        <f>ROUND(E62*U62,2)</f>
        <v>0</v>
      </c>
      <c r="W62" s="223"/>
      <c r="X62" s="223" t="s">
        <v>345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411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26" t="s">
        <v>147</v>
      </c>
      <c r="B63" s="227" t="s">
        <v>115</v>
      </c>
      <c r="C63" s="240" t="s">
        <v>116</v>
      </c>
      <c r="D63" s="228"/>
      <c r="E63" s="229"/>
      <c r="F63" s="230"/>
      <c r="G63" s="230">
        <f>SUMIF(AG64:AG83,"&lt;&gt;NOR",G64:G83)</f>
        <v>0</v>
      </c>
      <c r="H63" s="230"/>
      <c r="I63" s="230">
        <f>SUM(I64:I83)</f>
        <v>0</v>
      </c>
      <c r="J63" s="230"/>
      <c r="K63" s="230">
        <f>SUM(K64:K83)</f>
        <v>0</v>
      </c>
      <c r="L63" s="230"/>
      <c r="M63" s="230">
        <f>SUM(M64:M83)</f>
        <v>0</v>
      </c>
      <c r="N63" s="230"/>
      <c r="O63" s="230">
        <f>SUM(O64:O83)</f>
        <v>0</v>
      </c>
      <c r="P63" s="230"/>
      <c r="Q63" s="230">
        <f>SUM(Q64:Q83)</f>
        <v>0</v>
      </c>
      <c r="R63" s="230"/>
      <c r="S63" s="230"/>
      <c r="T63" s="231"/>
      <c r="U63" s="225"/>
      <c r="V63" s="225">
        <f>SUM(V64:V83)</f>
        <v>7</v>
      </c>
      <c r="W63" s="225"/>
      <c r="X63" s="225"/>
      <c r="AG63" t="s">
        <v>148</v>
      </c>
    </row>
    <row r="64" spans="1:60" outlineLevel="1" x14ac:dyDescent="0.2">
      <c r="A64" s="251">
        <v>41</v>
      </c>
      <c r="B64" s="252" t="s">
        <v>690</v>
      </c>
      <c r="C64" s="265" t="s">
        <v>691</v>
      </c>
      <c r="D64" s="253" t="s">
        <v>207</v>
      </c>
      <c r="E64" s="254">
        <v>1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/>
      <c r="S64" s="256" t="s">
        <v>152</v>
      </c>
      <c r="T64" s="257" t="s">
        <v>153</v>
      </c>
      <c r="U64" s="223">
        <v>0</v>
      </c>
      <c r="V64" s="223">
        <f>ROUND(E64*U64,2)</f>
        <v>0</v>
      </c>
      <c r="W64" s="223"/>
      <c r="X64" s="223" t="s">
        <v>345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411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51">
        <v>42</v>
      </c>
      <c r="B65" s="252" t="s">
        <v>692</v>
      </c>
      <c r="C65" s="265" t="s">
        <v>693</v>
      </c>
      <c r="D65" s="253" t="s">
        <v>207</v>
      </c>
      <c r="E65" s="254">
        <v>1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/>
      <c r="S65" s="256" t="s">
        <v>152</v>
      </c>
      <c r="T65" s="257" t="s">
        <v>153</v>
      </c>
      <c r="U65" s="223">
        <v>0</v>
      </c>
      <c r="V65" s="223">
        <f>ROUND(E65*U65,2)</f>
        <v>0</v>
      </c>
      <c r="W65" s="223"/>
      <c r="X65" s="223" t="s">
        <v>345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411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1">
        <v>43</v>
      </c>
      <c r="B66" s="252" t="s">
        <v>694</v>
      </c>
      <c r="C66" s="265" t="s">
        <v>695</v>
      </c>
      <c r="D66" s="253" t="s">
        <v>207</v>
      </c>
      <c r="E66" s="254">
        <v>2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/>
      <c r="S66" s="256" t="s">
        <v>162</v>
      </c>
      <c r="T66" s="257" t="s">
        <v>162</v>
      </c>
      <c r="U66" s="223">
        <v>0.21</v>
      </c>
      <c r="V66" s="223">
        <f>ROUND(E66*U66,2)</f>
        <v>0.42</v>
      </c>
      <c r="W66" s="223"/>
      <c r="X66" s="223" t="s">
        <v>154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155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51">
        <v>44</v>
      </c>
      <c r="B67" s="252" t="s">
        <v>696</v>
      </c>
      <c r="C67" s="265" t="s">
        <v>697</v>
      </c>
      <c r="D67" s="253" t="s">
        <v>207</v>
      </c>
      <c r="E67" s="254">
        <v>2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/>
      <c r="S67" s="256" t="s">
        <v>162</v>
      </c>
      <c r="T67" s="257" t="s">
        <v>162</v>
      </c>
      <c r="U67" s="223">
        <v>0.20166999999999999</v>
      </c>
      <c r="V67" s="223">
        <f>ROUND(E67*U67,2)</f>
        <v>0.4</v>
      </c>
      <c r="W67" s="223"/>
      <c r="X67" s="223" t="s">
        <v>154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606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45</v>
      </c>
      <c r="B68" s="252" t="s">
        <v>698</v>
      </c>
      <c r="C68" s="265" t="s">
        <v>699</v>
      </c>
      <c r="D68" s="253" t="s">
        <v>207</v>
      </c>
      <c r="E68" s="254">
        <v>4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113</v>
      </c>
      <c r="S68" s="256" t="s">
        <v>162</v>
      </c>
      <c r="T68" s="257" t="s">
        <v>162</v>
      </c>
      <c r="U68" s="223">
        <v>0.4325</v>
      </c>
      <c r="V68" s="223">
        <f>ROUND(E68*U68,2)</f>
        <v>1.73</v>
      </c>
      <c r="W68" s="223"/>
      <c r="X68" s="223" t="s">
        <v>154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606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33.75" outlineLevel="1" x14ac:dyDescent="0.2">
      <c r="A69" s="251">
        <v>46</v>
      </c>
      <c r="B69" s="252" t="s">
        <v>700</v>
      </c>
      <c r="C69" s="265" t="s">
        <v>701</v>
      </c>
      <c r="D69" s="253" t="s">
        <v>233</v>
      </c>
      <c r="E69" s="254">
        <v>5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343</v>
      </c>
      <c r="S69" s="256" t="s">
        <v>162</v>
      </c>
      <c r="T69" s="257" t="s">
        <v>162</v>
      </c>
      <c r="U69" s="223">
        <v>0</v>
      </c>
      <c r="V69" s="223">
        <f>ROUND(E69*U69,2)</f>
        <v>0</v>
      </c>
      <c r="W69" s="223"/>
      <c r="X69" s="223" t="s">
        <v>345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411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33.75" outlineLevel="1" x14ac:dyDescent="0.2">
      <c r="A70" s="251">
        <v>47</v>
      </c>
      <c r="B70" s="252" t="s">
        <v>702</v>
      </c>
      <c r="C70" s="265" t="s">
        <v>703</v>
      </c>
      <c r="D70" s="253" t="s">
        <v>233</v>
      </c>
      <c r="E70" s="254">
        <v>13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343</v>
      </c>
      <c r="S70" s="256" t="s">
        <v>162</v>
      </c>
      <c r="T70" s="257" t="s">
        <v>162</v>
      </c>
      <c r="U70" s="223">
        <v>0</v>
      </c>
      <c r="V70" s="223">
        <f>ROUND(E70*U70,2)</f>
        <v>0</v>
      </c>
      <c r="W70" s="223"/>
      <c r="X70" s="223" t="s">
        <v>345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411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48</v>
      </c>
      <c r="B71" s="252" t="s">
        <v>704</v>
      </c>
      <c r="C71" s="265" t="s">
        <v>705</v>
      </c>
      <c r="D71" s="253" t="s">
        <v>233</v>
      </c>
      <c r="E71" s="254">
        <v>13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343</v>
      </c>
      <c r="S71" s="256" t="s">
        <v>162</v>
      </c>
      <c r="T71" s="257" t="s">
        <v>162</v>
      </c>
      <c r="U71" s="223">
        <v>0</v>
      </c>
      <c r="V71" s="223">
        <f>ROUND(E71*U71,2)</f>
        <v>0</v>
      </c>
      <c r="W71" s="223"/>
      <c r="X71" s="223" t="s">
        <v>345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411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51">
        <v>49</v>
      </c>
      <c r="B72" s="252" t="s">
        <v>706</v>
      </c>
      <c r="C72" s="265" t="s">
        <v>707</v>
      </c>
      <c r="D72" s="253" t="s">
        <v>233</v>
      </c>
      <c r="E72" s="254">
        <v>13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/>
      <c r="S72" s="256" t="s">
        <v>162</v>
      </c>
      <c r="T72" s="257" t="s">
        <v>162</v>
      </c>
      <c r="U72" s="223">
        <v>5.7000000000000002E-2</v>
      </c>
      <c r="V72" s="223">
        <f>ROUND(E72*U72,2)</f>
        <v>0.74</v>
      </c>
      <c r="W72" s="223"/>
      <c r="X72" s="223" t="s">
        <v>154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606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50</v>
      </c>
      <c r="B73" s="252" t="s">
        <v>708</v>
      </c>
      <c r="C73" s="265" t="s">
        <v>709</v>
      </c>
      <c r="D73" s="253" t="s">
        <v>233</v>
      </c>
      <c r="E73" s="254">
        <v>13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/>
      <c r="S73" s="256" t="s">
        <v>162</v>
      </c>
      <c r="T73" s="257" t="s">
        <v>162</v>
      </c>
      <c r="U73" s="223">
        <v>6.2829999999999997E-2</v>
      </c>
      <c r="V73" s="223">
        <f>ROUND(E73*U73,2)</f>
        <v>0.82</v>
      </c>
      <c r="W73" s="223"/>
      <c r="X73" s="223" t="s">
        <v>154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606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51</v>
      </c>
      <c r="B74" s="252" t="s">
        <v>710</v>
      </c>
      <c r="C74" s="265" t="s">
        <v>711</v>
      </c>
      <c r="D74" s="253" t="s">
        <v>233</v>
      </c>
      <c r="E74" s="254">
        <v>13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/>
      <c r="S74" s="256" t="s">
        <v>162</v>
      </c>
      <c r="T74" s="257" t="s">
        <v>162</v>
      </c>
      <c r="U74" s="223">
        <v>6.1830000000000003E-2</v>
      </c>
      <c r="V74" s="223">
        <f>ROUND(E74*U74,2)</f>
        <v>0.8</v>
      </c>
      <c r="W74" s="223"/>
      <c r="X74" s="223" t="s">
        <v>154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606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52</v>
      </c>
      <c r="B75" s="252" t="s">
        <v>682</v>
      </c>
      <c r="C75" s="265" t="s">
        <v>683</v>
      </c>
      <c r="D75" s="253" t="s">
        <v>233</v>
      </c>
      <c r="E75" s="254">
        <v>13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113</v>
      </c>
      <c r="S75" s="256" t="s">
        <v>162</v>
      </c>
      <c r="T75" s="257" t="s">
        <v>162</v>
      </c>
      <c r="U75" s="223">
        <v>7.8E-2</v>
      </c>
      <c r="V75" s="223">
        <f>ROUND(E75*U75,2)</f>
        <v>1.01</v>
      </c>
      <c r="W75" s="223"/>
      <c r="X75" s="223" t="s">
        <v>154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606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45" outlineLevel="1" x14ac:dyDescent="0.2">
      <c r="A76" s="251">
        <v>53</v>
      </c>
      <c r="B76" s="252" t="s">
        <v>712</v>
      </c>
      <c r="C76" s="265" t="s">
        <v>713</v>
      </c>
      <c r="D76" s="253" t="s">
        <v>233</v>
      </c>
      <c r="E76" s="254">
        <v>13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343</v>
      </c>
      <c r="S76" s="256" t="s">
        <v>162</v>
      </c>
      <c r="T76" s="257" t="s">
        <v>162</v>
      </c>
      <c r="U76" s="223">
        <v>0</v>
      </c>
      <c r="V76" s="223">
        <f>ROUND(E76*U76,2)</f>
        <v>0</v>
      </c>
      <c r="W76" s="223"/>
      <c r="X76" s="223" t="s">
        <v>345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411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54</v>
      </c>
      <c r="B77" s="252" t="s">
        <v>714</v>
      </c>
      <c r="C77" s="265" t="s">
        <v>715</v>
      </c>
      <c r="D77" s="253" t="s">
        <v>207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/>
      <c r="S77" s="256" t="s">
        <v>162</v>
      </c>
      <c r="T77" s="257" t="s">
        <v>162</v>
      </c>
      <c r="U77" s="223">
        <v>0.67759999999999998</v>
      </c>
      <c r="V77" s="223">
        <f>ROUND(E77*U77,2)</f>
        <v>0.68</v>
      </c>
      <c r="W77" s="223"/>
      <c r="X77" s="223" t="s">
        <v>154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606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55</v>
      </c>
      <c r="B78" s="252" t="s">
        <v>716</v>
      </c>
      <c r="C78" s="265" t="s">
        <v>717</v>
      </c>
      <c r="D78" s="253" t="s">
        <v>169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152</v>
      </c>
      <c r="T78" s="257" t="s">
        <v>153</v>
      </c>
      <c r="U78" s="223">
        <v>0</v>
      </c>
      <c r="V78" s="223">
        <f>ROUND(E78*U78,2)</f>
        <v>0</v>
      </c>
      <c r="W78" s="223"/>
      <c r="X78" s="223" t="s">
        <v>345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411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56</v>
      </c>
      <c r="B79" s="252" t="s">
        <v>718</v>
      </c>
      <c r="C79" s="265" t="s">
        <v>719</v>
      </c>
      <c r="D79" s="253" t="s">
        <v>207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/>
      <c r="S79" s="256" t="s">
        <v>152</v>
      </c>
      <c r="T79" s="257" t="s">
        <v>153</v>
      </c>
      <c r="U79" s="223">
        <v>0</v>
      </c>
      <c r="V79" s="223">
        <f>ROUND(E79*U79,2)</f>
        <v>0</v>
      </c>
      <c r="W79" s="223"/>
      <c r="X79" s="223" t="s">
        <v>154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606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1">
        <v>57</v>
      </c>
      <c r="B80" s="252" t="s">
        <v>720</v>
      </c>
      <c r="C80" s="265" t="s">
        <v>721</v>
      </c>
      <c r="D80" s="253" t="s">
        <v>207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/>
      <c r="S80" s="256" t="s">
        <v>162</v>
      </c>
      <c r="T80" s="257" t="s">
        <v>162</v>
      </c>
      <c r="U80" s="223">
        <v>0.39650000000000002</v>
      </c>
      <c r="V80" s="223">
        <f>ROUND(E80*U80,2)</f>
        <v>0.4</v>
      </c>
      <c r="W80" s="223"/>
      <c r="X80" s="223" t="s">
        <v>154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606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58</v>
      </c>
      <c r="B81" s="252" t="s">
        <v>609</v>
      </c>
      <c r="C81" s="265" t="s">
        <v>610</v>
      </c>
      <c r="D81" s="253" t="s">
        <v>611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 t="s">
        <v>343</v>
      </c>
      <c r="S81" s="256" t="s">
        <v>162</v>
      </c>
      <c r="T81" s="257" t="s">
        <v>162</v>
      </c>
      <c r="U81" s="223">
        <v>0</v>
      </c>
      <c r="V81" s="223">
        <f>ROUND(E81*U81,2)</f>
        <v>0</v>
      </c>
      <c r="W81" s="223"/>
      <c r="X81" s="223" t="s">
        <v>345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355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59</v>
      </c>
      <c r="B82" s="252" t="s">
        <v>722</v>
      </c>
      <c r="C82" s="265" t="s">
        <v>723</v>
      </c>
      <c r="D82" s="253" t="s">
        <v>207</v>
      </c>
      <c r="E82" s="254">
        <v>8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/>
      <c r="S82" s="256" t="s">
        <v>152</v>
      </c>
      <c r="T82" s="257" t="s">
        <v>153</v>
      </c>
      <c r="U82" s="223">
        <v>0</v>
      </c>
      <c r="V82" s="223">
        <f>ROUND(E82*U82,2)</f>
        <v>0</v>
      </c>
      <c r="W82" s="223"/>
      <c r="X82" s="223" t="s">
        <v>345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411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1">
        <v>60</v>
      </c>
      <c r="B83" s="252" t="s">
        <v>724</v>
      </c>
      <c r="C83" s="265" t="s">
        <v>725</v>
      </c>
      <c r="D83" s="253" t="s">
        <v>169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/>
      <c r="S83" s="256" t="s">
        <v>152</v>
      </c>
      <c r="T83" s="257" t="s">
        <v>153</v>
      </c>
      <c r="U83" s="223">
        <v>0</v>
      </c>
      <c r="V83" s="223">
        <f>ROUND(E83*U83,2)</f>
        <v>0</v>
      </c>
      <c r="W83" s="223"/>
      <c r="X83" s="223" t="s">
        <v>345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411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x14ac:dyDescent="0.2">
      <c r="A84" s="226" t="s">
        <v>147</v>
      </c>
      <c r="B84" s="227" t="s">
        <v>117</v>
      </c>
      <c r="C84" s="240" t="s">
        <v>118</v>
      </c>
      <c r="D84" s="228"/>
      <c r="E84" s="229"/>
      <c r="F84" s="230"/>
      <c r="G84" s="230">
        <f>SUMIF(AG85:AG90,"&lt;&gt;NOR",G85:G90)</f>
        <v>0</v>
      </c>
      <c r="H84" s="230"/>
      <c r="I84" s="230">
        <f>SUM(I85:I90)</f>
        <v>0</v>
      </c>
      <c r="J84" s="230"/>
      <c r="K84" s="230">
        <f>SUM(K85:K90)</f>
        <v>0</v>
      </c>
      <c r="L84" s="230"/>
      <c r="M84" s="230">
        <f>SUM(M85:M90)</f>
        <v>0</v>
      </c>
      <c r="N84" s="230"/>
      <c r="O84" s="230">
        <f>SUM(O85:O90)</f>
        <v>0</v>
      </c>
      <c r="P84" s="230"/>
      <c r="Q84" s="230">
        <f>SUM(Q85:Q90)</f>
        <v>0</v>
      </c>
      <c r="R84" s="230"/>
      <c r="S84" s="230"/>
      <c r="T84" s="231"/>
      <c r="U84" s="225"/>
      <c r="V84" s="225">
        <f>SUM(V85:V90)</f>
        <v>1.89</v>
      </c>
      <c r="W84" s="225"/>
      <c r="X84" s="225"/>
      <c r="AG84" t="s">
        <v>148</v>
      </c>
    </row>
    <row r="85" spans="1:60" outlineLevel="1" x14ac:dyDescent="0.2">
      <c r="A85" s="251">
        <v>61</v>
      </c>
      <c r="B85" s="252" t="s">
        <v>726</v>
      </c>
      <c r="C85" s="265" t="s">
        <v>727</v>
      </c>
      <c r="D85" s="253" t="s">
        <v>169</v>
      </c>
      <c r="E85" s="254">
        <v>23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/>
      <c r="S85" s="256" t="s">
        <v>152</v>
      </c>
      <c r="T85" s="257" t="s">
        <v>153</v>
      </c>
      <c r="U85" s="223">
        <v>0</v>
      </c>
      <c r="V85" s="223">
        <f>ROUND(E85*U85,2)</f>
        <v>0</v>
      </c>
      <c r="W85" s="223"/>
      <c r="X85" s="223" t="s">
        <v>154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606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51">
        <v>62</v>
      </c>
      <c r="B86" s="252" t="s">
        <v>728</v>
      </c>
      <c r="C86" s="265" t="s">
        <v>729</v>
      </c>
      <c r="D86" s="253" t="s">
        <v>169</v>
      </c>
      <c r="E86" s="254">
        <v>11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6"/>
      <c r="S86" s="256" t="s">
        <v>152</v>
      </c>
      <c r="T86" s="257" t="s">
        <v>153</v>
      </c>
      <c r="U86" s="223">
        <v>0</v>
      </c>
      <c r="V86" s="223">
        <f>ROUND(E86*U86,2)</f>
        <v>0</v>
      </c>
      <c r="W86" s="223"/>
      <c r="X86" s="223" t="s">
        <v>154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606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51">
        <v>63</v>
      </c>
      <c r="B87" s="252" t="s">
        <v>730</v>
      </c>
      <c r="C87" s="265" t="s">
        <v>731</v>
      </c>
      <c r="D87" s="253" t="s">
        <v>169</v>
      </c>
      <c r="E87" s="254">
        <v>1</v>
      </c>
      <c r="F87" s="255"/>
      <c r="G87" s="256">
        <f>ROUND(E87*F87,2)</f>
        <v>0</v>
      </c>
      <c r="H87" s="255"/>
      <c r="I87" s="256">
        <f>ROUND(E87*H87,2)</f>
        <v>0</v>
      </c>
      <c r="J87" s="255"/>
      <c r="K87" s="256">
        <f>ROUND(E87*J87,2)</f>
        <v>0</v>
      </c>
      <c r="L87" s="256">
        <v>15</v>
      </c>
      <c r="M87" s="256">
        <f>G87*(1+L87/100)</f>
        <v>0</v>
      </c>
      <c r="N87" s="256">
        <v>0</v>
      </c>
      <c r="O87" s="256">
        <f>ROUND(E87*N87,2)</f>
        <v>0</v>
      </c>
      <c r="P87" s="256">
        <v>0</v>
      </c>
      <c r="Q87" s="256">
        <f>ROUND(E87*P87,2)</f>
        <v>0</v>
      </c>
      <c r="R87" s="256"/>
      <c r="S87" s="256" t="s">
        <v>152</v>
      </c>
      <c r="T87" s="257" t="s">
        <v>153</v>
      </c>
      <c r="U87" s="223">
        <v>0</v>
      </c>
      <c r="V87" s="223">
        <f>ROUND(E87*U87,2)</f>
        <v>0</v>
      </c>
      <c r="W87" s="223"/>
      <c r="X87" s="223" t="s">
        <v>154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606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51">
        <v>64</v>
      </c>
      <c r="B88" s="252" t="s">
        <v>732</v>
      </c>
      <c r="C88" s="265" t="s">
        <v>733</v>
      </c>
      <c r="D88" s="253" t="s">
        <v>169</v>
      </c>
      <c r="E88" s="254">
        <v>1</v>
      </c>
      <c r="F88" s="255"/>
      <c r="G88" s="256">
        <f>ROUND(E88*F88,2)</f>
        <v>0</v>
      </c>
      <c r="H88" s="255"/>
      <c r="I88" s="256">
        <f>ROUND(E88*H88,2)</f>
        <v>0</v>
      </c>
      <c r="J88" s="255"/>
      <c r="K88" s="256">
        <f>ROUND(E88*J88,2)</f>
        <v>0</v>
      </c>
      <c r="L88" s="256">
        <v>15</v>
      </c>
      <c r="M88" s="256">
        <f>G88*(1+L88/100)</f>
        <v>0</v>
      </c>
      <c r="N88" s="256">
        <v>0</v>
      </c>
      <c r="O88" s="256">
        <f>ROUND(E88*N88,2)</f>
        <v>0</v>
      </c>
      <c r="P88" s="256">
        <v>0</v>
      </c>
      <c r="Q88" s="256">
        <f>ROUND(E88*P88,2)</f>
        <v>0</v>
      </c>
      <c r="R88" s="256"/>
      <c r="S88" s="256" t="s">
        <v>152</v>
      </c>
      <c r="T88" s="257" t="s">
        <v>153</v>
      </c>
      <c r="U88" s="223">
        <v>0</v>
      </c>
      <c r="V88" s="223">
        <f>ROUND(E88*U88,2)</f>
        <v>0</v>
      </c>
      <c r="W88" s="223"/>
      <c r="X88" s="223" t="s">
        <v>154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606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51">
        <v>65</v>
      </c>
      <c r="B89" s="252" t="s">
        <v>734</v>
      </c>
      <c r="C89" s="265" t="s">
        <v>735</v>
      </c>
      <c r="D89" s="253" t="s">
        <v>169</v>
      </c>
      <c r="E89" s="254">
        <v>1</v>
      </c>
      <c r="F89" s="255"/>
      <c r="G89" s="256">
        <f>ROUND(E89*F89,2)</f>
        <v>0</v>
      </c>
      <c r="H89" s="255"/>
      <c r="I89" s="256">
        <f>ROUND(E89*H89,2)</f>
        <v>0</v>
      </c>
      <c r="J89" s="255"/>
      <c r="K89" s="256">
        <f>ROUND(E89*J89,2)</f>
        <v>0</v>
      </c>
      <c r="L89" s="256">
        <v>15</v>
      </c>
      <c r="M89" s="256">
        <f>G89*(1+L89/100)</f>
        <v>0</v>
      </c>
      <c r="N89" s="256">
        <v>0</v>
      </c>
      <c r="O89" s="256">
        <f>ROUND(E89*N89,2)</f>
        <v>0</v>
      </c>
      <c r="P89" s="256">
        <v>0</v>
      </c>
      <c r="Q89" s="256">
        <f>ROUND(E89*P89,2)</f>
        <v>0</v>
      </c>
      <c r="R89" s="256"/>
      <c r="S89" s="256" t="s">
        <v>152</v>
      </c>
      <c r="T89" s="257" t="s">
        <v>153</v>
      </c>
      <c r="U89" s="223">
        <v>0</v>
      </c>
      <c r="V89" s="223">
        <f>ROUND(E89*U89,2)</f>
        <v>0</v>
      </c>
      <c r="W89" s="223"/>
      <c r="X89" s="223" t="s">
        <v>154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606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2">
        <v>66</v>
      </c>
      <c r="B90" s="233" t="s">
        <v>736</v>
      </c>
      <c r="C90" s="241" t="s">
        <v>737</v>
      </c>
      <c r="D90" s="234" t="s">
        <v>207</v>
      </c>
      <c r="E90" s="235">
        <v>7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162</v>
      </c>
      <c r="T90" s="238" t="s">
        <v>162</v>
      </c>
      <c r="U90" s="223">
        <v>0.27</v>
      </c>
      <c r="V90" s="223">
        <f>ROUND(E90*U90,2)</f>
        <v>1.89</v>
      </c>
      <c r="W90" s="223"/>
      <c r="X90" s="223" t="s">
        <v>154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606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">
      <c r="A91" s="3"/>
      <c r="B91" s="4"/>
      <c r="C91" s="242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134</v>
      </c>
    </row>
    <row r="92" spans="1:60" x14ac:dyDescent="0.2">
      <c r="A92" s="216"/>
      <c r="B92" s="217" t="s">
        <v>29</v>
      </c>
      <c r="C92" s="243"/>
      <c r="D92" s="218"/>
      <c r="E92" s="219"/>
      <c r="F92" s="219"/>
      <c r="G92" s="239">
        <f>G8+G17+G19+G34+G37+G63+G84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156</v>
      </c>
    </row>
    <row r="93" spans="1:60" x14ac:dyDescent="0.2">
      <c r="C93" s="244"/>
      <c r="D93" s="10"/>
      <c r="AG93" t="s">
        <v>157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R1CfSteHjfiiUPrH3PsKPpUVj7lfnKqOCTlTLM3qfMhWC9zhyUNCSalOqNZLcCCN3iEn1wf2hQ0BN2n6DsCew==" saltValue="V00hhohhsliGkjFA2O/Fmw==" spinCount="100000" sheet="1"/>
  <mergeCells count="14">
    <mergeCell ref="C33:G33"/>
    <mergeCell ref="C36:G36"/>
    <mergeCell ref="C15:G15"/>
    <mergeCell ref="C22:G22"/>
    <mergeCell ref="C24:G24"/>
    <mergeCell ref="C26:G26"/>
    <mergeCell ref="C29:G29"/>
    <mergeCell ref="C31:G3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2021_0153377_09 2021_0153377_09</vt:lpstr>
      <vt:lpstr>2021_0153377_09 2021_0153377_1</vt:lpstr>
      <vt:lpstr>2021_0153377_09 2021_0153377_2</vt:lpstr>
      <vt:lpstr>2021_0153377_09 2021_0153377_3</vt:lpstr>
      <vt:lpstr>2021_0153377_09 2021_0153377_4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'2021_0153377_09 2021_0153377_09'!Názvy_tisku</vt:lpstr>
      <vt:lpstr>'2021_0153377_09 2021_0153377_1'!Názvy_tisku</vt:lpstr>
      <vt:lpstr>'2021_0153377_09 2021_0153377_2'!Názvy_tisku</vt:lpstr>
      <vt:lpstr>'2021_0153377_09 2021_0153377_3'!Názvy_tisku</vt:lpstr>
      <vt:lpstr>'2021_0153377_09 2021_0153377_4'!Názvy_tisku</vt:lpstr>
      <vt:lpstr>oadresa</vt:lpstr>
      <vt:lpstr>Stavba!Objednatel</vt:lpstr>
      <vt:lpstr>Stavba!Objekt</vt:lpstr>
      <vt:lpstr>'2021_0153377_09 2021_0153377_09'!Oblast_tisku</vt:lpstr>
      <vt:lpstr>'2021_0153377_09 2021_0153377_1'!Oblast_tisku</vt:lpstr>
      <vt:lpstr>'2021_0153377_09 2021_0153377_2'!Oblast_tisku</vt:lpstr>
      <vt:lpstr>'2021_0153377_09 2021_0153377_3'!Oblast_tisku</vt:lpstr>
      <vt:lpstr>'2021_0153377_09 2021_0153377_4'!Oblast_tisku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guziu</cp:lastModifiedBy>
  <cp:lastPrinted>2019-03-19T12:27:02Z</cp:lastPrinted>
  <dcterms:created xsi:type="dcterms:W3CDTF">2009-04-08T07:15:50Z</dcterms:created>
  <dcterms:modified xsi:type="dcterms:W3CDTF">2021-07-03T16:28:25Z</dcterms:modified>
</cp:coreProperties>
</file>