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iasV\Documents\Rozpočty\2021\Botanická - byty Brno\REV03\"/>
    </mc:Choice>
  </mc:AlternateContent>
  <xr:revisionPtr revIDLastSave="0" documentId="13_ncr:1_{2BCFEE37-0E45-4C68-B767-E44965FFCAE5}" xr6:coauthVersionLast="47" xr6:coauthVersionMax="47" xr10:uidLastSave="{00000000-0000-0000-0000-000000000000}"/>
  <bookViews>
    <workbookView xWindow="28680" yWindow="78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SO 01 01 Pol" sheetId="13" r:id="rId5"/>
    <sheet name="SO 02 02.1 Pol" sheetId="14" r:id="rId6"/>
    <sheet name="SO 02 02.2 Pol" sheetId="15" r:id="rId7"/>
    <sheet name="SO 02 02.3 Pol" sheetId="16" r:id="rId8"/>
    <sheet name="SO 03 03 Pol" sheetId="17" r:id="rId9"/>
  </sheets>
  <externalReferences>
    <externalReference r:id="rId10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'SO 01 01 Pol'!$1:$7</definedName>
    <definedName name="_xlnm.Print_Titles" localSheetId="5">'SO 02 02.1 Pol'!$1:$7</definedName>
    <definedName name="_xlnm.Print_Titles" localSheetId="6">'SO 02 02.2 Pol'!$1:$7</definedName>
    <definedName name="_xlnm.Print_Titles" localSheetId="7">'SO 02 02.3 Pol'!$1:$7</definedName>
    <definedName name="_xlnm.Print_Titles" localSheetId="8">'SO 03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Naklady'!$A$1:$X$23</definedName>
    <definedName name="_xlnm.Print_Area" localSheetId="4">'SO 01 01 Pol'!$A$1:$X$551</definedName>
    <definedName name="_xlnm.Print_Area" localSheetId="5">'SO 02 02.1 Pol'!$A$1:$X$39</definedName>
    <definedName name="_xlnm.Print_Area" localSheetId="6">'SO 02 02.2 Pol'!$A$1:$X$27</definedName>
    <definedName name="_xlnm.Print_Area" localSheetId="7">'SO 02 02.3 Pol'!$A$1:$X$44</definedName>
    <definedName name="_xlnm.Print_Area" localSheetId="8">'SO 03 03 Pol'!$A$1:$X$127</definedName>
    <definedName name="_xlnm.Print_Area" localSheetId="1">Stavba!$A$1:$J$104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3" i="1" l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9" i="1"/>
  <c r="F49" i="1"/>
  <c r="H49" i="1" s="1"/>
  <c r="I49" i="1" s="1"/>
  <c r="G48" i="1"/>
  <c r="F48" i="1"/>
  <c r="G47" i="1"/>
  <c r="F47" i="1"/>
  <c r="G46" i="1"/>
  <c r="H46" i="1" s="1"/>
  <c r="I46" i="1" s="1"/>
  <c r="F46" i="1"/>
  <c r="G45" i="1"/>
  <c r="H45" i="1" s="1"/>
  <c r="I45" i="1" s="1"/>
  <c r="F45" i="1"/>
  <c r="G44" i="1"/>
  <c r="H44" i="1" s="1"/>
  <c r="I44" i="1" s="1"/>
  <c r="F44" i="1"/>
  <c r="G43" i="1"/>
  <c r="F43" i="1"/>
  <c r="G42" i="1"/>
  <c r="F42" i="1"/>
  <c r="G41" i="1"/>
  <c r="F41" i="1"/>
  <c r="G40" i="1"/>
  <c r="F40" i="1"/>
  <c r="G39" i="1"/>
  <c r="F39" i="1"/>
  <c r="G117" i="17"/>
  <c r="G9" i="17"/>
  <c r="I9" i="17"/>
  <c r="I8" i="17" s="1"/>
  <c r="K9" i="17"/>
  <c r="M9" i="17"/>
  <c r="O9" i="17"/>
  <c r="O8" i="17" s="1"/>
  <c r="Q9" i="17"/>
  <c r="Q8" i="17" s="1"/>
  <c r="V9" i="17"/>
  <c r="G10" i="17"/>
  <c r="G8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K8" i="17" s="1"/>
  <c r="M12" i="17"/>
  <c r="O12" i="17"/>
  <c r="Q12" i="17"/>
  <c r="V12" i="17"/>
  <c r="V8" i="17" s="1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9" i="17"/>
  <c r="I19" i="17"/>
  <c r="I18" i="17" s="1"/>
  <c r="K19" i="17"/>
  <c r="M19" i="17"/>
  <c r="O19" i="17"/>
  <c r="Q19" i="17"/>
  <c r="Q18" i="17" s="1"/>
  <c r="V19" i="17"/>
  <c r="V18" i="17" s="1"/>
  <c r="G20" i="17"/>
  <c r="M20" i="17" s="1"/>
  <c r="I20" i="17"/>
  <c r="K20" i="17"/>
  <c r="K18" i="17" s="1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O18" i="17" s="1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2" i="17"/>
  <c r="G31" i="17" s="1"/>
  <c r="I32" i="17"/>
  <c r="K32" i="17"/>
  <c r="K31" i="17" s="1"/>
  <c r="O32" i="17"/>
  <c r="O31" i="17" s="1"/>
  <c r="Q32" i="17"/>
  <c r="V32" i="17"/>
  <c r="V31" i="17" s="1"/>
  <c r="G33" i="17"/>
  <c r="I33" i="17"/>
  <c r="K33" i="17"/>
  <c r="M33" i="17"/>
  <c r="O33" i="17"/>
  <c r="Q33" i="17"/>
  <c r="V33" i="17"/>
  <c r="G34" i="17"/>
  <c r="M34" i="17" s="1"/>
  <c r="I34" i="17"/>
  <c r="K34" i="17"/>
  <c r="O34" i="17"/>
  <c r="Q34" i="17"/>
  <c r="V34" i="17"/>
  <c r="G35" i="17"/>
  <c r="I35" i="17"/>
  <c r="I31" i="17" s="1"/>
  <c r="K35" i="17"/>
  <c r="M35" i="17"/>
  <c r="O35" i="17"/>
  <c r="Q35" i="17"/>
  <c r="V35" i="17"/>
  <c r="G36" i="17"/>
  <c r="M36" i="17" s="1"/>
  <c r="I36" i="17"/>
  <c r="K36" i="17"/>
  <c r="O36" i="17"/>
  <c r="Q36" i="17"/>
  <c r="V36" i="17"/>
  <c r="G37" i="17"/>
  <c r="I37" i="17"/>
  <c r="K37" i="17"/>
  <c r="M37" i="17"/>
  <c r="O37" i="17"/>
  <c r="Q37" i="17"/>
  <c r="V37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Q31" i="17" s="1"/>
  <c r="V39" i="17"/>
  <c r="G40" i="17"/>
  <c r="M40" i="17" s="1"/>
  <c r="I40" i="17"/>
  <c r="K40" i="17"/>
  <c r="O40" i="17"/>
  <c r="Q40" i="17"/>
  <c r="V40" i="17"/>
  <c r="G41" i="17"/>
  <c r="I41" i="17"/>
  <c r="K41" i="17"/>
  <c r="M41" i="17"/>
  <c r="O41" i="17"/>
  <c r="Q41" i="17"/>
  <c r="V41" i="17"/>
  <c r="G42" i="17"/>
  <c r="M42" i="17" s="1"/>
  <c r="I42" i="17"/>
  <c r="K42" i="17"/>
  <c r="O42" i="17"/>
  <c r="Q42" i="17"/>
  <c r="V42" i="17"/>
  <c r="G43" i="17"/>
  <c r="I43" i="17"/>
  <c r="K43" i="17"/>
  <c r="M43" i="17"/>
  <c r="O43" i="17"/>
  <c r="Q43" i="17"/>
  <c r="V43" i="17"/>
  <c r="G44" i="17"/>
  <c r="M44" i="17" s="1"/>
  <c r="I44" i="17"/>
  <c r="K44" i="17"/>
  <c r="O44" i="17"/>
  <c r="Q44" i="17"/>
  <c r="V44" i="17"/>
  <c r="G45" i="17"/>
  <c r="I45" i="17"/>
  <c r="K45" i="17"/>
  <c r="M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0" i="17"/>
  <c r="M50" i="17" s="1"/>
  <c r="I50" i="17"/>
  <c r="K50" i="17"/>
  <c r="O50" i="17"/>
  <c r="Q50" i="17"/>
  <c r="V50" i="17"/>
  <c r="G51" i="17"/>
  <c r="I51" i="17"/>
  <c r="K51" i="17"/>
  <c r="M51" i="17"/>
  <c r="O51" i="17"/>
  <c r="Q51" i="17"/>
  <c r="V51" i="17"/>
  <c r="G52" i="17"/>
  <c r="M52" i="17" s="1"/>
  <c r="I52" i="17"/>
  <c r="K52" i="17"/>
  <c r="O52" i="17"/>
  <c r="Q52" i="17"/>
  <c r="V52" i="17"/>
  <c r="G53" i="17"/>
  <c r="I53" i="17"/>
  <c r="K53" i="17"/>
  <c r="M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I57" i="17"/>
  <c r="K57" i="17"/>
  <c r="M57" i="17"/>
  <c r="O57" i="17"/>
  <c r="Q57" i="17"/>
  <c r="V57" i="17"/>
  <c r="G58" i="17"/>
  <c r="M58" i="17" s="1"/>
  <c r="I58" i="17"/>
  <c r="K58" i="17"/>
  <c r="O58" i="17"/>
  <c r="Q58" i="17"/>
  <c r="V58" i="17"/>
  <c r="G59" i="17"/>
  <c r="I59" i="17"/>
  <c r="K59" i="17"/>
  <c r="M59" i="17"/>
  <c r="O59" i="17"/>
  <c r="Q59" i="17"/>
  <c r="V59" i="17"/>
  <c r="G60" i="17"/>
  <c r="M60" i="17" s="1"/>
  <c r="I60" i="17"/>
  <c r="K60" i="17"/>
  <c r="O60" i="17"/>
  <c r="Q60" i="17"/>
  <c r="V60" i="17"/>
  <c r="G61" i="17"/>
  <c r="I61" i="17"/>
  <c r="K61" i="17"/>
  <c r="M61" i="17"/>
  <c r="O61" i="17"/>
  <c r="Q61" i="17"/>
  <c r="V61" i="17"/>
  <c r="G62" i="17"/>
  <c r="M62" i="17" s="1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I65" i="17"/>
  <c r="K65" i="17"/>
  <c r="M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M68" i="17" s="1"/>
  <c r="I68" i="17"/>
  <c r="K68" i="17"/>
  <c r="O68" i="17"/>
  <c r="Q68" i="17"/>
  <c r="V68" i="17"/>
  <c r="G69" i="17"/>
  <c r="I69" i="17"/>
  <c r="K69" i="17"/>
  <c r="M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M72" i="17" s="1"/>
  <c r="I72" i="17"/>
  <c r="K72" i="17"/>
  <c r="O72" i="17"/>
  <c r="Q72" i="17"/>
  <c r="V72" i="17"/>
  <c r="G73" i="17"/>
  <c r="I73" i="17"/>
  <c r="K73" i="17"/>
  <c r="M73" i="17"/>
  <c r="O73" i="17"/>
  <c r="Q73" i="17"/>
  <c r="V73" i="17"/>
  <c r="G74" i="17"/>
  <c r="M74" i="17" s="1"/>
  <c r="I74" i="17"/>
  <c r="K74" i="17"/>
  <c r="O74" i="17"/>
  <c r="Q74" i="17"/>
  <c r="V74" i="17"/>
  <c r="G75" i="17"/>
  <c r="I75" i="17"/>
  <c r="K75" i="17"/>
  <c r="M75" i="17"/>
  <c r="O75" i="17"/>
  <c r="Q75" i="17"/>
  <c r="V75" i="17"/>
  <c r="G76" i="17"/>
  <c r="M76" i="17" s="1"/>
  <c r="I76" i="17"/>
  <c r="K76" i="17"/>
  <c r="O76" i="17"/>
  <c r="Q76" i="17"/>
  <c r="V76" i="17"/>
  <c r="G77" i="17"/>
  <c r="I77" i="17"/>
  <c r="K77" i="17"/>
  <c r="M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I81" i="17"/>
  <c r="K81" i="17"/>
  <c r="M81" i="17"/>
  <c r="O81" i="17"/>
  <c r="Q81" i="17"/>
  <c r="V81" i="17"/>
  <c r="G82" i="17"/>
  <c r="M82" i="17" s="1"/>
  <c r="I82" i="17"/>
  <c r="K82" i="17"/>
  <c r="O82" i="17"/>
  <c r="Q82" i="17"/>
  <c r="V82" i="17"/>
  <c r="G84" i="17"/>
  <c r="M84" i="17" s="1"/>
  <c r="I84" i="17"/>
  <c r="K84" i="17"/>
  <c r="K83" i="17" s="1"/>
  <c r="O84" i="17"/>
  <c r="O83" i="17" s="1"/>
  <c r="Q84" i="17"/>
  <c r="V84" i="17"/>
  <c r="V83" i="17" s="1"/>
  <c r="G85" i="17"/>
  <c r="I85" i="17"/>
  <c r="K85" i="17"/>
  <c r="M85" i="17"/>
  <c r="O85" i="17"/>
  <c r="Q85" i="17"/>
  <c r="V85" i="17"/>
  <c r="G86" i="17"/>
  <c r="G83" i="17" s="1"/>
  <c r="I86" i="17"/>
  <c r="K86" i="17"/>
  <c r="O86" i="17"/>
  <c r="Q86" i="17"/>
  <c r="V86" i="17"/>
  <c r="G87" i="17"/>
  <c r="M87" i="17" s="1"/>
  <c r="I87" i="17"/>
  <c r="K87" i="17"/>
  <c r="O87" i="17"/>
  <c r="Q87" i="17"/>
  <c r="Q83" i="17" s="1"/>
  <c r="V87" i="17"/>
  <c r="G88" i="17"/>
  <c r="M88" i="17" s="1"/>
  <c r="I88" i="17"/>
  <c r="K88" i="17"/>
  <c r="O88" i="17"/>
  <c r="Q88" i="17"/>
  <c r="V88" i="17"/>
  <c r="G89" i="17"/>
  <c r="I89" i="17"/>
  <c r="K89" i="17"/>
  <c r="M89" i="17"/>
  <c r="O89" i="17"/>
  <c r="Q89" i="17"/>
  <c r="V89" i="17"/>
  <c r="G90" i="17"/>
  <c r="M90" i="17" s="1"/>
  <c r="I90" i="17"/>
  <c r="K90" i="17"/>
  <c r="O90" i="17"/>
  <c r="Q90" i="17"/>
  <c r="V90" i="17"/>
  <c r="G91" i="17"/>
  <c r="I91" i="17"/>
  <c r="I83" i="17" s="1"/>
  <c r="K91" i="17"/>
  <c r="M91" i="17"/>
  <c r="O91" i="17"/>
  <c r="Q91" i="17"/>
  <c r="V91" i="17"/>
  <c r="G92" i="17"/>
  <c r="M92" i="17" s="1"/>
  <c r="I92" i="17"/>
  <c r="K92" i="17"/>
  <c r="O92" i="17"/>
  <c r="Q92" i="17"/>
  <c r="V92" i="17"/>
  <c r="G93" i="17"/>
  <c r="I93" i="17"/>
  <c r="K93" i="17"/>
  <c r="M93" i="17"/>
  <c r="O93" i="17"/>
  <c r="Q93" i="17"/>
  <c r="V93" i="17"/>
  <c r="G94" i="17"/>
  <c r="M94" i="17" s="1"/>
  <c r="I94" i="17"/>
  <c r="K94" i="17"/>
  <c r="O94" i="17"/>
  <c r="Q94" i="17"/>
  <c r="V94" i="17"/>
  <c r="G95" i="17"/>
  <c r="M95" i="17" s="1"/>
  <c r="I95" i="17"/>
  <c r="K95" i="17"/>
  <c r="O95" i="17"/>
  <c r="Q95" i="17"/>
  <c r="V95" i="17"/>
  <c r="G96" i="17"/>
  <c r="K96" i="17"/>
  <c r="O96" i="17"/>
  <c r="Q96" i="17"/>
  <c r="V96" i="17"/>
  <c r="G97" i="17"/>
  <c r="I97" i="17"/>
  <c r="I96" i="17" s="1"/>
  <c r="K97" i="17"/>
  <c r="M97" i="17"/>
  <c r="M96" i="17" s="1"/>
  <c r="O97" i="17"/>
  <c r="Q97" i="17"/>
  <c r="V97" i="17"/>
  <c r="G98" i="17"/>
  <c r="O98" i="17"/>
  <c r="G99" i="17"/>
  <c r="I99" i="17"/>
  <c r="I98" i="17" s="1"/>
  <c r="K99" i="17"/>
  <c r="M99" i="17"/>
  <c r="O99" i="17"/>
  <c r="Q99" i="17"/>
  <c r="Q98" i="17" s="1"/>
  <c r="V99" i="17"/>
  <c r="G101" i="17"/>
  <c r="M101" i="17" s="1"/>
  <c r="I101" i="17"/>
  <c r="K101" i="17"/>
  <c r="K98" i="17" s="1"/>
  <c r="O101" i="17"/>
  <c r="Q101" i="17"/>
  <c r="V101" i="17"/>
  <c r="V98" i="17" s="1"/>
  <c r="G103" i="17"/>
  <c r="G102" i="17" s="1"/>
  <c r="I103" i="17"/>
  <c r="I102" i="17" s="1"/>
  <c r="K103" i="17"/>
  <c r="O103" i="17"/>
  <c r="O102" i="17" s="1"/>
  <c r="Q103" i="17"/>
  <c r="V103" i="17"/>
  <c r="V102" i="17" s="1"/>
  <c r="G104" i="17"/>
  <c r="M104" i="17" s="1"/>
  <c r="I104" i="17"/>
  <c r="K104" i="17"/>
  <c r="K102" i="17" s="1"/>
  <c r="O104" i="17"/>
  <c r="Q104" i="17"/>
  <c r="Q102" i="17" s="1"/>
  <c r="V104" i="17"/>
  <c r="K105" i="17"/>
  <c r="V105" i="17"/>
  <c r="G106" i="17"/>
  <c r="I106" i="17"/>
  <c r="I105" i="17" s="1"/>
  <c r="K106" i="17"/>
  <c r="M106" i="17"/>
  <c r="O106" i="17"/>
  <c r="O105" i="17" s="1"/>
  <c r="Q106" i="17"/>
  <c r="V106" i="17"/>
  <c r="G107" i="17"/>
  <c r="G105" i="17" s="1"/>
  <c r="I107" i="17"/>
  <c r="K107" i="17"/>
  <c r="O107" i="17"/>
  <c r="Q107" i="17"/>
  <c r="Q105" i="17" s="1"/>
  <c r="V107" i="17"/>
  <c r="G108" i="17"/>
  <c r="I108" i="17"/>
  <c r="Q108" i="17"/>
  <c r="G109" i="17"/>
  <c r="M109" i="17" s="1"/>
  <c r="M108" i="17" s="1"/>
  <c r="I109" i="17"/>
  <c r="K109" i="17"/>
  <c r="K108" i="17" s="1"/>
  <c r="O109" i="17"/>
  <c r="O108" i="17" s="1"/>
  <c r="Q109" i="17"/>
  <c r="V109" i="17"/>
  <c r="V108" i="17" s="1"/>
  <c r="G111" i="17"/>
  <c r="G110" i="17" s="1"/>
  <c r="I111" i="17"/>
  <c r="I110" i="17" s="1"/>
  <c r="K111" i="17"/>
  <c r="O111" i="17"/>
  <c r="O110" i="17" s="1"/>
  <c r="Q111" i="17"/>
  <c r="V111" i="17"/>
  <c r="V110" i="17" s="1"/>
  <c r="G112" i="17"/>
  <c r="M112" i="17" s="1"/>
  <c r="I112" i="17"/>
  <c r="K112" i="17"/>
  <c r="K110" i="17" s="1"/>
  <c r="O112" i="17"/>
  <c r="Q112" i="17"/>
  <c r="Q110" i="17" s="1"/>
  <c r="V112" i="17"/>
  <c r="G113" i="17"/>
  <c r="M113" i="17" s="1"/>
  <c r="I113" i="17"/>
  <c r="K113" i="17"/>
  <c r="O113" i="17"/>
  <c r="Q113" i="17"/>
  <c r="V113" i="17"/>
  <c r="I114" i="17"/>
  <c r="V114" i="17"/>
  <c r="G115" i="17"/>
  <c r="M115" i="17" s="1"/>
  <c r="M114" i="17" s="1"/>
  <c r="I115" i="17"/>
  <c r="K115" i="17"/>
  <c r="K114" i="17" s="1"/>
  <c r="O115" i="17"/>
  <c r="O114" i="17" s="1"/>
  <c r="Q115" i="17"/>
  <c r="Q114" i="17" s="1"/>
  <c r="V115" i="17"/>
  <c r="AF117" i="17"/>
  <c r="G34" i="16"/>
  <c r="V8" i="16"/>
  <c r="G9" i="16"/>
  <c r="G8" i="16" s="1"/>
  <c r="I9" i="16"/>
  <c r="I8" i="16" s="1"/>
  <c r="K9" i="16"/>
  <c r="K8" i="16" s="1"/>
  <c r="O9" i="16"/>
  <c r="O8" i="16" s="1"/>
  <c r="Q9" i="16"/>
  <c r="V9" i="16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Q8" i="16" s="1"/>
  <c r="V12" i="16"/>
  <c r="O13" i="16"/>
  <c r="G14" i="16"/>
  <c r="I14" i="16"/>
  <c r="I13" i="16" s="1"/>
  <c r="K14" i="16"/>
  <c r="M14" i="16"/>
  <c r="O14" i="16"/>
  <c r="Q14" i="16"/>
  <c r="Q13" i="16" s="1"/>
  <c r="V14" i="16"/>
  <c r="V13" i="16" s="1"/>
  <c r="G15" i="16"/>
  <c r="I15" i="16"/>
  <c r="K15" i="16"/>
  <c r="K13" i="16" s="1"/>
  <c r="M15" i="16"/>
  <c r="O15" i="16"/>
  <c r="Q15" i="16"/>
  <c r="V15" i="16"/>
  <c r="G16" i="16"/>
  <c r="G13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V19" i="16"/>
  <c r="G20" i="16"/>
  <c r="I20" i="16"/>
  <c r="K20" i="16"/>
  <c r="M20" i="16"/>
  <c r="M19" i="16" s="1"/>
  <c r="O20" i="16"/>
  <c r="O19" i="16" s="1"/>
  <c r="Q20" i="16"/>
  <c r="Q19" i="16" s="1"/>
  <c r="V20" i="16"/>
  <c r="G21" i="16"/>
  <c r="M21" i="16"/>
  <c r="O21" i="16"/>
  <c r="G22" i="16"/>
  <c r="I22" i="16"/>
  <c r="I21" i="16" s="1"/>
  <c r="K22" i="16"/>
  <c r="M22" i="16"/>
  <c r="O22" i="16"/>
  <c r="Q22" i="16"/>
  <c r="Q21" i="16" s="1"/>
  <c r="V22" i="16"/>
  <c r="V21" i="16" s="1"/>
  <c r="G23" i="16"/>
  <c r="I23" i="16"/>
  <c r="K23" i="16"/>
  <c r="K21" i="16" s="1"/>
  <c r="M23" i="16"/>
  <c r="O23" i="16"/>
  <c r="Q23" i="16"/>
  <c r="V23" i="16"/>
  <c r="V24" i="16"/>
  <c r="G25" i="16"/>
  <c r="G24" i="16" s="1"/>
  <c r="I25" i="16"/>
  <c r="I24" i="16" s="1"/>
  <c r="K25" i="16"/>
  <c r="K24" i="16" s="1"/>
  <c r="O25" i="16"/>
  <c r="O24" i="16" s="1"/>
  <c r="Q25" i="16"/>
  <c r="V25" i="16"/>
  <c r="G26" i="16"/>
  <c r="M26" i="16" s="1"/>
  <c r="I26" i="16"/>
  <c r="K26" i="16"/>
  <c r="O26" i="16"/>
  <c r="Q26" i="16"/>
  <c r="Q24" i="16" s="1"/>
  <c r="V26" i="16"/>
  <c r="G27" i="16"/>
  <c r="I27" i="16"/>
  <c r="K27" i="16"/>
  <c r="M27" i="16"/>
  <c r="O27" i="16"/>
  <c r="Q27" i="16"/>
  <c r="V27" i="16"/>
  <c r="G28" i="16"/>
  <c r="I28" i="16"/>
  <c r="K28" i="16"/>
  <c r="M28" i="16"/>
  <c r="O28" i="16"/>
  <c r="Q28" i="16"/>
  <c r="V28" i="16"/>
  <c r="G29" i="16"/>
  <c r="I29" i="16"/>
  <c r="K29" i="16"/>
  <c r="M29" i="16"/>
  <c r="O29" i="16"/>
  <c r="Q29" i="16"/>
  <c r="V29" i="16"/>
  <c r="I30" i="16"/>
  <c r="O30" i="16"/>
  <c r="Q30" i="16"/>
  <c r="G31" i="16"/>
  <c r="M31" i="16" s="1"/>
  <c r="M30" i="16" s="1"/>
  <c r="I31" i="16"/>
  <c r="K31" i="16"/>
  <c r="K30" i="16" s="1"/>
  <c r="O31" i="16"/>
  <c r="Q31" i="16"/>
  <c r="V31" i="16"/>
  <c r="V30" i="16" s="1"/>
  <c r="G32" i="16"/>
  <c r="G30" i="16" s="1"/>
  <c r="I32" i="16"/>
  <c r="K32" i="16"/>
  <c r="M32" i="16"/>
  <c r="O32" i="16"/>
  <c r="Q32" i="16"/>
  <c r="V32" i="16"/>
  <c r="AE34" i="16"/>
  <c r="AF34" i="16"/>
  <c r="G17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V8" i="15" s="1"/>
  <c r="G10" i="15"/>
  <c r="M10" i="15" s="1"/>
  <c r="I10" i="15"/>
  <c r="K10" i="15"/>
  <c r="O10" i="15"/>
  <c r="Q10" i="15"/>
  <c r="V10" i="15"/>
  <c r="G11" i="15"/>
  <c r="K11" i="15"/>
  <c r="G12" i="15"/>
  <c r="I12" i="15"/>
  <c r="I11" i="15" s="1"/>
  <c r="K12" i="15"/>
  <c r="M12" i="15"/>
  <c r="O12" i="15"/>
  <c r="O11" i="15" s="1"/>
  <c r="Q12" i="15"/>
  <c r="Q11" i="15" s="1"/>
  <c r="V12" i="15"/>
  <c r="V11" i="15" s="1"/>
  <c r="G13" i="15"/>
  <c r="I13" i="15"/>
  <c r="K13" i="15"/>
  <c r="M13" i="15"/>
  <c r="O13" i="15"/>
  <c r="Q13" i="15"/>
  <c r="V13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AF17" i="15"/>
  <c r="G29" i="14"/>
  <c r="G9" i="14"/>
  <c r="I9" i="14"/>
  <c r="I8" i="14" s="1"/>
  <c r="K9" i="14"/>
  <c r="M9" i="14"/>
  <c r="O9" i="14"/>
  <c r="O8" i="14" s="1"/>
  <c r="Q9" i="14"/>
  <c r="Q8" i="14" s="1"/>
  <c r="V9" i="14"/>
  <c r="G10" i="14"/>
  <c r="G8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K8" i="14" s="1"/>
  <c r="M12" i="14"/>
  <c r="O12" i="14"/>
  <c r="Q12" i="14"/>
  <c r="V12" i="14"/>
  <c r="V8" i="14" s="1"/>
  <c r="G14" i="14"/>
  <c r="G13" i="14" s="1"/>
  <c r="I14" i="14"/>
  <c r="I13" i="14" s="1"/>
  <c r="K14" i="14"/>
  <c r="K13" i="14" s="1"/>
  <c r="O14" i="14"/>
  <c r="O13" i="14" s="1"/>
  <c r="Q14" i="14"/>
  <c r="V14" i="14"/>
  <c r="V13" i="14" s="1"/>
  <c r="G15" i="14"/>
  <c r="I15" i="14"/>
  <c r="K15" i="14"/>
  <c r="M15" i="14"/>
  <c r="O15" i="14"/>
  <c r="Q15" i="14"/>
  <c r="Q13" i="14" s="1"/>
  <c r="V15" i="14"/>
  <c r="G16" i="14"/>
  <c r="I16" i="14"/>
  <c r="K16" i="14"/>
  <c r="M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Q21" i="14"/>
  <c r="G22" i="14"/>
  <c r="G21" i="14" s="1"/>
  <c r="I22" i="14"/>
  <c r="I21" i="14" s="1"/>
  <c r="K22" i="14"/>
  <c r="K21" i="14" s="1"/>
  <c r="O22" i="14"/>
  <c r="O21" i="14" s="1"/>
  <c r="Q22" i="14"/>
  <c r="V22" i="14"/>
  <c r="V21" i="14" s="1"/>
  <c r="I23" i="14"/>
  <c r="G24" i="14"/>
  <c r="G23" i="14" s="1"/>
  <c r="I24" i="14"/>
  <c r="K24" i="14"/>
  <c r="K23" i="14" s="1"/>
  <c r="M24" i="14"/>
  <c r="M23" i="14" s="1"/>
  <c r="O24" i="14"/>
  <c r="O23" i="14" s="1"/>
  <c r="Q24" i="14"/>
  <c r="V24" i="14"/>
  <c r="V23" i="14" s="1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Q23" i="14" s="1"/>
  <c r="V27" i="14"/>
  <c r="AF29" i="14"/>
  <c r="G541" i="13"/>
  <c r="G9" i="13"/>
  <c r="G8" i="13" s="1"/>
  <c r="I9" i="13"/>
  <c r="K9" i="13"/>
  <c r="K8" i="13" s="1"/>
  <c r="O9" i="13"/>
  <c r="O8" i="13" s="1"/>
  <c r="Q9" i="13"/>
  <c r="Q8" i="13" s="1"/>
  <c r="V9" i="13"/>
  <c r="V8" i="13" s="1"/>
  <c r="G11" i="13"/>
  <c r="I11" i="13"/>
  <c r="I8" i="13" s="1"/>
  <c r="K11" i="13"/>
  <c r="M11" i="13"/>
  <c r="O11" i="13"/>
  <c r="Q11" i="13"/>
  <c r="V11" i="13"/>
  <c r="G13" i="13"/>
  <c r="I13" i="13"/>
  <c r="K13" i="13"/>
  <c r="M13" i="13"/>
  <c r="O13" i="13"/>
  <c r="Q13" i="13"/>
  <c r="V13" i="13"/>
  <c r="G16" i="13"/>
  <c r="I16" i="13"/>
  <c r="K16" i="13"/>
  <c r="M16" i="13"/>
  <c r="O16" i="13"/>
  <c r="Q16" i="13"/>
  <c r="V16" i="13"/>
  <c r="G19" i="13"/>
  <c r="I19" i="13"/>
  <c r="K19" i="13"/>
  <c r="M19" i="13"/>
  <c r="O19" i="13"/>
  <c r="Q19" i="13"/>
  <c r="V19" i="13"/>
  <c r="G22" i="13"/>
  <c r="M22" i="13" s="1"/>
  <c r="I22" i="13"/>
  <c r="K22" i="13"/>
  <c r="O22" i="13"/>
  <c r="Q22" i="13"/>
  <c r="V22" i="13"/>
  <c r="G25" i="13"/>
  <c r="M25" i="13" s="1"/>
  <c r="I25" i="13"/>
  <c r="K25" i="13"/>
  <c r="O25" i="13"/>
  <c r="Q25" i="13"/>
  <c r="V25" i="13"/>
  <c r="G27" i="13"/>
  <c r="M27" i="13" s="1"/>
  <c r="I27" i="13"/>
  <c r="K27" i="13"/>
  <c r="O27" i="13"/>
  <c r="Q27" i="13"/>
  <c r="V27" i="13"/>
  <c r="G30" i="13"/>
  <c r="M30" i="13" s="1"/>
  <c r="I30" i="13"/>
  <c r="K30" i="13"/>
  <c r="O30" i="13"/>
  <c r="Q30" i="13"/>
  <c r="V30" i="13"/>
  <c r="G35" i="13"/>
  <c r="I35" i="13"/>
  <c r="K35" i="13"/>
  <c r="M35" i="13"/>
  <c r="O35" i="13"/>
  <c r="Q35" i="13"/>
  <c r="V35" i="13"/>
  <c r="G37" i="13"/>
  <c r="I37" i="13"/>
  <c r="K37" i="13"/>
  <c r="M37" i="13"/>
  <c r="O37" i="13"/>
  <c r="Q37" i="13"/>
  <c r="V37" i="13"/>
  <c r="G39" i="13"/>
  <c r="I39" i="13"/>
  <c r="K39" i="13"/>
  <c r="M39" i="13"/>
  <c r="O39" i="13"/>
  <c r="Q39" i="13"/>
  <c r="V39" i="13"/>
  <c r="G45" i="13"/>
  <c r="M45" i="13" s="1"/>
  <c r="I45" i="13"/>
  <c r="K45" i="13"/>
  <c r="O45" i="13"/>
  <c r="Q45" i="13"/>
  <c r="V45" i="13"/>
  <c r="G47" i="13"/>
  <c r="M47" i="13" s="1"/>
  <c r="I47" i="13"/>
  <c r="K47" i="13"/>
  <c r="O47" i="13"/>
  <c r="Q47" i="13"/>
  <c r="V47" i="13"/>
  <c r="V49" i="13"/>
  <c r="G50" i="13"/>
  <c r="M50" i="13" s="1"/>
  <c r="I50" i="13"/>
  <c r="I49" i="13" s="1"/>
  <c r="K50" i="13"/>
  <c r="K49" i="13" s="1"/>
  <c r="O50" i="13"/>
  <c r="O49" i="13" s="1"/>
  <c r="Q50" i="13"/>
  <c r="Q49" i="13" s="1"/>
  <c r="V50" i="13"/>
  <c r="G52" i="13"/>
  <c r="G49" i="13" s="1"/>
  <c r="I52" i="13"/>
  <c r="K52" i="13"/>
  <c r="O52" i="13"/>
  <c r="Q52" i="13"/>
  <c r="V52" i="13"/>
  <c r="G54" i="13"/>
  <c r="I54" i="13"/>
  <c r="G55" i="13"/>
  <c r="I55" i="13"/>
  <c r="K55" i="13"/>
  <c r="K54" i="13" s="1"/>
  <c r="M55" i="13"/>
  <c r="O55" i="13"/>
  <c r="O54" i="13" s="1"/>
  <c r="Q55" i="13"/>
  <c r="Q54" i="13" s="1"/>
  <c r="V55" i="13"/>
  <c r="V54" i="13" s="1"/>
  <c r="G58" i="13"/>
  <c r="I58" i="13"/>
  <c r="K58" i="13"/>
  <c r="M58" i="13"/>
  <c r="M54" i="13" s="1"/>
  <c r="O58" i="13"/>
  <c r="Q58" i="13"/>
  <c r="V58" i="13"/>
  <c r="G91" i="13"/>
  <c r="I91" i="13"/>
  <c r="K91" i="13"/>
  <c r="M91" i="13"/>
  <c r="O91" i="13"/>
  <c r="Q91" i="13"/>
  <c r="V91" i="13"/>
  <c r="O104" i="13"/>
  <c r="Q104" i="13"/>
  <c r="G105" i="13"/>
  <c r="G104" i="13" s="1"/>
  <c r="I105" i="13"/>
  <c r="I104" i="13" s="1"/>
  <c r="K105" i="13"/>
  <c r="K104" i="13" s="1"/>
  <c r="O105" i="13"/>
  <c r="Q105" i="13"/>
  <c r="V105" i="13"/>
  <c r="V104" i="13" s="1"/>
  <c r="V112" i="13"/>
  <c r="G113" i="13"/>
  <c r="G112" i="13" s="1"/>
  <c r="I113" i="13"/>
  <c r="K113" i="13"/>
  <c r="K112" i="13" s="1"/>
  <c r="O113" i="13"/>
  <c r="O112" i="13" s="1"/>
  <c r="Q113" i="13"/>
  <c r="V113" i="13"/>
  <c r="G122" i="13"/>
  <c r="I122" i="13"/>
  <c r="I112" i="13" s="1"/>
  <c r="K122" i="13"/>
  <c r="M122" i="13"/>
  <c r="O122" i="13"/>
  <c r="Q122" i="13"/>
  <c r="Q112" i="13" s="1"/>
  <c r="V122" i="13"/>
  <c r="G124" i="13"/>
  <c r="I124" i="13"/>
  <c r="K124" i="13"/>
  <c r="M124" i="13"/>
  <c r="O124" i="13"/>
  <c r="Q124" i="13"/>
  <c r="Q123" i="13" s="1"/>
  <c r="V124" i="13"/>
  <c r="V123" i="13" s="1"/>
  <c r="G125" i="13"/>
  <c r="I125" i="13"/>
  <c r="K125" i="13"/>
  <c r="M125" i="13"/>
  <c r="O125" i="13"/>
  <c r="O123" i="13" s="1"/>
  <c r="Q125" i="13"/>
  <c r="V125" i="13"/>
  <c r="G127" i="13"/>
  <c r="G123" i="13" s="1"/>
  <c r="I127" i="13"/>
  <c r="K127" i="13"/>
  <c r="O127" i="13"/>
  <c r="Q127" i="13"/>
  <c r="V127" i="13"/>
  <c r="G131" i="13"/>
  <c r="M131" i="13" s="1"/>
  <c r="I131" i="13"/>
  <c r="K131" i="13"/>
  <c r="O131" i="13"/>
  <c r="Q131" i="13"/>
  <c r="V131" i="13"/>
  <c r="G133" i="13"/>
  <c r="M133" i="13" s="1"/>
  <c r="I133" i="13"/>
  <c r="I123" i="13" s="1"/>
  <c r="K133" i="13"/>
  <c r="O133" i="13"/>
  <c r="Q133" i="13"/>
  <c r="V133" i="13"/>
  <c r="G135" i="13"/>
  <c r="M135" i="13" s="1"/>
  <c r="I135" i="13"/>
  <c r="K135" i="13"/>
  <c r="O135" i="13"/>
  <c r="Q135" i="13"/>
  <c r="V135" i="13"/>
  <c r="G138" i="13"/>
  <c r="I138" i="13"/>
  <c r="K138" i="13"/>
  <c r="M138" i="13"/>
  <c r="O138" i="13"/>
  <c r="Q138" i="13"/>
  <c r="V138" i="13"/>
  <c r="G151" i="13"/>
  <c r="I151" i="13"/>
  <c r="K151" i="13"/>
  <c r="K123" i="13" s="1"/>
  <c r="M151" i="13"/>
  <c r="O151" i="13"/>
  <c r="Q151" i="13"/>
  <c r="V151" i="13"/>
  <c r="G153" i="13"/>
  <c r="I153" i="13"/>
  <c r="K153" i="13"/>
  <c r="M153" i="13"/>
  <c r="O153" i="13"/>
  <c r="Q153" i="13"/>
  <c r="V153" i="13"/>
  <c r="G155" i="13"/>
  <c r="I155" i="13"/>
  <c r="K155" i="13"/>
  <c r="M155" i="13"/>
  <c r="O155" i="13"/>
  <c r="Q155" i="13"/>
  <c r="V155" i="13"/>
  <c r="G158" i="13"/>
  <c r="M158" i="13" s="1"/>
  <c r="I158" i="13"/>
  <c r="K158" i="13"/>
  <c r="O158" i="13"/>
  <c r="Q158" i="13"/>
  <c r="V158" i="13"/>
  <c r="G161" i="13"/>
  <c r="M161" i="13" s="1"/>
  <c r="I161" i="13"/>
  <c r="K161" i="13"/>
  <c r="O161" i="13"/>
  <c r="Q161" i="13"/>
  <c r="V161" i="13"/>
  <c r="G163" i="13"/>
  <c r="M163" i="13" s="1"/>
  <c r="I163" i="13"/>
  <c r="K163" i="13"/>
  <c r="O163" i="13"/>
  <c r="Q163" i="13"/>
  <c r="V163" i="13"/>
  <c r="G166" i="13"/>
  <c r="M166" i="13" s="1"/>
  <c r="I166" i="13"/>
  <c r="K166" i="13"/>
  <c r="O166" i="13"/>
  <c r="Q166" i="13"/>
  <c r="V166" i="13"/>
  <c r="G169" i="13"/>
  <c r="I169" i="13"/>
  <c r="K169" i="13"/>
  <c r="M169" i="13"/>
  <c r="O169" i="13"/>
  <c r="Q169" i="13"/>
  <c r="V169" i="13"/>
  <c r="G176" i="13"/>
  <c r="I176" i="13"/>
  <c r="K176" i="13"/>
  <c r="O176" i="13"/>
  <c r="G177" i="13"/>
  <c r="I177" i="13"/>
  <c r="K177" i="13"/>
  <c r="M177" i="13"/>
  <c r="M176" i="13" s="1"/>
  <c r="O177" i="13"/>
  <c r="Q177" i="13"/>
  <c r="Q176" i="13" s="1"/>
  <c r="V177" i="13"/>
  <c r="V176" i="13" s="1"/>
  <c r="O178" i="13"/>
  <c r="G179" i="13"/>
  <c r="G178" i="13" s="1"/>
  <c r="I179" i="13"/>
  <c r="I178" i="13" s="1"/>
  <c r="K179" i="13"/>
  <c r="O179" i="13"/>
  <c r="Q179" i="13"/>
  <c r="Q178" i="13" s="1"/>
  <c r="V179" i="13"/>
  <c r="G180" i="13"/>
  <c r="M180" i="13" s="1"/>
  <c r="I180" i="13"/>
  <c r="K180" i="13"/>
  <c r="O180" i="13"/>
  <c r="Q180" i="13"/>
  <c r="V180" i="13"/>
  <c r="V178" i="13" s="1"/>
  <c r="G181" i="13"/>
  <c r="M181" i="13" s="1"/>
  <c r="I181" i="13"/>
  <c r="K181" i="13"/>
  <c r="K178" i="13" s="1"/>
  <c r="O181" i="13"/>
  <c r="Q181" i="13"/>
  <c r="V181" i="13"/>
  <c r="G182" i="13"/>
  <c r="M182" i="13" s="1"/>
  <c r="I182" i="13"/>
  <c r="K182" i="13"/>
  <c r="O182" i="13"/>
  <c r="Q182" i="13"/>
  <c r="V182" i="13"/>
  <c r="G183" i="13"/>
  <c r="I183" i="13"/>
  <c r="K183" i="13"/>
  <c r="M183" i="13"/>
  <c r="O183" i="13"/>
  <c r="Q183" i="13"/>
  <c r="V183" i="13"/>
  <c r="I184" i="13"/>
  <c r="K184" i="13"/>
  <c r="G185" i="13"/>
  <c r="I185" i="13"/>
  <c r="K185" i="13"/>
  <c r="M185" i="13"/>
  <c r="O185" i="13"/>
  <c r="Q185" i="13"/>
  <c r="Q184" i="13" s="1"/>
  <c r="V185" i="13"/>
  <c r="V184" i="13" s="1"/>
  <c r="G187" i="13"/>
  <c r="I187" i="13"/>
  <c r="K187" i="13"/>
  <c r="M187" i="13"/>
  <c r="O187" i="13"/>
  <c r="O184" i="13" s="1"/>
  <c r="Q187" i="13"/>
  <c r="V187" i="13"/>
  <c r="G189" i="13"/>
  <c r="G184" i="13" s="1"/>
  <c r="I189" i="13"/>
  <c r="K189" i="13"/>
  <c r="O189" i="13"/>
  <c r="Q189" i="13"/>
  <c r="V189" i="13"/>
  <c r="V190" i="13"/>
  <c r="G191" i="13"/>
  <c r="M191" i="13" s="1"/>
  <c r="I191" i="13"/>
  <c r="I190" i="13" s="1"/>
  <c r="K191" i="13"/>
  <c r="K190" i="13" s="1"/>
  <c r="O191" i="13"/>
  <c r="Q191" i="13"/>
  <c r="V191" i="13"/>
  <c r="G193" i="13"/>
  <c r="G190" i="13" s="1"/>
  <c r="I193" i="13"/>
  <c r="K193" i="13"/>
  <c r="O193" i="13"/>
  <c r="Q193" i="13"/>
  <c r="V193" i="13"/>
  <c r="G195" i="13"/>
  <c r="I195" i="13"/>
  <c r="K195" i="13"/>
  <c r="M195" i="13"/>
  <c r="O195" i="13"/>
  <c r="O190" i="13" s="1"/>
  <c r="Q195" i="13"/>
  <c r="V195" i="13"/>
  <c r="G197" i="13"/>
  <c r="M197" i="13" s="1"/>
  <c r="I197" i="13"/>
  <c r="K197" i="13"/>
  <c r="O197" i="13"/>
  <c r="Q197" i="13"/>
  <c r="V197" i="13"/>
  <c r="G200" i="13"/>
  <c r="I200" i="13"/>
  <c r="K200" i="13"/>
  <c r="M200" i="13"/>
  <c r="O200" i="13"/>
  <c r="Q200" i="13"/>
  <c r="Q190" i="13" s="1"/>
  <c r="V200" i="13"/>
  <c r="O201" i="13"/>
  <c r="G202" i="13"/>
  <c r="G201" i="13" s="1"/>
  <c r="I202" i="13"/>
  <c r="I201" i="13" s="1"/>
  <c r="K202" i="13"/>
  <c r="O202" i="13"/>
  <c r="Q202" i="13"/>
  <c r="Q201" i="13" s="1"/>
  <c r="V202" i="13"/>
  <c r="G204" i="13"/>
  <c r="M204" i="13" s="1"/>
  <c r="I204" i="13"/>
  <c r="K204" i="13"/>
  <c r="K201" i="13" s="1"/>
  <c r="O204" i="13"/>
  <c r="Q204" i="13"/>
  <c r="V204" i="13"/>
  <c r="V201" i="13" s="1"/>
  <c r="G206" i="13"/>
  <c r="I206" i="13"/>
  <c r="K206" i="13"/>
  <c r="M206" i="13"/>
  <c r="O206" i="13"/>
  <c r="Q206" i="13"/>
  <c r="V206" i="13"/>
  <c r="G208" i="13"/>
  <c r="M208" i="13" s="1"/>
  <c r="I208" i="13"/>
  <c r="K208" i="13"/>
  <c r="O208" i="13"/>
  <c r="Q208" i="13"/>
  <c r="V208" i="13"/>
  <c r="G210" i="13"/>
  <c r="I210" i="13"/>
  <c r="K210" i="13"/>
  <c r="M210" i="13"/>
  <c r="O210" i="13"/>
  <c r="Q210" i="13"/>
  <c r="V210" i="13"/>
  <c r="G212" i="13"/>
  <c r="M212" i="13" s="1"/>
  <c r="I212" i="13"/>
  <c r="K212" i="13"/>
  <c r="O212" i="13"/>
  <c r="Q212" i="13"/>
  <c r="V212" i="13"/>
  <c r="G214" i="13"/>
  <c r="I214" i="13"/>
  <c r="K214" i="13"/>
  <c r="M214" i="13"/>
  <c r="O214" i="13"/>
  <c r="Q214" i="13"/>
  <c r="V214" i="13"/>
  <c r="O215" i="13"/>
  <c r="G216" i="13"/>
  <c r="G215" i="13" s="1"/>
  <c r="I216" i="13"/>
  <c r="I215" i="13" s="1"/>
  <c r="K216" i="13"/>
  <c r="O216" i="13"/>
  <c r="Q216" i="13"/>
  <c r="Q215" i="13" s="1"/>
  <c r="V216" i="13"/>
  <c r="G223" i="13"/>
  <c r="M223" i="13" s="1"/>
  <c r="I223" i="13"/>
  <c r="K223" i="13"/>
  <c r="K215" i="13" s="1"/>
  <c r="O223" i="13"/>
  <c r="Q223" i="13"/>
  <c r="V223" i="13"/>
  <c r="V215" i="13" s="1"/>
  <c r="G228" i="13"/>
  <c r="I228" i="13"/>
  <c r="K228" i="13"/>
  <c r="M228" i="13"/>
  <c r="O228" i="13"/>
  <c r="Q228" i="13"/>
  <c r="V228" i="13"/>
  <c r="G230" i="13"/>
  <c r="M230" i="13" s="1"/>
  <c r="I230" i="13"/>
  <c r="K230" i="13"/>
  <c r="O230" i="13"/>
  <c r="Q230" i="13"/>
  <c r="V230" i="13"/>
  <c r="G232" i="13"/>
  <c r="I232" i="13"/>
  <c r="K232" i="13"/>
  <c r="M232" i="13"/>
  <c r="O232" i="13"/>
  <c r="Q232" i="13"/>
  <c r="V232" i="13"/>
  <c r="I233" i="13"/>
  <c r="K233" i="13"/>
  <c r="G234" i="13"/>
  <c r="I234" i="13"/>
  <c r="K234" i="13"/>
  <c r="M234" i="13"/>
  <c r="O234" i="13"/>
  <c r="Q234" i="13"/>
  <c r="Q233" i="13" s="1"/>
  <c r="V234" i="13"/>
  <c r="V233" i="13" s="1"/>
  <c r="G243" i="13"/>
  <c r="G233" i="13" s="1"/>
  <c r="I243" i="13"/>
  <c r="K243" i="13"/>
  <c r="M243" i="13"/>
  <c r="O243" i="13"/>
  <c r="O233" i="13" s="1"/>
  <c r="Q243" i="13"/>
  <c r="V243" i="13"/>
  <c r="G245" i="13"/>
  <c r="M245" i="13" s="1"/>
  <c r="I245" i="13"/>
  <c r="K245" i="13"/>
  <c r="O245" i="13"/>
  <c r="Q245" i="13"/>
  <c r="V245" i="13"/>
  <c r="Q246" i="13"/>
  <c r="V246" i="13"/>
  <c r="G247" i="13"/>
  <c r="I247" i="13"/>
  <c r="I246" i="13" s="1"/>
  <c r="K247" i="13"/>
  <c r="K246" i="13" s="1"/>
  <c r="M247" i="13"/>
  <c r="O247" i="13"/>
  <c r="Q247" i="13"/>
  <c r="V247" i="13"/>
  <c r="G249" i="13"/>
  <c r="G246" i="13" s="1"/>
  <c r="I249" i="13"/>
  <c r="K249" i="13"/>
  <c r="O249" i="13"/>
  <c r="O246" i="13" s="1"/>
  <c r="Q249" i="13"/>
  <c r="V249" i="13"/>
  <c r="G251" i="13"/>
  <c r="M251" i="13" s="1"/>
  <c r="I251" i="13"/>
  <c r="K251" i="13"/>
  <c r="K250" i="13" s="1"/>
  <c r="O251" i="13"/>
  <c r="O250" i="13" s="1"/>
  <c r="Q251" i="13"/>
  <c r="Q250" i="13" s="1"/>
  <c r="V251" i="13"/>
  <c r="V250" i="13" s="1"/>
  <c r="G253" i="13"/>
  <c r="I253" i="13"/>
  <c r="K253" i="13"/>
  <c r="M253" i="13"/>
  <c r="O253" i="13"/>
  <c r="Q253" i="13"/>
  <c r="V253" i="13"/>
  <c r="G255" i="13"/>
  <c r="I255" i="13"/>
  <c r="K255" i="13"/>
  <c r="M255" i="13"/>
  <c r="O255" i="13"/>
  <c r="Q255" i="13"/>
  <c r="V255" i="13"/>
  <c r="G257" i="13"/>
  <c r="M257" i="13" s="1"/>
  <c r="I257" i="13"/>
  <c r="K257" i="13"/>
  <c r="O257" i="13"/>
  <c r="Q257" i="13"/>
  <c r="V257" i="13"/>
  <c r="G259" i="13"/>
  <c r="M259" i="13" s="1"/>
  <c r="I259" i="13"/>
  <c r="K259" i="13"/>
  <c r="O259" i="13"/>
  <c r="Q259" i="13"/>
  <c r="V259" i="13"/>
  <c r="G261" i="13"/>
  <c r="I261" i="13"/>
  <c r="K261" i="13"/>
  <c r="M261" i="13"/>
  <c r="O261" i="13"/>
  <c r="Q261" i="13"/>
  <c r="V261" i="13"/>
  <c r="G263" i="13"/>
  <c r="M263" i="13" s="1"/>
  <c r="I263" i="13"/>
  <c r="K263" i="13"/>
  <c r="O263" i="13"/>
  <c r="Q263" i="13"/>
  <c r="V263" i="13"/>
  <c r="G265" i="13"/>
  <c r="I265" i="13"/>
  <c r="I250" i="13" s="1"/>
  <c r="K265" i="13"/>
  <c r="M265" i="13"/>
  <c r="O265" i="13"/>
  <c r="Q265" i="13"/>
  <c r="V265" i="13"/>
  <c r="G267" i="13"/>
  <c r="M267" i="13" s="1"/>
  <c r="I267" i="13"/>
  <c r="K267" i="13"/>
  <c r="O267" i="13"/>
  <c r="Q267" i="13"/>
  <c r="V267" i="13"/>
  <c r="G270" i="13"/>
  <c r="G269" i="13" s="1"/>
  <c r="I270" i="13"/>
  <c r="K270" i="13"/>
  <c r="M270" i="13"/>
  <c r="O270" i="13"/>
  <c r="O269" i="13" s="1"/>
  <c r="Q270" i="13"/>
  <c r="V270" i="13"/>
  <c r="V269" i="13" s="1"/>
  <c r="G273" i="13"/>
  <c r="M273" i="13" s="1"/>
  <c r="I273" i="13"/>
  <c r="I269" i="13" s="1"/>
  <c r="K273" i="13"/>
  <c r="O273" i="13"/>
  <c r="Q273" i="13"/>
  <c r="Q269" i="13" s="1"/>
  <c r="V273" i="13"/>
  <c r="G278" i="13"/>
  <c r="M278" i="13" s="1"/>
  <c r="I278" i="13"/>
  <c r="K278" i="13"/>
  <c r="O278" i="13"/>
  <c r="Q278" i="13"/>
  <c r="V278" i="13"/>
  <c r="G281" i="13"/>
  <c r="I281" i="13"/>
  <c r="K281" i="13"/>
  <c r="M281" i="13"/>
  <c r="O281" i="13"/>
  <c r="Q281" i="13"/>
  <c r="V281" i="13"/>
  <c r="G283" i="13"/>
  <c r="M283" i="13" s="1"/>
  <c r="I283" i="13"/>
  <c r="K283" i="13"/>
  <c r="K269" i="13" s="1"/>
  <c r="O283" i="13"/>
  <c r="Q283" i="13"/>
  <c r="V283" i="13"/>
  <c r="G288" i="13"/>
  <c r="I288" i="13"/>
  <c r="K288" i="13"/>
  <c r="M288" i="13"/>
  <c r="O288" i="13"/>
  <c r="Q288" i="13"/>
  <c r="V288" i="13"/>
  <c r="G289" i="13"/>
  <c r="M289" i="13" s="1"/>
  <c r="I289" i="13"/>
  <c r="K289" i="13"/>
  <c r="O289" i="13"/>
  <c r="Q289" i="13"/>
  <c r="V289" i="13"/>
  <c r="G291" i="13"/>
  <c r="I291" i="13"/>
  <c r="K291" i="13"/>
  <c r="M291" i="13"/>
  <c r="O291" i="13"/>
  <c r="Q291" i="13"/>
  <c r="V291" i="13"/>
  <c r="G296" i="13"/>
  <c r="I296" i="13"/>
  <c r="K296" i="13"/>
  <c r="M296" i="13"/>
  <c r="O296" i="13"/>
  <c r="Q296" i="13"/>
  <c r="V296" i="13"/>
  <c r="G298" i="13"/>
  <c r="M298" i="13" s="1"/>
  <c r="I298" i="13"/>
  <c r="K298" i="13"/>
  <c r="O298" i="13"/>
  <c r="Q298" i="13"/>
  <c r="V298" i="13"/>
  <c r="V299" i="13"/>
  <c r="G300" i="13"/>
  <c r="I300" i="13"/>
  <c r="I299" i="13" s="1"/>
  <c r="K300" i="13"/>
  <c r="K299" i="13" s="1"/>
  <c r="M300" i="13"/>
  <c r="O300" i="13"/>
  <c r="Q300" i="13"/>
  <c r="V300" i="13"/>
  <c r="G313" i="13"/>
  <c r="G299" i="13" s="1"/>
  <c r="I313" i="13"/>
  <c r="K313" i="13"/>
  <c r="O313" i="13"/>
  <c r="O299" i="13" s="1"/>
  <c r="Q313" i="13"/>
  <c r="V313" i="13"/>
  <c r="G315" i="13"/>
  <c r="I315" i="13"/>
  <c r="K315" i="13"/>
  <c r="M315" i="13"/>
  <c r="O315" i="13"/>
  <c r="Q315" i="13"/>
  <c r="V315" i="13"/>
  <c r="G328" i="13"/>
  <c r="M328" i="13" s="1"/>
  <c r="I328" i="13"/>
  <c r="K328" i="13"/>
  <c r="O328" i="13"/>
  <c r="Q328" i="13"/>
  <c r="V328" i="13"/>
  <c r="G333" i="13"/>
  <c r="I333" i="13"/>
  <c r="K333" i="13"/>
  <c r="M333" i="13"/>
  <c r="O333" i="13"/>
  <c r="Q333" i="13"/>
  <c r="Q299" i="13" s="1"/>
  <c r="V333" i="13"/>
  <c r="G336" i="13"/>
  <c r="I336" i="13"/>
  <c r="K336" i="13"/>
  <c r="M336" i="13"/>
  <c r="O336" i="13"/>
  <c r="Q336" i="13"/>
  <c r="V336" i="13"/>
  <c r="Q337" i="13"/>
  <c r="G338" i="13"/>
  <c r="G337" i="13" s="1"/>
  <c r="I338" i="13"/>
  <c r="I337" i="13" s="1"/>
  <c r="K338" i="13"/>
  <c r="K337" i="13" s="1"/>
  <c r="O338" i="13"/>
  <c r="Q338" i="13"/>
  <c r="V338" i="13"/>
  <c r="V337" i="13" s="1"/>
  <c r="G343" i="13"/>
  <c r="I343" i="13"/>
  <c r="K343" i="13"/>
  <c r="M343" i="13"/>
  <c r="O343" i="13"/>
  <c r="Q343" i="13"/>
  <c r="V343" i="13"/>
  <c r="G354" i="13"/>
  <c r="M354" i="13" s="1"/>
  <c r="I354" i="13"/>
  <c r="K354" i="13"/>
  <c r="O354" i="13"/>
  <c r="Q354" i="13"/>
  <c r="V354" i="13"/>
  <c r="G362" i="13"/>
  <c r="I362" i="13"/>
  <c r="K362" i="13"/>
  <c r="M362" i="13"/>
  <c r="O362" i="13"/>
  <c r="O337" i="13" s="1"/>
  <c r="Q362" i="13"/>
  <c r="V362" i="13"/>
  <c r="K363" i="13"/>
  <c r="G364" i="13"/>
  <c r="I364" i="13"/>
  <c r="K364" i="13"/>
  <c r="M364" i="13"/>
  <c r="O364" i="13"/>
  <c r="Q364" i="13"/>
  <c r="Q363" i="13" s="1"/>
  <c r="V364" i="13"/>
  <c r="V363" i="13" s="1"/>
  <c r="G370" i="13"/>
  <c r="I370" i="13"/>
  <c r="K370" i="13"/>
  <c r="M370" i="13"/>
  <c r="O370" i="13"/>
  <c r="O363" i="13" s="1"/>
  <c r="Q370" i="13"/>
  <c r="V370" i="13"/>
  <c r="G372" i="13"/>
  <c r="G363" i="13" s="1"/>
  <c r="I372" i="13"/>
  <c r="K372" i="13"/>
  <c r="O372" i="13"/>
  <c r="Q372" i="13"/>
  <c r="V372" i="13"/>
  <c r="G377" i="13"/>
  <c r="M377" i="13" s="1"/>
  <c r="I377" i="13"/>
  <c r="I363" i="13" s="1"/>
  <c r="K377" i="13"/>
  <c r="O377" i="13"/>
  <c r="Q377" i="13"/>
  <c r="V377" i="13"/>
  <c r="G382" i="13"/>
  <c r="I382" i="13"/>
  <c r="K382" i="13"/>
  <c r="M382" i="13"/>
  <c r="O382" i="13"/>
  <c r="Q382" i="13"/>
  <c r="V382" i="13"/>
  <c r="G384" i="13"/>
  <c r="M384" i="13" s="1"/>
  <c r="I384" i="13"/>
  <c r="K384" i="13"/>
  <c r="O384" i="13"/>
  <c r="Q384" i="13"/>
  <c r="V384" i="13"/>
  <c r="G385" i="13"/>
  <c r="I385" i="13"/>
  <c r="G386" i="13"/>
  <c r="M386" i="13" s="1"/>
  <c r="I386" i="13"/>
  <c r="K386" i="13"/>
  <c r="K385" i="13" s="1"/>
  <c r="O386" i="13"/>
  <c r="O385" i="13" s="1"/>
  <c r="Q386" i="13"/>
  <c r="Q385" i="13" s="1"/>
  <c r="V386" i="13"/>
  <c r="V385" i="13" s="1"/>
  <c r="G391" i="13"/>
  <c r="I391" i="13"/>
  <c r="K391" i="13"/>
  <c r="M391" i="13"/>
  <c r="O391" i="13"/>
  <c r="Q391" i="13"/>
  <c r="V391" i="13"/>
  <c r="G396" i="13"/>
  <c r="I396" i="13"/>
  <c r="K396" i="13"/>
  <c r="M396" i="13"/>
  <c r="O396" i="13"/>
  <c r="Q396" i="13"/>
  <c r="V396" i="13"/>
  <c r="G399" i="13"/>
  <c r="M399" i="13" s="1"/>
  <c r="I399" i="13"/>
  <c r="K399" i="13"/>
  <c r="O399" i="13"/>
  <c r="Q399" i="13"/>
  <c r="V399" i="13"/>
  <c r="G405" i="13"/>
  <c r="I405" i="13"/>
  <c r="I404" i="13" s="1"/>
  <c r="K405" i="13"/>
  <c r="K404" i="13" s="1"/>
  <c r="M405" i="13"/>
  <c r="O405" i="13"/>
  <c r="Q405" i="13"/>
  <c r="V405" i="13"/>
  <c r="G415" i="13"/>
  <c r="G404" i="13" s="1"/>
  <c r="I415" i="13"/>
  <c r="K415" i="13"/>
  <c r="O415" i="13"/>
  <c r="Q415" i="13"/>
  <c r="V415" i="13"/>
  <c r="G453" i="13"/>
  <c r="M453" i="13" s="1"/>
  <c r="I453" i="13"/>
  <c r="K453" i="13"/>
  <c r="O453" i="13"/>
  <c r="O404" i="13" s="1"/>
  <c r="Q453" i="13"/>
  <c r="V453" i="13"/>
  <c r="G467" i="13"/>
  <c r="M467" i="13" s="1"/>
  <c r="I467" i="13"/>
  <c r="K467" i="13"/>
  <c r="O467" i="13"/>
  <c r="Q467" i="13"/>
  <c r="V467" i="13"/>
  <c r="G469" i="13"/>
  <c r="I469" i="13"/>
  <c r="K469" i="13"/>
  <c r="M469" i="13"/>
  <c r="O469" i="13"/>
  <c r="Q469" i="13"/>
  <c r="Q404" i="13" s="1"/>
  <c r="V469" i="13"/>
  <c r="G483" i="13"/>
  <c r="I483" i="13"/>
  <c r="K483" i="13"/>
  <c r="M483" i="13"/>
  <c r="O483" i="13"/>
  <c r="Q483" i="13"/>
  <c r="V483" i="13"/>
  <c r="G485" i="13"/>
  <c r="M485" i="13" s="1"/>
  <c r="I485" i="13"/>
  <c r="K485" i="13"/>
  <c r="O485" i="13"/>
  <c r="Q485" i="13"/>
  <c r="V485" i="13"/>
  <c r="G487" i="13"/>
  <c r="M487" i="13" s="1"/>
  <c r="I487" i="13"/>
  <c r="K487" i="13"/>
  <c r="O487" i="13"/>
  <c r="Q487" i="13"/>
  <c r="V487" i="13"/>
  <c r="V404" i="13" s="1"/>
  <c r="G489" i="13"/>
  <c r="I489" i="13"/>
  <c r="K489" i="13"/>
  <c r="M489" i="13"/>
  <c r="O489" i="13"/>
  <c r="Q489" i="13"/>
  <c r="V489" i="13"/>
  <c r="G525" i="13"/>
  <c r="M525" i="13" s="1"/>
  <c r="I525" i="13"/>
  <c r="K525" i="13"/>
  <c r="O525" i="13"/>
  <c r="Q525" i="13"/>
  <c r="V525" i="13"/>
  <c r="G527" i="13"/>
  <c r="I527" i="13"/>
  <c r="G528" i="13"/>
  <c r="M528" i="13" s="1"/>
  <c r="M527" i="13" s="1"/>
  <c r="I528" i="13"/>
  <c r="K528" i="13"/>
  <c r="K527" i="13" s="1"/>
  <c r="O528" i="13"/>
  <c r="O527" i="13" s="1"/>
  <c r="Q528" i="13"/>
  <c r="Q527" i="13" s="1"/>
  <c r="V528" i="13"/>
  <c r="V527" i="13" s="1"/>
  <c r="G530" i="13"/>
  <c r="I530" i="13"/>
  <c r="K530" i="13"/>
  <c r="M530" i="13"/>
  <c r="O530" i="13"/>
  <c r="Q530" i="13"/>
  <c r="V530" i="13"/>
  <c r="O532" i="13"/>
  <c r="G533" i="13"/>
  <c r="G532" i="13" s="1"/>
  <c r="I533" i="13"/>
  <c r="I532" i="13" s="1"/>
  <c r="K533" i="13"/>
  <c r="O533" i="13"/>
  <c r="Q533" i="13"/>
  <c r="Q532" i="13" s="1"/>
  <c r="V533" i="13"/>
  <c r="G534" i="13"/>
  <c r="M534" i="13" s="1"/>
  <c r="I534" i="13"/>
  <c r="K534" i="13"/>
  <c r="K532" i="13" s="1"/>
  <c r="O534" i="13"/>
  <c r="Q534" i="13"/>
  <c r="V534" i="13"/>
  <c r="V532" i="13" s="1"/>
  <c r="G535" i="13"/>
  <c r="I535" i="13"/>
  <c r="K535" i="13"/>
  <c r="M535" i="13"/>
  <c r="O535" i="13"/>
  <c r="Q535" i="13"/>
  <c r="V535" i="13"/>
  <c r="G536" i="13"/>
  <c r="M536" i="13" s="1"/>
  <c r="I536" i="13"/>
  <c r="K536" i="13"/>
  <c r="O536" i="13"/>
  <c r="Q536" i="13"/>
  <c r="V536" i="13"/>
  <c r="G537" i="13"/>
  <c r="M537" i="13" s="1"/>
  <c r="I537" i="13"/>
  <c r="K537" i="13"/>
  <c r="O537" i="13"/>
  <c r="Q537" i="13"/>
  <c r="V537" i="13"/>
  <c r="G538" i="13"/>
  <c r="M538" i="13" s="1"/>
  <c r="I538" i="13"/>
  <c r="K538" i="13"/>
  <c r="O538" i="13"/>
  <c r="Q538" i="13"/>
  <c r="V538" i="13"/>
  <c r="G539" i="13"/>
  <c r="I539" i="13"/>
  <c r="K539" i="13"/>
  <c r="M539" i="13"/>
  <c r="O539" i="13"/>
  <c r="Q539" i="13"/>
  <c r="V539" i="13"/>
  <c r="AF541" i="13"/>
  <c r="G13" i="12"/>
  <c r="G8" i="12"/>
  <c r="V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G10" i="12"/>
  <c r="K10" i="12"/>
  <c r="Q10" i="12"/>
  <c r="G11" i="12"/>
  <c r="I11" i="12"/>
  <c r="I10" i="12" s="1"/>
  <c r="K11" i="12"/>
  <c r="M11" i="12"/>
  <c r="M10" i="12" s="1"/>
  <c r="O11" i="12"/>
  <c r="O10" i="12" s="1"/>
  <c r="Q11" i="12"/>
  <c r="V11" i="12"/>
  <c r="V10" i="12" s="1"/>
  <c r="AE13" i="12"/>
  <c r="AF13" i="12"/>
  <c r="I20" i="1"/>
  <c r="I19" i="1"/>
  <c r="I18" i="1"/>
  <c r="I17" i="1"/>
  <c r="I16" i="1"/>
  <c r="I104" i="1"/>
  <c r="J103" i="1" s="1"/>
  <c r="F50" i="1"/>
  <c r="G50" i="1"/>
  <c r="G25" i="1" s="1"/>
  <c r="A25" i="1" s="1"/>
  <c r="H48" i="1"/>
  <c r="I48" i="1" s="1"/>
  <c r="H47" i="1"/>
  <c r="I47" i="1" s="1"/>
  <c r="H43" i="1"/>
  <c r="I43" i="1" s="1"/>
  <c r="H42" i="1"/>
  <c r="I42" i="1" s="1"/>
  <c r="H41" i="1"/>
  <c r="I41" i="1" s="1"/>
  <c r="H40" i="1"/>
  <c r="I40" i="1" s="1"/>
  <c r="H39" i="1"/>
  <c r="H50" i="1" s="1"/>
  <c r="J28" i="1"/>
  <c r="J26" i="1"/>
  <c r="G38" i="1"/>
  <c r="F38" i="1"/>
  <c r="J23" i="1"/>
  <c r="J24" i="1"/>
  <c r="J25" i="1"/>
  <c r="J27" i="1"/>
  <c r="E24" i="1"/>
  <c r="E26" i="1"/>
  <c r="J69" i="1" l="1"/>
  <c r="J92" i="1"/>
  <c r="J65" i="1"/>
  <c r="J59" i="1"/>
  <c r="J88" i="1"/>
  <c r="J93" i="1"/>
  <c r="J100" i="1"/>
  <c r="J60" i="1"/>
  <c r="J77" i="1"/>
  <c r="J83" i="1"/>
  <c r="J61" i="1"/>
  <c r="J89" i="1"/>
  <c r="J79" i="1"/>
  <c r="J64" i="1"/>
  <c r="J75" i="1"/>
  <c r="J71" i="1"/>
  <c r="J68" i="1"/>
  <c r="J73" i="1"/>
  <c r="J84" i="1"/>
  <c r="J80" i="1"/>
  <c r="J67" i="1"/>
  <c r="J76" i="1"/>
  <c r="J85" i="1"/>
  <c r="J95" i="1"/>
  <c r="J101" i="1"/>
  <c r="J63" i="1"/>
  <c r="J72" i="1"/>
  <c r="J81" i="1"/>
  <c r="J91" i="1"/>
  <c r="J87" i="1"/>
  <c r="J96" i="1"/>
  <c r="J97" i="1"/>
  <c r="J57" i="1"/>
  <c r="J102" i="1"/>
  <c r="J58" i="1"/>
  <c r="J62" i="1"/>
  <c r="J66" i="1"/>
  <c r="J70" i="1"/>
  <c r="J74" i="1"/>
  <c r="J78" i="1"/>
  <c r="J82" i="1"/>
  <c r="J86" i="1"/>
  <c r="J90" i="1"/>
  <c r="J94" i="1"/>
  <c r="J98" i="1"/>
  <c r="J99" i="1"/>
  <c r="G28" i="1"/>
  <c r="A26" i="1"/>
  <c r="G26" i="1"/>
  <c r="G23" i="1"/>
  <c r="M18" i="17"/>
  <c r="M98" i="17"/>
  <c r="G114" i="17"/>
  <c r="G18" i="17"/>
  <c r="AE117" i="17"/>
  <c r="M111" i="17"/>
  <c r="M110" i="17" s="1"/>
  <c r="M103" i="17"/>
  <c r="M102" i="17" s="1"/>
  <c r="M86" i="17"/>
  <c r="M83" i="17" s="1"/>
  <c r="M32" i="17"/>
  <c r="M31" i="17" s="1"/>
  <c r="M107" i="17"/>
  <c r="M105" i="17" s="1"/>
  <c r="M10" i="17"/>
  <c r="M8" i="17" s="1"/>
  <c r="M16" i="16"/>
  <c r="M13" i="16" s="1"/>
  <c r="M25" i="16"/>
  <c r="M24" i="16" s="1"/>
  <c r="M9" i="16"/>
  <c r="M8" i="16" s="1"/>
  <c r="M11" i="15"/>
  <c r="M9" i="15"/>
  <c r="M8" i="15" s="1"/>
  <c r="AE17" i="15"/>
  <c r="M22" i="14"/>
  <c r="M21" i="14" s="1"/>
  <c r="M14" i="14"/>
  <c r="M13" i="14" s="1"/>
  <c r="AE29" i="14"/>
  <c r="M10" i="14"/>
  <c r="M8" i="14" s="1"/>
  <c r="M385" i="13"/>
  <c r="M269" i="13"/>
  <c r="M250" i="13"/>
  <c r="M233" i="13"/>
  <c r="M49" i="13"/>
  <c r="M299" i="13"/>
  <c r="G250" i="13"/>
  <c r="M533" i="13"/>
  <c r="M532" i="13" s="1"/>
  <c r="M372" i="13"/>
  <c r="M363" i="13" s="1"/>
  <c r="M216" i="13"/>
  <c r="M215" i="13" s="1"/>
  <c r="M202" i="13"/>
  <c r="M201" i="13" s="1"/>
  <c r="M189" i="13"/>
  <c r="M184" i="13" s="1"/>
  <c r="M179" i="13"/>
  <c r="M178" i="13" s="1"/>
  <c r="M127" i="13"/>
  <c r="M123" i="13" s="1"/>
  <c r="M338" i="13"/>
  <c r="M337" i="13" s="1"/>
  <c r="M105" i="13"/>
  <c r="M104" i="13" s="1"/>
  <c r="AE541" i="13"/>
  <c r="M415" i="13"/>
  <c r="M404" i="13" s="1"/>
  <c r="M313" i="13"/>
  <c r="M249" i="13"/>
  <c r="M246" i="13" s="1"/>
  <c r="M193" i="13"/>
  <c r="M190" i="13" s="1"/>
  <c r="M113" i="13"/>
  <c r="M112" i="13" s="1"/>
  <c r="M52" i="13"/>
  <c r="M9" i="13"/>
  <c r="M8" i="13" s="1"/>
  <c r="I21" i="1"/>
  <c r="I39" i="1"/>
  <c r="I50" i="1" s="1"/>
  <c r="J104" i="1" l="1"/>
  <c r="A23" i="1"/>
  <c r="J48" i="1"/>
  <c r="J40" i="1"/>
  <c r="J39" i="1"/>
  <c r="J50" i="1" s="1"/>
  <c r="J45" i="1"/>
  <c r="J49" i="1"/>
  <c r="J42" i="1"/>
  <c r="J41" i="1"/>
  <c r="J47" i="1"/>
  <c r="J44" i="1"/>
  <c r="J46" i="1"/>
  <c r="J4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F4575BA6-B387-405F-A85D-63ABDF51F51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3AF7733-A387-4FB7-A653-1303E8BFF9B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DA38BA05-822C-4E79-9A9A-CE70E27D7D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AEDA901-A07C-4F24-B60C-1C6936986D0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2BAE7C3-B046-462B-AF5B-E191947F621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FBD37EF-941A-43BB-AF8E-94C448DD6E1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CB12A952-4BD8-4250-ADAA-89FB3D34111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516238B-128C-4E4D-A4A8-166AF199535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F278013B-5968-487F-8EE7-769A36A92D7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55A0E4B-747D-4DAA-AD57-3ABFF63E4FF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5E67F30A-13B6-4587-8F5C-37DBB30B389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53E3AF-05BE-4B71-B613-875AF5DCDC2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<sst xmlns="http://schemas.openxmlformats.org/spreadsheetml/2006/main" count="3339" uniqueCount="959">
  <si>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</si>
  <si>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</si>
  <si>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</si>
  <si>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</si>
  <si>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</si>
  <si>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</si>
  <si>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</si>
  <si>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</si>
  <si>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</si>
  <si>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</si>
  <si>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</si>
  <si>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</si>
  <si>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</si>
  <si>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</si>
  <si>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</si>
  <si>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</si>
  <si>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</si>
  <si>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</si>
  <si>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</si>
  <si>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</si>
  <si>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</si>
  <si>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</si>
  <si>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</si>
  <si>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</si>
  <si>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</si>
  <si>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</si>
  <si>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</si>
  <si>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</si>
  <si>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</si>
  <si>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</si>
  <si>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</si>
  <si>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</si>
  <si>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</si>
  <si>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</si>
  <si>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</si>
  <si>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</si>
  <si>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</si>
  <si>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</si>
  <si>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</si>
  <si>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</si>
  <si>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</si>
  <si>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</si>
  <si>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</si>
  <si>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07/2021-10</t>
  </si>
  <si>
    <t>Rekonstrukce bytu Hrnčířská 39 - Brno, byt číslo 10</t>
  </si>
  <si>
    <t>Statutární město Brno</t>
  </si>
  <si>
    <t>Dominikánské náměstí 196/1</t>
  </si>
  <si>
    <t>Brno-Brno-město</t>
  </si>
  <si>
    <t>60200</t>
  </si>
  <si>
    <t>44992785</t>
  </si>
  <si>
    <t>CZ44992785</t>
  </si>
  <si>
    <t>ARTHEON s.r.o.</t>
  </si>
  <si>
    <t>Kroftova 2619/45</t>
  </si>
  <si>
    <t>Brno-Žabovřesky</t>
  </si>
  <si>
    <t>61600</t>
  </si>
  <si>
    <t>09139940</t>
  </si>
  <si>
    <t>CZ09139940</t>
  </si>
  <si>
    <t>Stavba</t>
  </si>
  <si>
    <t>00</t>
  </si>
  <si>
    <t>Vedlejší a ostatní náklady</t>
  </si>
  <si>
    <t>VRN a ON</t>
  </si>
  <si>
    <t>SO 01</t>
  </si>
  <si>
    <t>Architektonicko-stavební část</t>
  </si>
  <si>
    <t>01</t>
  </si>
  <si>
    <t>Hrnčířská 39 - Brno, byt číslo 10</t>
  </si>
  <si>
    <t>SO 02</t>
  </si>
  <si>
    <t>ZTI</t>
  </si>
  <si>
    <t>02.1</t>
  </si>
  <si>
    <t>Vodovod</t>
  </si>
  <si>
    <t>02.2</t>
  </si>
  <si>
    <t>Kanalizace</t>
  </si>
  <si>
    <t>02.3</t>
  </si>
  <si>
    <t>Zařizovací předměty</t>
  </si>
  <si>
    <t>SO 03</t>
  </si>
  <si>
    <t>Elektroinstalace</t>
  </si>
  <si>
    <t>03</t>
  </si>
  <si>
    <t>Celkem za stavbu</t>
  </si>
  <si>
    <t>CZK</t>
  </si>
  <si>
    <t>Rekapitulace dílů</t>
  </si>
  <si>
    <t>Typ dílu</t>
  </si>
  <si>
    <t>1.1</t>
  </si>
  <si>
    <t>Kanalizace splašková</t>
  </si>
  <si>
    <t>Potrubí - STUDENÁ VODA - PPR</t>
  </si>
  <si>
    <t>2.</t>
  </si>
  <si>
    <t>ARMATURY - STUDENÁ, TEPLÁ VODA</t>
  </si>
  <si>
    <t>OSTATNÍ</t>
  </si>
  <si>
    <t>21-M.1</t>
  </si>
  <si>
    <t>Elektromontáže - hlavní trasy</t>
  </si>
  <si>
    <t>21-M.2</t>
  </si>
  <si>
    <t>Elektromontáže - instalace</t>
  </si>
  <si>
    <t>21-M.3</t>
  </si>
  <si>
    <t>Elektromontáže - slaboproudé rozvody</t>
  </si>
  <si>
    <t>3</t>
  </si>
  <si>
    <t>Svislé a kompletní konstrukce</t>
  </si>
  <si>
    <t>3.</t>
  </si>
  <si>
    <t>ZAŘÍZENÍ</t>
  </si>
  <si>
    <t>4</t>
  </si>
  <si>
    <t>Vodorovné konstrukce</t>
  </si>
  <si>
    <t>4.</t>
  </si>
  <si>
    <t>46-M</t>
  </si>
  <si>
    <t>Zemní a bourací práce při extr.mont.pracích</t>
  </si>
  <si>
    <t>58-M</t>
  </si>
  <si>
    <t>Revize vyhrazených technických zařízení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</si>
  <si>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</si>
  <si>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</si>
  <si>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</si>
  <si>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</si>
  <si>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</si>
  <si>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</si>
  <si>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</si>
  <si>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</si>
  <si>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</si>
  <si>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</si>
  <si>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997_ELE</t>
  </si>
  <si>
    <t>Přesun sutě - ELEKTROINSTALACE</t>
  </si>
  <si>
    <t>AP</t>
  </si>
  <si>
    <t>AUTOMATICKÁ PRAČKA (součástí dodávky stavby je jen část sestavy)</t>
  </si>
  <si>
    <t>D + M</t>
  </si>
  <si>
    <t>Dřez a Myčka (součástí dodávky stavby je jen část sestavy)</t>
  </si>
  <si>
    <t>DEM</t>
  </si>
  <si>
    <t>Demontáže</t>
  </si>
  <si>
    <t>HZS</t>
  </si>
  <si>
    <t>Hodinové zúčtovací sazby</t>
  </si>
  <si>
    <t>N01</t>
  </si>
  <si>
    <t>Spotřební materiál</t>
  </si>
  <si>
    <t>SK</t>
  </si>
  <si>
    <t>Sprchový kout (dle specifikace v knize ZP)</t>
  </si>
  <si>
    <t>U</t>
  </si>
  <si>
    <t>Umyvadlo (dle specifikace v knize ZP)</t>
  </si>
  <si>
    <t>VRN1</t>
  </si>
  <si>
    <t>Průzkumné, geodetické a projektové práce</t>
  </si>
  <si>
    <t>WC</t>
  </si>
  <si>
    <t>WC  (dle specifikace v knize ZP)</t>
  </si>
  <si>
    <t>713</t>
  </si>
  <si>
    <t>Izolace tepelné</t>
  </si>
  <si>
    <t>725</t>
  </si>
  <si>
    <t>728</t>
  </si>
  <si>
    <t>Vzduchotechnika</t>
  </si>
  <si>
    <t>735</t>
  </si>
  <si>
    <t>Otopná tělesa</t>
  </si>
  <si>
    <t>762</t>
  </si>
  <si>
    <t>Konstrukce tesařské</t>
  </si>
  <si>
    <t>763</t>
  </si>
  <si>
    <t>Dřevostavby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</si>
  <si>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</si>
  <si>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</si>
  <si>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</si>
  <si>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</si>
  <si>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</si>
  <si>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</si>
  <si>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</si>
  <si>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</si>
  <si>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</si>
  <si>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</si>
  <si>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</si>
  <si>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</si>
  <si>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</si>
  <si>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</si>
  <si>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</si>
  <si>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</si>
  <si>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21-M.4</t>
  </si>
  <si>
    <t>Elektromontáže - demontáž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</si>
  <si>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</si>
  <si>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</si>
  <si>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</si>
  <si>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</si>
  <si>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</si>
  <si>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</si>
  <si>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</si>
  <si>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</si>
  <si>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</si>
  <si>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</si>
  <si>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</si>
  <si>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</si>
  <si>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</si>
  <si>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</si>
  <si>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</si>
  <si>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</si>
  <si>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</si>
  <si>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</si>
  <si>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</si>
  <si>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</si>
  <si>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</si>
  <si>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</si>
  <si>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</si>
  <si>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</si>
  <si>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</si>
  <si>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</si>
  <si>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</si>
  <si>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</si>
  <si>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</si>
  <si>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</si>
  <si>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</si>
  <si>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</si>
  <si>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</si>
  <si>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</si>
  <si>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</si>
  <si>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</si>
  <si>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</si>
  <si>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</si>
  <si>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21/ II</t>
  </si>
  <si>
    <t>Indiv</t>
  </si>
  <si>
    <t>VRN</t>
  </si>
  <si>
    <t>POL99_8</t>
  </si>
  <si>
    <t>005211040R</t>
  </si>
  <si>
    <t xml:space="preserve">Užívání veřejných ploch a prostranství  </t>
  </si>
  <si>
    <t>SUM</t>
  </si>
  <si>
    <t>Poznámky uchazeče k zadání</t>
  </si>
  <si>
    <t>POPUZIV</t>
  </si>
  <si>
    <t>END</t>
  </si>
  <si>
    <t>28349014R</t>
  </si>
  <si>
    <t>Dvířka revizní plná s impregnovanou SDK deskou a systémovým těsněním, rozměr 300x300 mm</t>
  </si>
  <si>
    <t>kus</t>
  </si>
  <si>
    <t>SPCM</t>
  </si>
  <si>
    <t>Specifikace</t>
  </si>
  <si>
    <t>POL3_</t>
  </si>
  <si>
    <t>Odkaz na mn. položky pořadí 11 : 1,00000</t>
  </si>
  <si>
    <t>VV</t>
  </si>
  <si>
    <t>28349014R01</t>
  </si>
  <si>
    <t>Dvířka revizní plná plastová ve stěne, rozměr 300x300 mm</t>
  </si>
  <si>
    <t>Vlastní</t>
  </si>
  <si>
    <t>O/04 - 300x300 : 1</t>
  </si>
  <si>
    <t>310238211R00</t>
  </si>
  <si>
    <t>Zazdívka otvorů plochy do 1 m2 cihlami na MVC</t>
  </si>
  <si>
    <t>m3</t>
  </si>
  <si>
    <t>Práce</t>
  </si>
  <si>
    <t>POL1_</t>
  </si>
  <si>
    <t>po vybouraném překladu mezi stávajícími m.č. 1.07 a 1.08 : 0,15*0,15*0,10</t>
  </si>
  <si>
    <t>po vybouraném překladu mezi stávajícími m.č. 1.01 a 1.08 : 0,15*0,15*0,10</t>
  </si>
  <si>
    <t>317121043R00</t>
  </si>
  <si>
    <t>Překlad nosný pórobeton, světlost otv. do 105 cm</t>
  </si>
  <si>
    <t>m.č. 1.02 : 1</t>
  </si>
  <si>
    <t>m.č. 1.05 : 1</t>
  </si>
  <si>
    <t>317314125R00</t>
  </si>
  <si>
    <t>Podbetonování zhlaví nosníků</t>
  </si>
  <si>
    <t>pro nový překlad mezi stávajícími m.č. 1.07 a 1.08 : 2</t>
  </si>
  <si>
    <t>pro nový překlad mezi stávajícími m.č. 1.01 a 1.08 : 2</t>
  </si>
  <si>
    <t>317944313RT2</t>
  </si>
  <si>
    <t>Válcované nosníky č.14-22 do připravených otvorů včetně dodávky profilu  I č.14</t>
  </si>
  <si>
    <t>t</t>
  </si>
  <si>
    <t>pro nový překlad mezi stávajícími m.č. 1.07 a 1.08, I140, hmotnost 14,30kg/m : 1,20*14,30/1000</t>
  </si>
  <si>
    <t>340271507R00</t>
  </si>
  <si>
    <t>Zazdívka otvorů pl.do 1 m2, pórobet.tvár.,tl.7,5cm</t>
  </si>
  <si>
    <t>mezi m.č. 1.01 a 1.07 : 0,485*2,02</t>
  </si>
  <si>
    <t>340271607R00</t>
  </si>
  <si>
    <t>Zazdívka otvorů pl.do 4 m2, pórobet.tvár.,tl.7,5cm</t>
  </si>
  <si>
    <t>mezi m.č. 1.06 a 1.08 : 0,90*2,02</t>
  </si>
  <si>
    <t>mezi m.č. 1.07 a 1.08 : 0,60*2,02</t>
  </si>
  <si>
    <t>342256253R00</t>
  </si>
  <si>
    <t>Příčka z tvárnic pórobetonových tl. 100 mm</t>
  </si>
  <si>
    <t>m2</t>
  </si>
  <si>
    <t>m.č. 1.02 : 2,63*2,56</t>
  </si>
  <si>
    <t>odpočet otvorů : -(0,90*2,02)</t>
  </si>
  <si>
    <t>m.č. 1.05 : 2,63*(2,42+0,75)</t>
  </si>
  <si>
    <t>342263410R00</t>
  </si>
  <si>
    <t>Osazení revizních dvířek do stěny, do 0,25 m2</t>
  </si>
  <si>
    <t>342264101R00</t>
  </si>
  <si>
    <t>Osazení reviz. dvířek do SDK podhledu, do 0,25 m2</t>
  </si>
  <si>
    <t>O/03 - 300x300 : 1</t>
  </si>
  <si>
    <t>342948111R00</t>
  </si>
  <si>
    <t>Ukotvení příček k cihel.konstr. kotvami na hmožd.</t>
  </si>
  <si>
    <t>m</t>
  </si>
  <si>
    <t>mezi m.č. 1.06 a 1.08 : 2*2,02</t>
  </si>
  <si>
    <t>mezi m.č. 1.07 a 1.08 : 2,02</t>
  </si>
  <si>
    <t>mezi m.č. 1.01 a 1.07 : 2,02</t>
  </si>
  <si>
    <t>m.č. 1.02 : 2,63*2</t>
  </si>
  <si>
    <t>m.č. 1.05 : 2,63*2</t>
  </si>
  <si>
    <t>347013116R00</t>
  </si>
  <si>
    <t>Předstěna SDK,tl.55mm,1x ocel.kce CD,1xGKBi 12,5mm včetně ztužení podkonstrukcí např. výdřevou z fošen v místě kuchyňské linky</t>
  </si>
  <si>
    <t>m.č. 1.02 : 2,63*2,745</t>
  </si>
  <si>
    <t>347013216R00</t>
  </si>
  <si>
    <t>Předstěna SDK,tl.67,5mm,1xocel.kce CD,2xGKBi 12,5mm</t>
  </si>
  <si>
    <t>m.č. 1.05 : 2,63*2,095</t>
  </si>
  <si>
    <t>416021123R00</t>
  </si>
  <si>
    <t>Podhledy SDK, kovová.kce CD. 1x deska RBI 12,5 mm</t>
  </si>
  <si>
    <t>m.č. 1.05 : 3,95</t>
  </si>
  <si>
    <t>416091082R00</t>
  </si>
  <si>
    <t>Příplatek k podhledu sádrokart. za plochu do 5 m2</t>
  </si>
  <si>
    <t>RTS 21/ I</t>
  </si>
  <si>
    <t>611474410R00</t>
  </si>
  <si>
    <t>Omítka stropů vnitřní tenkovrstvá vápenná - štuk</t>
  </si>
  <si>
    <t xml:space="preserve">stávající strop : </t>
  </si>
  <si>
    <t>m.č. 1.01 - 1.04, 1.06 - 1.08 : 4,91+6,74+1,47+3,95+10,75+17,47+14,61</t>
  </si>
  <si>
    <t>612474410R00</t>
  </si>
  <si>
    <t>Omítka stěn vnitřní tenkovrstvá vápenná - štuk</t>
  </si>
  <si>
    <t xml:space="preserve">stěny : </t>
  </si>
  <si>
    <t>m.č. 1.01 : 2,63*(2,91+1,305)*2</t>
  </si>
  <si>
    <t>ostění : 0,55*(2,19+2,50*2)</t>
  </si>
  <si>
    <t>odpočet otvorů : -(0,90*2,02*4)</t>
  </si>
  <si>
    <t/>
  </si>
  <si>
    <t>m.č. 1.02 : 2,63*(2,745+2,433)*2</t>
  </si>
  <si>
    <t>ostění : 0,325*(1,28+1,42*2)</t>
  </si>
  <si>
    <t>odpočet otvorů : -(0,90*2,02+0,75*2,02+1,28*1,42)</t>
  </si>
  <si>
    <t>m.č. 1.03 : 2,63*(1,045+1,41)*2</t>
  </si>
  <si>
    <t>ostění : 0,325*(0,585+1,42*2)</t>
  </si>
  <si>
    <t>odpočet otvorů : -(0,75*2,02+0,585*1,42)</t>
  </si>
  <si>
    <t>m.č. 1.04 : 2,63*(2,415+1,995)*2</t>
  </si>
  <si>
    <t>odpočet otvorů : -(0,90*2,02*3)</t>
  </si>
  <si>
    <t>m.č. 1.05 : (2,63-2,10)*(2,745+2,28)*2</t>
  </si>
  <si>
    <t>0,32*(1,325+1,42*2)</t>
  </si>
  <si>
    <t>odpočet otvorů : -(0,90*2,02+1,325*1,42)</t>
  </si>
  <si>
    <t>m.č. 1.06 : 2,63*(4,19+2,385)*2</t>
  </si>
  <si>
    <t>ostění : 0,515*(1,48+2,50*2)</t>
  </si>
  <si>
    <t>m.č. 1.07 : 2,63*(4,15+4,21)*2</t>
  </si>
  <si>
    <t>ostění : 0,32*(2,06+1,415*2)</t>
  </si>
  <si>
    <t>odpočet otvorů : -(0,90*2,02*2+2,06*1,415)</t>
  </si>
  <si>
    <t>m.č. 1.08 : 2,63*(4,15+3,52)*2</t>
  </si>
  <si>
    <t>ostění : 0,32*(1,325+1,415*2)</t>
  </si>
  <si>
    <t>odpočet otvorů : -(0,90*2,02+1,325*1,415)</t>
  </si>
  <si>
    <t>612481211RU4</t>
  </si>
  <si>
    <t>Montáž výztužné sítě(perlinky)do stěrky-vnit.stěny včetně výztužné sítě a stěrkového tmelu</t>
  </si>
  <si>
    <t>zapravení ocelových nosníků pomocí XPS + 150 mm do stávající hrubé omítky : 2*1,20*2*(0,14+0,15)</t>
  </si>
  <si>
    <t xml:space="preserve">nové vyzdívky : </t>
  </si>
  <si>
    <t>mezi m.č. 1.06 a 1.08 + 150 mm přetažení do stávající konstrukce : 2,02*(0,90+0,15*2)*2</t>
  </si>
  <si>
    <t>mezi m.č. 1.07 a 1.08 + 150 mm přetažení do stávající konstrukce : 2,02*(0,60+0,15)*2</t>
  </si>
  <si>
    <t>mezi m.č. 1.01 a 1.07 + 150 mm přetažení do stávající konstrukce : 2,02*(0,485+0,15)*2</t>
  </si>
  <si>
    <t xml:space="preserve">nové příčky : </t>
  </si>
  <si>
    <t>m.č. 1.02 : 2,63*(2,56+0,15*2)*2</t>
  </si>
  <si>
    <t>odpočet otvorů : -(0,90*2,02)*2</t>
  </si>
  <si>
    <t>m.č. 1.05 : 2,63*(2,42+0,75+0,15*2)*2</t>
  </si>
  <si>
    <t>632419110R00</t>
  </si>
  <si>
    <t>Samonivelač. stěrka,ruční zpracování tl.10 mm</t>
  </si>
  <si>
    <t xml:space="preserve">SP4 : </t>
  </si>
  <si>
    <t>m.č. 1.01, 1.04 : 4,91+3,95</t>
  </si>
  <si>
    <t xml:space="preserve">SP5 : </t>
  </si>
  <si>
    <t xml:space="preserve">SP6 : </t>
  </si>
  <si>
    <t>m.č. 1.02, 1.03 : 6,74+1,47</t>
  </si>
  <si>
    <t>952902110R00</t>
  </si>
  <si>
    <t>Čištění zametáním v místnostech a chodbách</t>
  </si>
  <si>
    <t xml:space="preserve">Před zahájením stavebních prací : </t>
  </si>
  <si>
    <t>66,57</t>
  </si>
  <si>
    <t xml:space="preserve">Po dokončení stavebních prací : </t>
  </si>
  <si>
    <t>63,85</t>
  </si>
  <si>
    <t>Průběžné čištění : (63,85)*10</t>
  </si>
  <si>
    <t xml:space="preserve">Společné prostory úklid : </t>
  </si>
  <si>
    <t xml:space="preserve"> - plocha před vchodem 3x úklid : (2,35+2,20)*3</t>
  </si>
  <si>
    <t>- schodiště x10 úklid - 5 pater : (4,00+2,35)*10*5</t>
  </si>
  <si>
    <t>95.01</t>
  </si>
  <si>
    <t>Vyklízení a vyčištění celého bytu od stávajícího odpadu a odpadků.  Nutno dbát zvýšené opatrnosti a používat chodné hygienické pomůcky!</t>
  </si>
  <si>
    <t>soubor</t>
  </si>
  <si>
    <t>960000000R01</t>
  </si>
  <si>
    <t>Podepření zdiva šikmými vzpěrami při bourání otvorů</t>
  </si>
  <si>
    <t>962031122R00</t>
  </si>
  <si>
    <t>Bourání příček z cihel pálených děrovan. tl. 65 mm</t>
  </si>
  <si>
    <t>m.č. 1.02 : 2,63*1,60</t>
  </si>
  <si>
    <t>962031123R00</t>
  </si>
  <si>
    <t>Bourání příček z cihel pálených děrovan. tl. 80 mm</t>
  </si>
  <si>
    <t>m.č. 1.02 a 1.03 : 2,63*(3,24+1,60)</t>
  </si>
  <si>
    <t>0,45*1,425</t>
  </si>
  <si>
    <t>odpočet otvorů : -(0,995*2,05+0,75*2,02*2)</t>
  </si>
  <si>
    <t>964011211R00</t>
  </si>
  <si>
    <t>Vybourání překladu</t>
  </si>
  <si>
    <t>stávající překlad mezi stávajícími m.č. 1.07 a 1.08 : 0,10*0,15*1,20</t>
  </si>
  <si>
    <t>965048150R00</t>
  </si>
  <si>
    <t>Dočištění povrchu po vybourání dlažeb, tmel do 50%</t>
  </si>
  <si>
    <t>Odkaz na mn. položky pořadí 30 : 15,30000</t>
  </si>
  <si>
    <t>965048515R00</t>
  </si>
  <si>
    <t>Broušení betonových povrchů do tl. 5 mm</t>
  </si>
  <si>
    <t xml:space="preserve">odstranění nesoudržných částí podkladního betonu (sanační frézka) : </t>
  </si>
  <si>
    <t>stávající m.č. 1.01, 1.02, 1.03, 1.04, 1.05 : 7,64+2,72+1,21+1,53+2,20</t>
  </si>
  <si>
    <t>965081702R00</t>
  </si>
  <si>
    <t>Bourání soklíků z dlažeb keramických výšky 80 mm</t>
  </si>
  <si>
    <t>stávající m.č. 1.01 : (4,15+2,875+0,485)*2</t>
  </si>
  <si>
    <t>ostění : 0,55*2</t>
  </si>
  <si>
    <t>0,325*2</t>
  </si>
  <si>
    <t>odpočet otvorů : -(0,90*3+0,75*3)</t>
  </si>
  <si>
    <t>stávající m.č. 1.04 : (1,045+1,41)*2</t>
  </si>
  <si>
    <t>ostění : 0,325*2</t>
  </si>
  <si>
    <t>odpočet otvorů : -(0,75)</t>
  </si>
  <si>
    <t>stávající m.č. 1.05 : (4,19+2,395*2)</t>
  </si>
  <si>
    <t>ostění : 0,32*2</t>
  </si>
  <si>
    <t>odpočet otvorů : -(0,90)</t>
  </si>
  <si>
    <t>965081713RT2</t>
  </si>
  <si>
    <t>Bourání dlažeb keramických tl.10 mm, nad 1 m2 sbíječka, dlaždice keramické</t>
  </si>
  <si>
    <t>968061112R00</t>
  </si>
  <si>
    <t>Vyvěšení dřevěných okenních křídel pl. do 1,5 m2</t>
  </si>
  <si>
    <t>H/02, rozměr 585x1425 : 2</t>
  </si>
  <si>
    <t>968061125R00</t>
  </si>
  <si>
    <t>Vyvěšení dřevěných dveřních křídel pl. do 2 m2</t>
  </si>
  <si>
    <t>T/03 : 2</t>
  </si>
  <si>
    <t>1</t>
  </si>
  <si>
    <t>968072455R00</t>
  </si>
  <si>
    <t>Vybourání kovových dveřních zárubní pl. do 2 m2</t>
  </si>
  <si>
    <t>T/03 : 0,90*2,02*2</t>
  </si>
  <si>
    <t>0,75*2,02</t>
  </si>
  <si>
    <t>971033261R00</t>
  </si>
  <si>
    <t>Vybourání otv. zeď cihel. 0,0225 m2, tl. 60cm, MVC</t>
  </si>
  <si>
    <t>stávající m.č. 1.05, pro VZT 150x150 mm : 1</t>
  </si>
  <si>
    <t>971038621R00</t>
  </si>
  <si>
    <t>Vybourání otvorů cihly duté pl. 4 m2, tl. 10 cm</t>
  </si>
  <si>
    <t>pro nový otvor mezi stávajícími m.č. 1.07 a 1.08 : 0,60*2,15</t>
  </si>
  <si>
    <t>pro nový otvor mezi stávajícími m.č. 1.01 a 1.08 : 0,485*2,15</t>
  </si>
  <si>
    <t>973031344R00</t>
  </si>
  <si>
    <t>Vysekání kapes zeď cih. MVC pl. 0,25 m2, hl. 15 cm</t>
  </si>
  <si>
    <t>pro nový překlad mezi stávajícími m.č. 1.07 a 1.08, do stávajícího zdiva : 1</t>
  </si>
  <si>
    <t>pro nový překlad mezi stávajícími m.č. 1.01 a 1.08, do stávajícího zdiva : 1</t>
  </si>
  <si>
    <t>978059531R00</t>
  </si>
  <si>
    <t>Odsekání vnitřních obkladů stěn nad 2 m2</t>
  </si>
  <si>
    <t>stávající m.č. 1.02 : 2,10*(1,70+1,60)*2</t>
  </si>
  <si>
    <t>odpočet otvorů : -(0,75*2,00)</t>
  </si>
  <si>
    <t>stávající m.č. 1.03 : 1,50*(1,50+0,78)*2</t>
  </si>
  <si>
    <t>ostění : 0,32*(0,585+(1,50-0,97))</t>
  </si>
  <si>
    <t>odpočet otvorů : -(0,75*1,50+(0,585*(1,50-0,97)))</t>
  </si>
  <si>
    <t>stávající m.č. 1.05 : 1,50*(3,25)</t>
  </si>
  <si>
    <t>999281111R00</t>
  </si>
  <si>
    <t>Přesun hmot pro opravy a údržbu do výšky 25 m</t>
  </si>
  <si>
    <t>Přesun hmot</t>
  </si>
  <si>
    <t>POL7_</t>
  </si>
  <si>
    <t>460600061.2</t>
  </si>
  <si>
    <t>Odvoz suti a vybouraných hmot do 1 km</t>
  </si>
  <si>
    <t>POL1_1</t>
  </si>
  <si>
    <t>460600071</t>
  </si>
  <si>
    <t>Příplatek k odvozu suti a vybouraných hmot za každý další 1 km</t>
  </si>
  <si>
    <t>997221111</t>
  </si>
  <si>
    <t>Vodorovná doprava suti ze sypkých materiálů nošením do 50 m</t>
  </si>
  <si>
    <t>997221612</t>
  </si>
  <si>
    <t>Nakládání vybouraných hmot na dopravní prostředky pro vodorovnou dopravu</t>
  </si>
  <si>
    <t>997221815</t>
  </si>
  <si>
    <t>Poplatek za uložení betonového odpadu na skládce (skládkovné)</t>
  </si>
  <si>
    <t>28375460R</t>
  </si>
  <si>
    <t>Polystyren extrudovaný XPS</t>
  </si>
  <si>
    <t>zapravení ocelových nosníků pomocí XPS : 2*1,20*2*0,14*0,03*1,05</t>
  </si>
  <si>
    <t>713131131R00</t>
  </si>
  <si>
    <t>Izolace tepelná stěn lepením</t>
  </si>
  <si>
    <t>zapravení ocelových nosníků pomocí XPS : 2*1,20*2*0,14</t>
  </si>
  <si>
    <t>998713203R00</t>
  </si>
  <si>
    <t>Přesun hmot pro izolace tepelné, výšky do 24 m</t>
  </si>
  <si>
    <t>725122813R00</t>
  </si>
  <si>
    <t>Demontáž záchodové mísy</t>
  </si>
  <si>
    <t>původní m.č. 1.03 : 1</t>
  </si>
  <si>
    <t>725210821R00</t>
  </si>
  <si>
    <t>Demontáž umyvadel bez výtokových armatur</t>
  </si>
  <si>
    <t>původní m.č. 1.02 : 1</t>
  </si>
  <si>
    <t>725220841R00</t>
  </si>
  <si>
    <t>Demontáž ocelové vany</t>
  </si>
  <si>
    <t>725820801R00</t>
  </si>
  <si>
    <t>Demontáž baterie nástěnné</t>
  </si>
  <si>
    <t>původní m.č. 1.02 : 2</t>
  </si>
  <si>
    <t>původní m.č. 1.05 : 1</t>
  </si>
  <si>
    <t>998725203R00</t>
  </si>
  <si>
    <t>Přesun hmot pro zařizovací předměty, výšky do 24 m</t>
  </si>
  <si>
    <t>429148036R</t>
  </si>
  <si>
    <t>Ventilátor axiální do koupelny - s doběhem a vlhkostním čidlem do SDK podhledu</t>
  </si>
  <si>
    <t>Odkaz na mn. položky pořadí 57 : 1,00000</t>
  </si>
  <si>
    <t>42972855R</t>
  </si>
  <si>
    <t>Krycí mřížka s elektronicky ovládanou žaluzií se synchronizovaným spouštěním ventilátoru</t>
  </si>
  <si>
    <t>Odkaz na mn. položky pořadí 56 : 1,00000</t>
  </si>
  <si>
    <t>4298150132R</t>
  </si>
  <si>
    <t>Hadice ohebná tepel. izolovaná Isovac25,152mmx10m</t>
  </si>
  <si>
    <t>728115412R00</t>
  </si>
  <si>
    <t>Montáž potrubí ohebného izolovan. z AL do d 200 mm</t>
  </si>
  <si>
    <t>m.č. 1.05 : 1,70</t>
  </si>
  <si>
    <t>728415111R00</t>
  </si>
  <si>
    <t>Montáž mřížky větrací nebo ventilační do 0,04 m2</t>
  </si>
  <si>
    <t>728614811R00</t>
  </si>
  <si>
    <t>Mtž ventilátoru axiál. nízkotl. do strop. kce SDK podhledu, do d 800 mm</t>
  </si>
  <si>
    <t>m.č. 1.02, 1.03 : 1</t>
  </si>
  <si>
    <t>998728203R00</t>
  </si>
  <si>
    <t>Přesun hmot pro vzduchotechniku, výšky do 24 m</t>
  </si>
  <si>
    <t>735111810R00</t>
  </si>
  <si>
    <t>Demontáž těles otopných litinových článkových</t>
  </si>
  <si>
    <t xml:space="preserve">likvidace : </t>
  </si>
  <si>
    <t>původní m.č. 1.05 : 0,70*0,70</t>
  </si>
  <si>
    <t xml:space="preserve">zpětná montáž : </t>
  </si>
  <si>
    <t>původní m.č. 1.06 : 0,70*0,70</t>
  </si>
  <si>
    <t>původní m.č. 1.07 : 0,70*0,70</t>
  </si>
  <si>
    <t>původní m.č. 1.08 : 1,00*0,70</t>
  </si>
  <si>
    <t>735119140R00</t>
  </si>
  <si>
    <t>Montáž těles otopných litinových článkových</t>
  </si>
  <si>
    <t>735151163R00</t>
  </si>
  <si>
    <t>Osazení a dodání otopného deskového tělesa včetně termostatické hlavice a regulace</t>
  </si>
  <si>
    <t>735291800R00</t>
  </si>
  <si>
    <t>Demontáž ocelových konzol do odpadu</t>
  </si>
  <si>
    <t>stávající m.č. 1.05 : 3</t>
  </si>
  <si>
    <t>998735203R00</t>
  </si>
  <si>
    <t>Přesun hmot pro otopná tělesa, výšky do 24 m</t>
  </si>
  <si>
    <t>762431225RT2</t>
  </si>
  <si>
    <t>Dodávka a montáž ochrany parapetů vhodným způsobem dle uvážení GD stavby</t>
  </si>
  <si>
    <t>R-položka</t>
  </si>
  <si>
    <t>POL12_1</t>
  </si>
  <si>
    <t xml:space="preserve">m.č. 1.04 : </t>
  </si>
  <si>
    <t>parapet : 0,23*0,585</t>
  </si>
  <si>
    <t xml:space="preserve">m.č. 1.06 : </t>
  </si>
  <si>
    <t>parapet : 0,24*1,325</t>
  </si>
  <si>
    <t xml:space="preserve">m.č. 1.07 : </t>
  </si>
  <si>
    <t>parapet : 0,215*1,415</t>
  </si>
  <si>
    <t xml:space="preserve">m.č. 1.08 : </t>
  </si>
  <si>
    <t>parapet : 0,215*2,06</t>
  </si>
  <si>
    <t>762526811R00</t>
  </si>
  <si>
    <t>Demontáž podlah z cementrotřískové desky tl. 20 mm</t>
  </si>
  <si>
    <t>původní m.č. 1.05 : 8,00</t>
  </si>
  <si>
    <t>998762203R00</t>
  </si>
  <si>
    <t>Přesun hmot pro tesařské konstrukce, výšky do 24 m</t>
  </si>
  <si>
    <t>763614111RT6</t>
  </si>
  <si>
    <t>Dodávka a montáž ochrany podlahy vhodným způsobem dle uvážení GD stavby</t>
  </si>
  <si>
    <t>stávající m.č. 1.06, 1.07, 1.08 : 10,86+14,76+17,65</t>
  </si>
  <si>
    <t>998763201R00</t>
  </si>
  <si>
    <t>Přesun hmot pro dřevostavby, výšky do 24 m</t>
  </si>
  <si>
    <t>766825821R00</t>
  </si>
  <si>
    <t>Demontáž vestavěných skříní 2křídlových</t>
  </si>
  <si>
    <t>původní m.č. 1.01 : 1</t>
  </si>
  <si>
    <t>H01</t>
  </si>
  <si>
    <t>Úprava venkovního okna dvoukřídlého, otevíravého, přelepení neprůhlednou mléčnou folií odolnost proti UV záření a vodě</t>
  </si>
  <si>
    <t>H/01 : 1,325*1,42</t>
  </si>
  <si>
    <t>H02</t>
  </si>
  <si>
    <t>D + M okna plastového dvoukřídlého, otevíravého, rozměr 1420x1280 mm podrobný popis viz výpis prvků</t>
  </si>
  <si>
    <t>H/02 : 1,28*1,42*1</t>
  </si>
  <si>
    <t>T01</t>
  </si>
  <si>
    <t>D + M hlavních vchodových dveří jednokřídlých, otevíravých, světlý rozměr dveří 800x1970 mm PO EW 30 DP3, včetně úpravy stávající ocelové zárubně - podrobný popis viz výpis prvků</t>
  </si>
  <si>
    <t>T/01 : 1</t>
  </si>
  <si>
    <t>T02</t>
  </si>
  <si>
    <t>Repase vnitřních dveří jednokřídlých, otevíravých, světlý rozměr dveří 800x1970 mm  včetně úpravy stávající ocelové zárubně, včetně vyvěšení a zpětného zavěšení, podrobný popis viz výp</t>
  </si>
  <si>
    <t>T/02 : 2</t>
  </si>
  <si>
    <t>T04</t>
  </si>
  <si>
    <t>Repase vnitřních dveří jednokřídlých, otevíravých, světlý rozměr dveří 650x1970 mm včetně úpravy stávající ocelové zárubně, včetně vyvěšení a zpětného zavěšení, podrobný popis viz výp</t>
  </si>
  <si>
    <t>T/04 : 1</t>
  </si>
  <si>
    <t>T05</t>
  </si>
  <si>
    <t>D + M vnitřních dveří jednokřídlých, otevíravých, světlý rozměr dveří 800x1970 mm včetně nové ocelové zárubně, podrobný popis viz výpis prvků</t>
  </si>
  <si>
    <t>T/05 : 2</t>
  </si>
  <si>
    <t>T06</t>
  </si>
  <si>
    <t>T/06 : 1</t>
  </si>
  <si>
    <t>T07</t>
  </si>
  <si>
    <t>T/07 : 1</t>
  </si>
  <si>
    <t>711212602R00</t>
  </si>
  <si>
    <t>Těsnicí roh vnější, vnitřní do spoje podlaha-stěna</t>
  </si>
  <si>
    <t>m.č. 1.05 : 9</t>
  </si>
  <si>
    <t>771101101R00</t>
  </si>
  <si>
    <t>Vysávání podlah prům.vysavačem pro pokládku dlažby</t>
  </si>
  <si>
    <t>771101142R00</t>
  </si>
  <si>
    <t>Provedení hydroizol. stěrky pod dlažby dvouvrstvé</t>
  </si>
  <si>
    <t>58583191.AR</t>
  </si>
  <si>
    <t>flexibilní minerální hydroizolační stěrka</t>
  </si>
  <si>
    <t>kg</t>
  </si>
  <si>
    <t>spotřeba 1,75kg/mm/m2 : 3,95*1,75*2</t>
  </si>
  <si>
    <t>771101147R00</t>
  </si>
  <si>
    <t>Bandáž koutů - provedení</t>
  </si>
  <si>
    <t xml:space="preserve">m.č. 1.05 : </t>
  </si>
  <si>
    <t>(2,28+2,745)*2</t>
  </si>
  <si>
    <t>28355132R</t>
  </si>
  <si>
    <t>Páska hydroizolační š. 120 mm, dl. 10 m</t>
  </si>
  <si>
    <t>771101210R00</t>
  </si>
  <si>
    <t>Penetrace podkladu pod dlažby</t>
  </si>
  <si>
    <t>Odkaz na mn. položky pořadí 79 : 12,16000</t>
  </si>
  <si>
    <t>771575118R00</t>
  </si>
  <si>
    <t>Montáž podlah keram.,hladké, tmel, 60x60 cm</t>
  </si>
  <si>
    <t>59764207R</t>
  </si>
  <si>
    <t>keramická dlažba rektifikovaná slinutá formátu 600x600 mm, decentní přírodní odstín</t>
  </si>
  <si>
    <t>Odkaz na mn. položky pořadí 85 : 12,16000*1,1</t>
  </si>
  <si>
    <t>998771203R00</t>
  </si>
  <si>
    <t>Přesun hmot pro podlahy z dlaždic, výšky do 24 m</t>
  </si>
  <si>
    <t>775000000R01</t>
  </si>
  <si>
    <t>Lepení podlahových soklíků - podlaha parketová</t>
  </si>
  <si>
    <t>m.č. 1.06 : (4,19+2,385)*2</t>
  </si>
  <si>
    <t>ostění : 0,515*2</t>
  </si>
  <si>
    <t>0,32*2</t>
  </si>
  <si>
    <t>m.č. 1.07 : (4,15+4,21)*2</t>
  </si>
  <si>
    <t>odpočet otvorů : -(0,90*2)</t>
  </si>
  <si>
    <t>m.č. 1.08 : (4,15+3,52)*2</t>
  </si>
  <si>
    <t>611936884R01</t>
  </si>
  <si>
    <t>Lišta soklová dřevěná</t>
  </si>
  <si>
    <t>Odkaz na mn. položky pořadí 88 : 44,56000*1,05</t>
  </si>
  <si>
    <t>775411820R00</t>
  </si>
  <si>
    <t>Demontáž lišt dřevěných, šroubovaných</t>
  </si>
  <si>
    <t>stávající m.č. 1.06 : (4,19+2,385)*2</t>
  </si>
  <si>
    <t>stávající m.č. 1.07 : (4,15+3,52)*2</t>
  </si>
  <si>
    <t>stávající m.č. 1.08 : (4,15+4,21)*2</t>
  </si>
  <si>
    <t>775511957R00</t>
  </si>
  <si>
    <t>Doplnění podlah vlys.do tmele 21 mm do 4 m2</t>
  </si>
  <si>
    <t>Začátek provozního součtu</t>
  </si>
  <si>
    <t xml:space="preserve">  10% z celkové plochy repase podlaha SP3 : (42,83)/10/4</t>
  </si>
  <si>
    <t>Konec provozního součtu</t>
  </si>
  <si>
    <t>2</t>
  </si>
  <si>
    <t>775591900R00</t>
  </si>
  <si>
    <t>Oprava podlah, broušení vlysů, parket trojnásobné, přetmelní spár a prasklin podrobný popis viz popis navrhovaných úprav</t>
  </si>
  <si>
    <t xml:space="preserve">SP3 : </t>
  </si>
  <si>
    <t>m.č. 1.06. 1.07, 1.08 : 10,75+17,47+14,61</t>
  </si>
  <si>
    <t>998775203R00</t>
  </si>
  <si>
    <t>Přesun hmot pro podlahy vlysové, výšky do 24 m</t>
  </si>
  <si>
    <t>776101101R00</t>
  </si>
  <si>
    <t>Vysávání podlah prům.vysavačem pod povlak.podlahy</t>
  </si>
  <si>
    <t>m.č. 1.01 : 4,91</t>
  </si>
  <si>
    <t>m.č. 1.04 : 3,95</t>
  </si>
  <si>
    <t>776421100RU1</t>
  </si>
  <si>
    <t>Lepení podlahových soklíků z PVC a vinylu včetně dodávky soklíku PVC</t>
  </si>
  <si>
    <t xml:space="preserve">  m.č. 1.01 : (2,91+1,305)*2</t>
  </si>
  <si>
    <t xml:space="preserve">  ostění : 0,55*2</t>
  </si>
  <si>
    <t xml:space="preserve">  odpočet otvorů : -(0,90*4)</t>
  </si>
  <si>
    <t xml:space="preserve">  </t>
  </si>
  <si>
    <t xml:space="preserve">  m.č. 1.04 : (2,415+1,995)*2</t>
  </si>
  <si>
    <t xml:space="preserve">  odpočet otvorů : -(0,90*3)</t>
  </si>
  <si>
    <t>12,05*1,05</t>
  </si>
  <si>
    <t>776521200RV2</t>
  </si>
  <si>
    <t>Lepení povlakových podlah z dílců PVC a CV (vinyl) včetně vinylové podlahoviny, dle výběru investora</t>
  </si>
  <si>
    <t xml:space="preserve">  m.č. 1.01 : 4,91</t>
  </si>
  <si>
    <t xml:space="preserve">  m.č. 1.04 : 3,95</t>
  </si>
  <si>
    <t>8,86*1,05</t>
  </si>
  <si>
    <t>998776203R00</t>
  </si>
  <si>
    <t>Přesun hmot pro podlahy povlakové, výšky do 24 m</t>
  </si>
  <si>
    <t>781101142R00</t>
  </si>
  <si>
    <t>Hydroizolační stěrka dvouvrstvá pod obklady</t>
  </si>
  <si>
    <t>sprchový kout + umyvadlo : 2,10*(1,10+2,095+0,955)</t>
  </si>
  <si>
    <t>sokl výšky 100 mm : 0,10*(1,325+2,745+0,75)</t>
  </si>
  <si>
    <t>odpočet otvorů : -0,10*(0,90)</t>
  </si>
  <si>
    <t>spotřeba 1,75kg/mm/m2 : 9,107*1,75*2</t>
  </si>
  <si>
    <t>781101210R00</t>
  </si>
  <si>
    <t>Penetrace podkladu pod obklady</t>
  </si>
  <si>
    <t>m.č. 1.02 : 2,10*(2,745+2,28)*2</t>
  </si>
  <si>
    <t>ostění : 0,095*(0,98*2)</t>
  </si>
  <si>
    <t>0,32*(1,325+(2,10-0,98))</t>
  </si>
  <si>
    <t>odpočet otvorů : -(0,75*2,02+1,325*1,42)</t>
  </si>
  <si>
    <t>781475120R00</t>
  </si>
  <si>
    <t>Obklad vnitřní stěn keramický, do tmele</t>
  </si>
  <si>
    <t>597813746R</t>
  </si>
  <si>
    <t>Obkládačka 30x60 šedá mat</t>
  </si>
  <si>
    <t>Odkaz na mn. položky pořadí 101 : 18,67710*1,1</t>
  </si>
  <si>
    <t>998781203R00</t>
  </si>
  <si>
    <t>Přesun hmot pro obklady keramické, výšky do 24 m</t>
  </si>
  <si>
    <t>783101811R00</t>
  </si>
  <si>
    <t>Odstranění nátěrů z ocel.konstrukcí obroušením - stávající litinové těleso  včetně uložení na bezpečném místě</t>
  </si>
  <si>
    <t xml:space="preserve">plocha počítána pouze z jedné strany, členění litinového radiátoru nutné zohlednit v jednotkové ceně : </t>
  </si>
  <si>
    <t>783293213R00</t>
  </si>
  <si>
    <t>Nátěr kov.konstr. disperz. základ+2x email pro otopná tělesa, RAL 9001</t>
  </si>
  <si>
    <t>783681004R00</t>
  </si>
  <si>
    <t>Provedení souvrství lakování ve třech vrstvách vodou ředitelných laků pro namáhaný provoz; podrobně viz popis navrhovaných úprav</t>
  </si>
  <si>
    <t>783903811R00</t>
  </si>
  <si>
    <t>Odmaštění chemickými rozpouštědly</t>
  </si>
  <si>
    <t>784000001.R01</t>
  </si>
  <si>
    <t>Odstranění ochranného zakrytí stávajících výplní otvorů, jejich kontrola, očištění  případně lokální vyspravení, seřízení a promazání kování</t>
  </si>
  <si>
    <t xml:space="preserve">stávající výplně otvorů : </t>
  </si>
  <si>
    <t>okno : 1</t>
  </si>
  <si>
    <t>784011111R00</t>
  </si>
  <si>
    <t>Oprášení/ometení podkladu</t>
  </si>
  <si>
    <t xml:space="preserve">podhledy : </t>
  </si>
  <si>
    <t>784011221RT1</t>
  </si>
  <si>
    <t>Zakrytí předmětů materiál ve specifikaci</t>
  </si>
  <si>
    <t>okno : 0,585*1,42</t>
  </si>
  <si>
    <t>okno : 1,325*1,42</t>
  </si>
  <si>
    <t>okno : 1,325*1,415</t>
  </si>
  <si>
    <t>okno : 2,06*1,415</t>
  </si>
  <si>
    <t>28323209R</t>
  </si>
  <si>
    <t>Fólie PE čirá tl. 0,20  mm  š. 2000 mm  dl. 25 m</t>
  </si>
  <si>
    <t>Odkaz na mn. položky pořadí 112 : 8,70165*1,1</t>
  </si>
  <si>
    <t>28375299.MR</t>
  </si>
  <si>
    <t>Mirelon tl. 2 mm š. 1100 mm bílá</t>
  </si>
  <si>
    <t>Odkaz na mn. položky pořadí 110 : 8,70165*1,1</t>
  </si>
  <si>
    <t>784011222RT1</t>
  </si>
  <si>
    <t>Zakrytí podlah materiál ve specifikaci</t>
  </si>
  <si>
    <t>69366198R</t>
  </si>
  <si>
    <t>Geotextilie FILTEK 300 g/m2 š. 200cm 100% PP</t>
  </si>
  <si>
    <t>Odkaz na mn. položky pořadí 114 : 43,27000*1,1</t>
  </si>
  <si>
    <t>784402801R00</t>
  </si>
  <si>
    <t>Odstranění malby oškrábáním v místnosti H do 3,8 m včetně následného odmaštění</t>
  </si>
  <si>
    <t>strop - stávající m.č. 1.01 - 1.08 : 66,57</t>
  </si>
  <si>
    <t>stávající m.č. 1.01 : 2,63*(4,15+2,875+0,485)*2</t>
  </si>
  <si>
    <t>0,325*(0,585+1,425*2)</t>
  </si>
  <si>
    <t>odpočet otvorů : -(0,90*2,02*3+0,75*2,02*3+0,585*1,425)</t>
  </si>
  <si>
    <t>stávající m.č. 1.02 : (2,63-2,10)*(1,70+1,60)*2</t>
  </si>
  <si>
    <t>odpočet otvorů : -(0,75*2,02+0,995*2,05)</t>
  </si>
  <si>
    <t>stávájící m.č. 1.03 : (2,63-1,50)*(1,50+0,78)*2</t>
  </si>
  <si>
    <t>ostění : 0,325*(0,585+1,425*2)</t>
  </si>
  <si>
    <t>odpočet otvorů : -(0,75*2,02+0,995*2,05+0,585*1,425)</t>
  </si>
  <si>
    <t>stávající m.č. 1.04 : 2,63*(1,045+1,41)*2</t>
  </si>
  <si>
    <t>stávající m.č. 1.05 : 2,63*(4,19+2,395)*2</t>
  </si>
  <si>
    <t>ostění : 0,32*(1,325+1,42*2)</t>
  </si>
  <si>
    <t>odpočet otvorů : -(0,90*2,02*2+1,325*1,42)</t>
  </si>
  <si>
    <t>stávající m.č. 1.06 : 2,63*(4,19+2,385)*2</t>
  </si>
  <si>
    <t>stávající m.č. 1.07 : 2,63*(4,15+3,52)*2</t>
  </si>
  <si>
    <t>odpočet otvorů : -(0,90*2,02*2+1,325*1,415)</t>
  </si>
  <si>
    <t>stávající m.č. 1.08 : 2,63*(4,15+4,21)*2</t>
  </si>
  <si>
    <t>784442011RT2</t>
  </si>
  <si>
    <t>Malba disperzní inter, výška do 3,8 m 1barevná, 2x nátěr,1 x penetrace</t>
  </si>
  <si>
    <t>Odkaz na mn. položky pořadí 109 : 251,03463</t>
  </si>
  <si>
    <t>787911111R00</t>
  </si>
  <si>
    <t>Montáž zrcadla do obkladu, na lepidlo, pl. do 2 m2</t>
  </si>
  <si>
    <t>nástěnné zrcadlo 600x800 mm do obkladu : 0,60*0,80</t>
  </si>
  <si>
    <t>63465128R</t>
  </si>
  <si>
    <t>Zrcadlo rozměr 600 x 800 mm</t>
  </si>
  <si>
    <t>Odkaz na mn. položky pořadí 118 : 0,48000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</si>
  <si>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</si>
  <si>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</si>
  <si>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</si>
  <si>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</si>
  <si>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</si>
  <si>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</si>
  <si>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</si>
  <si>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</si>
  <si>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</si>
  <si>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</si>
  <si>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</si>
  <si>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</si>
  <si>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</si>
  <si>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</si>
  <si>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</si>
  <si>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skládku suti - směs betonu,cihel,dřeva</t>
  </si>
  <si>
    <t>Pol__0001</t>
  </si>
  <si>
    <t>D+M Potrubí vodovodní plastové Systém PP PN20, D 20x3,4 mm + TI - pro SV</t>
  </si>
  <si>
    <t>bm</t>
  </si>
  <si>
    <t>Pol__0002</t>
  </si>
  <si>
    <t>D+M Potrubí vodovodní plastové Systém PP PN20, D 20x3,4 mm + TI  - pro TV</t>
  </si>
  <si>
    <t>Pol__0003</t>
  </si>
  <si>
    <t>D+M Potrubí vodovodní plastové Systém PP PN20, D 25x4,2 mm + TI - pro SV</t>
  </si>
  <si>
    <t>Pol__0004</t>
  </si>
  <si>
    <t>D+M Potrubí vodovodní plastové Systém PP PN20, D 25x4,2 mm + TI - pro TV</t>
  </si>
  <si>
    <t>Pol__0005</t>
  </si>
  <si>
    <t>D+M ruční vyvažovací ventil DN 25</t>
  </si>
  <si>
    <t>ks</t>
  </si>
  <si>
    <t>Pol__0006</t>
  </si>
  <si>
    <t>D+M Vypouštěcí kohout</t>
  </si>
  <si>
    <t>Pol__0007</t>
  </si>
  <si>
    <t>D+M Pojistný ventil DN25 se zpětnou klapkou</t>
  </si>
  <si>
    <t>Pol__0008</t>
  </si>
  <si>
    <t>D+M Zpětný ventil 25</t>
  </si>
  <si>
    <t>Pol__0009</t>
  </si>
  <si>
    <t>D+M Kulový kohout pákový DN25</t>
  </si>
  <si>
    <t>Pol__0010</t>
  </si>
  <si>
    <t>D+M ROHOVÝ REGULAČNÍ VENTIL 1/2“ x 3/8“</t>
  </si>
  <si>
    <t>Pol__0011</t>
  </si>
  <si>
    <t>D+M pojistný ventil DN25</t>
  </si>
  <si>
    <t>Pol__0012</t>
  </si>
  <si>
    <t>D+M Vodoměr na studenou i teplou vodu Qn=2,5m3/hod (využité stávající)</t>
  </si>
  <si>
    <t>Pol__0013</t>
  </si>
  <si>
    <t>Tlaková zkouška vodovodu</t>
  </si>
  <si>
    <t>Pol__0014</t>
  </si>
  <si>
    <t>Proplach a dezinfekce vodovodního potrubí</t>
  </si>
  <si>
    <t>Pol__0015</t>
  </si>
  <si>
    <t>Montážní, upevňovací, těsnící a  pomocný materiál, šrouby, konzoly, závitové tyče, objímky, antivibrační vložky, podložky a závěsy, těsnící tmely, lepící pásky, požár.ucpávky prostupů potrubí</t>
  </si>
  <si>
    <t>Pol__0016</t>
  </si>
  <si>
    <t>Stavební přípomoce, průvrty, drážky ve stěnách, … včetně jejich zapravení</t>
  </si>
  <si>
    <t>Pol__0017</t>
  </si>
  <si>
    <t>D+M DN50 - Hrdlové polypropylenové trubky a tvarovky – HT, včetně tvarovek, závěsů, montážního a spojovacího materiálu, uvažovaný prořez 10%</t>
  </si>
  <si>
    <t>Pol__0018</t>
  </si>
  <si>
    <t>D+M DN110 - Hrdlové polypropylenové trubky a tvarovky – HT, včetně tvarovek, závěsů, montážního a spojovacího materiálu, uvažovaný prořez 10%</t>
  </si>
  <si>
    <t>Pol__0019</t>
  </si>
  <si>
    <t>Zkouška těsnosti kanalizace</t>
  </si>
  <si>
    <t>Pol__0020</t>
  </si>
  <si>
    <t>Montážní, upevňovací, těsnící a  pomocný materiál, šrouby, konzoly, závitové tyče, objímky, antivibrační vložky, podložky a závěsy, těsnící tmely, lepící pásky,</t>
  </si>
  <si>
    <t>Pol__0021</t>
  </si>
  <si>
    <t>Testy a revizní zprávy</t>
  </si>
  <si>
    <t>Pol__0022</t>
  </si>
  <si>
    <t>Pol__0023</t>
  </si>
  <si>
    <t>D+M Umyvadlo keramické 65*22 cm, s otvorem pro stojánkovou baterii, barva bílá. (včetně dopojení na rozvody podomítkového modulu apod...)</t>
  </si>
  <si>
    <t>Pol__0024</t>
  </si>
  <si>
    <t>D+M Umyvadlová baterie stojánková s výpustí (dle specifikace v knize ZP)</t>
  </si>
  <si>
    <t>Pol__0025</t>
  </si>
  <si>
    <t>D+M Rohový ventil pro napojení umyvadla, materiál chrom</t>
  </si>
  <si>
    <t>Pol__0026</t>
  </si>
  <si>
    <t>D+M Sifon umyvadlový,  plast</t>
  </si>
  <si>
    <t>Pol__0027</t>
  </si>
  <si>
    <t>D+M Záchodová mísa závěsná (předstěnový systém), komplet včetně  příslušenství, bílá</t>
  </si>
  <si>
    <t>Pol__0028</t>
  </si>
  <si>
    <t>D+M Předstěnový systém pro WC do sádrokartónu s vestavěnou nádržkou, přední ovládání</t>
  </si>
  <si>
    <t>Pol__0029</t>
  </si>
  <si>
    <t>D+M Ovládací tlačítko pro WC, systém dual flush</t>
  </si>
  <si>
    <t>Pol__0030</t>
  </si>
  <si>
    <t>D+M Duroplastové sedátko s poklopem a tlumeným dopadem</t>
  </si>
  <si>
    <t>Pol__0031</t>
  </si>
  <si>
    <t>D+M Rohový ventil, materiál chrom</t>
  </si>
  <si>
    <t>Pol__0032</t>
  </si>
  <si>
    <t>D+M Rohový ventil pro napojení dřezu, myčky</t>
  </si>
  <si>
    <t>Pol__0033</t>
  </si>
  <si>
    <t>D+M Zápachová uzávěrka DN50x6/4" s přípojkou pro pračku nebo myčku a kulovým kloubem.</t>
  </si>
  <si>
    <t>Pol__0034</t>
  </si>
  <si>
    <t>D+M Rohový ventil</t>
  </si>
  <si>
    <t>Pol__0035</t>
  </si>
  <si>
    <t>D+M sprchového koutu (akrylátová vanička včetně dopojení na vodu a kanalizaci sprchový sifon s nerezovým, špuntem push open)</t>
  </si>
  <si>
    <t>Pol__0036</t>
  </si>
  <si>
    <t>D+M zasklení sprchového koutu (zasklení zasklívacích lišt madel)</t>
  </si>
  <si>
    <t>Pol__0037</t>
  </si>
  <si>
    <t>D+M sprchová baterie nástěnná</t>
  </si>
  <si>
    <t>Pol__0038</t>
  </si>
  <si>
    <t>D+M sprchový set nástěnná tyč + ruční sprcha</t>
  </si>
  <si>
    <t>Pol__0040</t>
  </si>
  <si>
    <t>D + M elektrického koupelnového žebříku</t>
  </si>
  <si>
    <t>POL3_0</t>
  </si>
  <si>
    <t>DEM-ZTI</t>
  </si>
  <si>
    <t>Odstranění veškerých rozvodů ZTI</t>
  </si>
  <si>
    <t>Kalkul</t>
  </si>
  <si>
    <t>DEM-PLYN</t>
  </si>
  <si>
    <t>Plynoměr - bytová jednotka bude odpojena od plynu stávající plynoměr bude zaslepen a zaplonbován plynárnami.</t>
  </si>
  <si>
    <t>460680162</t>
  </si>
  <si>
    <t>Vybourání otvorů ve zdivu cihelném plochy do 0,0225 m2, tloušťky do 30 cm</t>
  </si>
  <si>
    <t>460680401</t>
  </si>
  <si>
    <t>Vysekání kapes a výklenků ve zdivu z lehkých betonů, dutých cihel a tvárnic pro krabice 7x7x5 cm</t>
  </si>
  <si>
    <t>460680581</t>
  </si>
  <si>
    <t>Vysekání rýh pro montáž trubek a kabelů v cihelných zdech hloubky do 3 cm a šířky do 3 cm</t>
  </si>
  <si>
    <t>460680582</t>
  </si>
  <si>
    <t>Vysekání rýh pro montáž trubek a kabelů v cihelných zdech hloubky do 3 cm a šířky do 5 cm</t>
  </si>
  <si>
    <t>741128021</t>
  </si>
  <si>
    <t>Příplatek k montáži kabelů za zatažení vodiče a kabelu do 0,75 kg</t>
  </si>
  <si>
    <t>PR009</t>
  </si>
  <si>
    <t>Montážní pěna vodoodolná</t>
  </si>
  <si>
    <t>PR002</t>
  </si>
  <si>
    <t>Utěsnění kabelu</t>
  </si>
  <si>
    <t>PR005</t>
  </si>
  <si>
    <t>Vrtání otvorů do pr. 30mm, šířky do 600mm</t>
  </si>
  <si>
    <t>PR006</t>
  </si>
  <si>
    <t>Vysekání kapsy pro hlavní rozvaděč RB1</t>
  </si>
  <si>
    <t>34111076</t>
  </si>
  <si>
    <t>kabel silový s Cu jádrem 1kV 4x10mm2</t>
  </si>
  <si>
    <t>210100001.A</t>
  </si>
  <si>
    <t>Ukončení vodičů v rozváděči nebo na přístroji včetně zapojení průřezu žíly do 2,5 mm2</t>
  </si>
  <si>
    <t>35713135.1</t>
  </si>
  <si>
    <t>Bytový rozvaděč RB1, oceloplastový rozvaděč pod omítku, 770x334x110, IP 30 vč. výzbroje</t>
  </si>
  <si>
    <t>210100003</t>
  </si>
  <si>
    <t>Ukončení vodičů v rozváděči nebo na přístroji včetně zapojení průřezu žíly do 16 mm2</t>
  </si>
  <si>
    <t>34111030</t>
  </si>
  <si>
    <t>kabel silový s Cu jádrem 1 kV 3x1,5mm2</t>
  </si>
  <si>
    <t>210100014.1</t>
  </si>
  <si>
    <t>Ukončení vodičů izolovaných s označením a zapojením v rozváděči nebo na přístroji průřezu žíly do 10 mm2</t>
  </si>
  <si>
    <t>341413590</t>
  </si>
  <si>
    <t>vodič silový s Cu jádrem CYA H07 V-K 16 mm2</t>
  </si>
  <si>
    <t>210813033</t>
  </si>
  <si>
    <t>Montáž kabel Cu plný kulatý do 1 kV 4x6 až 10 mm2 uložený pevně (CYKY)</t>
  </si>
  <si>
    <t>210813151A</t>
  </si>
  <si>
    <t>Montáž kabel Cu plný kulatý do 1 kV 1x16 mm2 uložený pevně</t>
  </si>
  <si>
    <t>741122015</t>
  </si>
  <si>
    <t>Montáž kabel Cu bez ukončení uložený pod omítku plný kulatý 3x1,5 mm2 (CYKY)</t>
  </si>
  <si>
    <t>741210001</t>
  </si>
  <si>
    <t>Montáž rozvodnice oceloplechová nebo plastová běžná do 20 kg</t>
  </si>
  <si>
    <t>R-0120</t>
  </si>
  <si>
    <t>Úprava stávajícího elektroměrového rozvaděče, vč. materiálu</t>
  </si>
  <si>
    <t>210020951</t>
  </si>
  <si>
    <t>Montáž tabulky výstražné smaltované formát A3 až A4</t>
  </si>
  <si>
    <t>210100001.B</t>
  </si>
  <si>
    <t>PR049</t>
  </si>
  <si>
    <t>Vodič Cu 1x6zž</t>
  </si>
  <si>
    <t>210290891</t>
  </si>
  <si>
    <t>Doplnění orientačních štítků na kabel (při revizi)</t>
  </si>
  <si>
    <t>741112001</t>
  </si>
  <si>
    <t>Montáž krabice zapuštěná plastová kruhová</t>
  </si>
  <si>
    <t>741120301</t>
  </si>
  <si>
    <t>Montáž vodič Cu izolovaný plný a laněný s PVC pláštěm žíla 0,55-16 mm2 pevně (CY, CHAH-R(V))</t>
  </si>
  <si>
    <t>741122016</t>
  </si>
  <si>
    <t>Montáž kabel Cu bez ukončení uložený pod omítku plný kulatý 3x2,5 až 6 mm2 (CYKY)</t>
  </si>
  <si>
    <t>741122031</t>
  </si>
  <si>
    <t>Montáž kabel Cu bez ukončení uložený pod omítku plný kulatý 5x1,5 až 2,5 mm2 (CYKY)</t>
  </si>
  <si>
    <t>741122211</t>
  </si>
  <si>
    <t>Montáž kabel Cu plný kulatý žíla 3x1,5 až 6 mm2 uložený volně (CYKY)</t>
  </si>
  <si>
    <t>741122231</t>
  </si>
  <si>
    <t>Montáž kabel Cu plný kulatý žíla 5x1,5 až 2,5 mm2 uložený volně (CYKY)</t>
  </si>
  <si>
    <t>34111036</t>
  </si>
  <si>
    <t>kabel silový s Cu jádrem 1kV 3x2,5mm2</t>
  </si>
  <si>
    <t>741130004</t>
  </si>
  <si>
    <t>Ukončení vodič izolovaný do 6 mm2 v rozváděči nebo na přístroji</t>
  </si>
  <si>
    <t>741310001</t>
  </si>
  <si>
    <t>Montáž vypínač nástěnný 1-jednopólový prostředí normální</t>
  </si>
  <si>
    <t>345355120.2</t>
  </si>
  <si>
    <t>spínač řazení 1, 10A, 250V,vč. rámečku, barva dle požadavků interiéru!</t>
  </si>
  <si>
    <t>741310011</t>
  </si>
  <si>
    <t>Montáž ovladač nástěnný 5 prostředí normální</t>
  </si>
  <si>
    <t>345355720.2</t>
  </si>
  <si>
    <t>spínač řazení 5, 10A, 250V, vč. rámečku, barva dle požadavků interiéru!</t>
  </si>
  <si>
    <t>741310022</t>
  </si>
  <si>
    <t>Montáž přepínač nástěnný 6-střídavý prostředí normální</t>
  </si>
  <si>
    <t>345355520</t>
  </si>
  <si>
    <t>spínač řazení 6, 10A, 250V, vč. rámečku, barva dle požadavků interiéru!</t>
  </si>
  <si>
    <t>741310022.2</t>
  </si>
  <si>
    <t>Montáž přepínač nástěnný 7-střídavý prostředí normální</t>
  </si>
  <si>
    <t>345355520.2</t>
  </si>
  <si>
    <t>spínač řazení 7, 10A, 250V, vč. rámečku, barva dle požadavků interiéru!</t>
  </si>
  <si>
    <t>741310024</t>
  </si>
  <si>
    <t>Montáž přepínač nástěnný 6+6 dvojitý střídavý prostředí normální</t>
  </si>
  <si>
    <t>345355750</t>
  </si>
  <si>
    <t>spínač řazení 6+6, 10A, 250V, vč. rámečku, barva dle požadavků interiéru!</t>
  </si>
  <si>
    <t>34571511</t>
  </si>
  <si>
    <t>krabice přístrojová instalační 500 V, D 69 mm x 30mm</t>
  </si>
  <si>
    <t>741310442</t>
  </si>
  <si>
    <t>Montáž spínač tří/čtyřpólový vestavný vačkový nebo válcový 25 A, 3 až 6 svorek</t>
  </si>
  <si>
    <t>741313001</t>
  </si>
  <si>
    <t>Montáž zásuvka (polo)zapuštěná 2P+PE</t>
  </si>
  <si>
    <t>345551240.1</t>
  </si>
  <si>
    <t>zásuvka 2násobná 2x(2P+PE), 1F/16A/250V,pootočená,  barva dle požadavků interiéru</t>
  </si>
  <si>
    <t>741313003</t>
  </si>
  <si>
    <t>Montáž zásuvka (polo)zapuštěná bezšroubové připojení 2x(2P+PE) dvojnásobná</t>
  </si>
  <si>
    <t>34555124012</t>
  </si>
  <si>
    <t>zásuvka jednonásobná s přepěťovou ochranou třetího stupně SPD3  a akustickou signalizací, (2P+PE), 1F/16A/250V, barva dle požadavků interiéru</t>
  </si>
  <si>
    <t>741313005</t>
  </si>
  <si>
    <t>Montáž zásuvka (polo)zapuštěná bezšroubové připojení 2P + PE s přepěťovou ochranou</t>
  </si>
  <si>
    <t>34555124013</t>
  </si>
  <si>
    <t>Sporáková kombinace, 20A/400V, 5P, s vypínačem a doutnavkou</t>
  </si>
  <si>
    <t>34111094</t>
  </si>
  <si>
    <t>kabel silový s Cu jádrem 1kV 5x2,5mm2</t>
  </si>
  <si>
    <t>PR010</t>
  </si>
  <si>
    <t>Montáž kabelové příchytky</t>
  </si>
  <si>
    <t>V118</t>
  </si>
  <si>
    <t>ZAŘÍZENÍ AUT. DETEKCE A SIGNALIZACE (DETEKTOR KOUŘE A TEPLOTY SE SIRÉNOU)</t>
  </si>
  <si>
    <t>V119</t>
  </si>
  <si>
    <t>Objímka E27 nažárovku, keramika/plast</t>
  </si>
  <si>
    <t>V120</t>
  </si>
  <si>
    <t>Žárovka E27, 60W</t>
  </si>
  <si>
    <t>PR050</t>
  </si>
  <si>
    <t>Připojení kovových částí objektu pomocí svorek,bernard svorky, apod.</t>
  </si>
  <si>
    <t>V114</t>
  </si>
  <si>
    <t>Rámeček pro zásuvku, barva dle požadavků interiéru!</t>
  </si>
  <si>
    <t>Montáž jednorámečku</t>
  </si>
  <si>
    <t>V115</t>
  </si>
  <si>
    <t>Dvojrámeček,  barva dle požadavků interiéru!</t>
  </si>
  <si>
    <t>Montáž dvojorámečku</t>
  </si>
  <si>
    <t>V116</t>
  </si>
  <si>
    <t>Trojrámeček,  barva dle požadavků interiéru!</t>
  </si>
  <si>
    <t>Montáž trojorámečku</t>
  </si>
  <si>
    <t>V117</t>
  </si>
  <si>
    <t>Čtyřrámeček,  barva dle požadavků interiéru!</t>
  </si>
  <si>
    <t>Montáž čtyřrámečku</t>
  </si>
  <si>
    <t>35432540.1</t>
  </si>
  <si>
    <t>příchytka kabelová pro stahovací pásek, vč. uchopovacího materiálu a stahovací pásky</t>
  </si>
  <si>
    <t>Montáž objímky a žárovky</t>
  </si>
  <si>
    <t>735345100</t>
  </si>
  <si>
    <t>tabulka bezpečnostní s tiskem 2 barvy A4 210x297 mm</t>
  </si>
  <si>
    <t>V122</t>
  </si>
  <si>
    <t>Časový spínač pod vypínač, s doběhem</t>
  </si>
  <si>
    <t>Montáž časového spínače pod vypínač</t>
  </si>
  <si>
    <t>210010003</t>
  </si>
  <si>
    <t>Montáž trubek plastových ohebných D 23 mm uložených pod omítku</t>
  </si>
  <si>
    <t>V096</t>
  </si>
  <si>
    <t>Instalační krabice pro data, šířka 198 mm, výška 148 mm, hloubka 80 mm</t>
  </si>
  <si>
    <t>V_0002</t>
  </si>
  <si>
    <t>Zvonkové trafo  4-8-12V/15VA</t>
  </si>
  <si>
    <t>V_0003</t>
  </si>
  <si>
    <t>Elektronický drátový zvonek ZV2-Melody (typ odsouhlasit INV)</t>
  </si>
  <si>
    <t>345710630</t>
  </si>
  <si>
    <t>trubka elektroinstalační ohebná LPFLEX z PVC (ČSN) 2323</t>
  </si>
  <si>
    <t>742330042</t>
  </si>
  <si>
    <t>Montáž datové dvouzásuvky</t>
  </si>
  <si>
    <t>V027</t>
  </si>
  <si>
    <t>Anténní zásuvka, barva dle požadavků interiéru!</t>
  </si>
  <si>
    <t>742420121</t>
  </si>
  <si>
    <t>Montáž televizní zásuvky koncové nebo průběžné</t>
  </si>
  <si>
    <t>V_0001</t>
  </si>
  <si>
    <t>Montáž a zapojení zvonku, vč. trafa a zapojení do sítě</t>
  </si>
  <si>
    <t>kpl</t>
  </si>
  <si>
    <t>V028</t>
  </si>
  <si>
    <t>Zásuvka komunikační se šikmým vývodem, barva dle požadavků interiéru!</t>
  </si>
  <si>
    <t>21-M.4-01</t>
  </si>
  <si>
    <t>Demontáž stávající elektroinstalace</t>
  </si>
  <si>
    <t>650101571R00</t>
  </si>
  <si>
    <t>Montáž LED svítidla nástěnného přisazeného</t>
  </si>
  <si>
    <t>nad zrcadlem : 1</t>
  </si>
  <si>
    <t>348360101R01</t>
  </si>
  <si>
    <t>Led svítidlo nástěnné - nad zrcadlo</t>
  </si>
  <si>
    <t>210280002</t>
  </si>
  <si>
    <t>Výchozí revize</t>
  </si>
  <si>
    <t>R-099</t>
  </si>
  <si>
    <t>Revizní zpráva</t>
  </si>
  <si>
    <t>Hod.sazba2</t>
  </si>
  <si>
    <t>Pomocné zednické práce</t>
  </si>
  <si>
    <t>hod</t>
  </si>
  <si>
    <t>Hod.sazba3</t>
  </si>
  <si>
    <t>Pomocné nekvalifikované práce</t>
  </si>
  <si>
    <t>N1</t>
  </si>
  <si>
    <t>Podružný materiál 5% (svorky, sádra, koncovky, hřebíky, vruty, hmoždiny, atd.)</t>
  </si>
  <si>
    <t>013203000</t>
  </si>
  <si>
    <t>Konstrukční dokumentace technologichých zařízení</t>
  </si>
  <si>
    <t>013254000.1</t>
  </si>
  <si>
    <t>Dokumentace skutečného provedení stavby</t>
  </si>
  <si>
    <t>043002000</t>
  </si>
  <si>
    <t>Zkoušky a ostatní měření</t>
  </si>
  <si>
    <t>R_00121</t>
  </si>
  <si>
    <t>Svítidlo LED (koupelna/WC) dle standardů investora (bude provedno vzorkování), vč.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</si>
</sst>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sheetProtection algorithmName="SHA-512" hashValue="qN1+ZSl5BJRh4NiC2IWi30kIiGTozSpSwzTW2TK9LfFVSOZPNMLuQ+2B841tZYop55CIWmLCVkhD3meW1AvTnA==" saltValue="2di4i9abqzWR9FnSd76jJ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07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231" t="s">
        <v>4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2" t="s">
        <v>24</v>
      </c>
      <c r="C2" s="73"/>
      <c r="D2" s="74" t="s">
        <v>43</v>
      </c>
      <c r="E2" s="237" t="s">
        <v>44</v>
      </c>
      <c r="F2" s="238"/>
      <c r="G2" s="238"/>
      <c r="H2" s="238"/>
      <c r="I2" s="238"/>
      <c r="J2" s="239"/>
      <c r="O2" s="1"/>
    </row>
    <row r="3" spans="1:15" ht="27" hidden="1" customHeight="1" x14ac:dyDescent="0.2">
      <c r="A3" s="2"/>
      <c r="B3" s="75"/>
      <c r="C3" s="73"/>
      <c r="D3" s="76"/>
      <c r="E3" s="240"/>
      <c r="F3" s="241"/>
      <c r="G3" s="241"/>
      <c r="H3" s="241"/>
      <c r="I3" s="241"/>
      <c r="J3" s="242"/>
    </row>
    <row r="4" spans="1:15" ht="23.25" customHeight="1" x14ac:dyDescent="0.2">
      <c r="A4" s="2"/>
      <c r="B4" s="77"/>
      <c r="C4" s="78"/>
      <c r="D4" s="79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30" t="s">
        <v>23</v>
      </c>
      <c r="D5" s="225" t="s">
        <v>45</v>
      </c>
      <c r="E5" s="226"/>
      <c r="F5" s="226"/>
      <c r="G5" s="226"/>
      <c r="H5" s="18" t="s">
        <v>42</v>
      </c>
      <c r="I5" s="81" t="s">
        <v>49</v>
      </c>
      <c r="J5" s="8"/>
    </row>
    <row r="6" spans="1:15" ht="15.75" customHeight="1" x14ac:dyDescent="0.2">
      <c r="A6" s="2"/>
      <c r="B6" s="27"/>
      <c r="C6" s="52"/>
      <c r="D6" s="227" t="s">
        <v>46</v>
      </c>
      <c r="E6" s="228"/>
      <c r="F6" s="228"/>
      <c r="G6" s="228"/>
      <c r="H6" s="18" t="s">
        <v>36</v>
      </c>
      <c r="I6" s="81" t="s">
        <v>50</v>
      </c>
      <c r="J6" s="8"/>
    </row>
    <row r="7" spans="1:15" ht="15.75" customHeight="1" x14ac:dyDescent="0.2">
      <c r="A7" s="2"/>
      <c r="B7" s="28"/>
      <c r="C7" s="53"/>
      <c r="D7" s="80" t="s">
        <v>48</v>
      </c>
      <c r="E7" s="229" t="s">
        <v>47</v>
      </c>
      <c r="F7" s="230"/>
      <c r="G7" s="230"/>
      <c r="H7" s="23"/>
      <c r="I7" s="22"/>
      <c r="J7" s="33"/>
    </row>
    <row r="8" spans="1:15" ht="24" hidden="1" customHeight="1" x14ac:dyDescent="0.2">
      <c r="A8" s="2"/>
      <c r="B8" s="30" t="s">
        <v>21</v>
      </c>
      <c r="D8" s="82" t="s">
        <v>51</v>
      </c>
      <c r="H8" s="18" t="s">
        <v>42</v>
      </c>
      <c r="I8" s="81" t="s">
        <v>55</v>
      </c>
      <c r="J8" s="8"/>
    </row>
    <row r="9" spans="1:15" ht="15.75" hidden="1" customHeight="1" x14ac:dyDescent="0.2">
      <c r="A9" s="2"/>
      <c r="B9" s="2"/>
      <c r="D9" s="82" t="s">
        <v>52</v>
      </c>
      <c r="H9" s="18" t="s">
        <v>36</v>
      </c>
      <c r="I9" s="81" t="s">
        <v>56</v>
      </c>
      <c r="J9" s="8"/>
    </row>
    <row r="10" spans="1:15" ht="15.75" hidden="1" customHeight="1" x14ac:dyDescent="0.2">
      <c r="A10" s="2"/>
      <c r="B10" s="34"/>
      <c r="C10" s="53"/>
      <c r="D10" s="80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44"/>
      <c r="E11" s="244"/>
      <c r="F11" s="244"/>
      <c r="G11" s="244"/>
      <c r="H11" s="18" t="s">
        <v>42</v>
      </c>
      <c r="I11" s="85"/>
      <c r="J11" s="8"/>
    </row>
    <row r="12" spans="1:15" ht="15.75" customHeight="1" x14ac:dyDescent="0.2">
      <c r="A12" s="2"/>
      <c r="B12" s="27"/>
      <c r="C12" s="52"/>
      <c r="D12" s="220"/>
      <c r="E12" s="220"/>
      <c r="F12" s="220"/>
      <c r="G12" s="220"/>
      <c r="H12" s="18" t="s">
        <v>36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223"/>
      <c r="F13" s="224"/>
      <c r="G13" s="224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243"/>
      <c r="F15" s="243"/>
      <c r="G15" s="245"/>
      <c r="H15" s="245"/>
      <c r="I15" s="245" t="s">
        <v>31</v>
      </c>
      <c r="J15" s="246"/>
    </row>
    <row r="16" spans="1:15" ht="23.25" customHeight="1" x14ac:dyDescent="0.2">
      <c r="A16" s="138" t="s">
        <v>26</v>
      </c>
      <c r="B16" s="37" t="s">
        <v>26</v>
      </c>
      <c r="C16" s="58"/>
      <c r="D16" s="59"/>
      <c r="E16" s="209"/>
      <c r="F16" s="210"/>
      <c r="G16" s="209"/>
      <c r="H16" s="210"/>
      <c r="I16" s="209">
        <f>SUMIF(F57:F103,A16,I57:I103)+SUMIF(F57:F103,"PSU",I57:I103)</f>
        <v>0</v>
      </c>
      <c r="J16" s="211"/>
    </row>
    <row r="17" spans="1:10" ht="23.25" customHeight="1" x14ac:dyDescent="0.2">
      <c r="A17" s="138" t="s">
        <v>27</v>
      </c>
      <c r="B17" s="37" t="s">
        <v>27</v>
      </c>
      <c r="C17" s="58"/>
      <c r="D17" s="59"/>
      <c r="E17" s="209"/>
      <c r="F17" s="210"/>
      <c r="G17" s="209"/>
      <c r="H17" s="210"/>
      <c r="I17" s="209">
        <f>SUMIF(F57:F103,A17,I57:I103)</f>
        <v>0</v>
      </c>
      <c r="J17" s="211"/>
    </row>
    <row r="18" spans="1:10" ht="23.25" customHeight="1" x14ac:dyDescent="0.2">
      <c r="A18" s="138" t="s">
        <v>28</v>
      </c>
      <c r="B18" s="37" t="s">
        <v>28</v>
      </c>
      <c r="C18" s="58"/>
      <c r="D18" s="59"/>
      <c r="E18" s="209"/>
      <c r="F18" s="210"/>
      <c r="G18" s="209"/>
      <c r="H18" s="210"/>
      <c r="I18" s="209">
        <f>SUMIF(F57:F103,A18,I57:I103)</f>
        <v>0</v>
      </c>
      <c r="J18" s="211"/>
    </row>
    <row r="19" spans="1:10" ht="23.25" customHeight="1" x14ac:dyDescent="0.2">
      <c r="A19" s="138" t="s">
        <v>167</v>
      </c>
      <c r="B19" s="37" t="s">
        <v>29</v>
      </c>
      <c r="C19" s="58"/>
      <c r="D19" s="59"/>
      <c r="E19" s="209"/>
      <c r="F19" s="210"/>
      <c r="G19" s="209"/>
      <c r="H19" s="210"/>
      <c r="I19" s="209">
        <f>SUMIF(F57:F103,A19,I57:I103)</f>
        <v>0</v>
      </c>
      <c r="J19" s="211"/>
    </row>
    <row r="20" spans="1:10" ht="23.25" customHeight="1" x14ac:dyDescent="0.2">
      <c r="A20" s="138" t="s">
        <v>168</v>
      </c>
      <c r="B20" s="37" t="s">
        <v>30</v>
      </c>
      <c r="C20" s="58"/>
      <c r="D20" s="59"/>
      <c r="E20" s="209"/>
      <c r="F20" s="210"/>
      <c r="G20" s="209"/>
      <c r="H20" s="210"/>
      <c r="I20" s="209">
        <f>SUMIF(F57:F103,A20,I57:I103)</f>
        <v>0</v>
      </c>
      <c r="J20" s="211"/>
    </row>
    <row r="21" spans="1:10" ht="23.25" customHeight="1" x14ac:dyDescent="0.2">
      <c r="A21" s="2"/>
      <c r="B21" s="47" t="s">
        <v>31</v>
      </c>
      <c r="C21" s="60"/>
      <c r="D21" s="61"/>
      <c r="E21" s="212"/>
      <c r="F21" s="247"/>
      <c r="G21" s="212"/>
      <c r="H21" s="247"/>
      <c r="I21" s="212">
        <f>SUM(I16:J20)</f>
        <v>0</v>
      </c>
      <c r="J21" s="213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207">
        <f>ZakladDPHSniVypocet</f>
        <v>0</v>
      </c>
      <c r="H23" s="208"/>
      <c r="I23" s="208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205">
        <f>A23</f>
        <v>0</v>
      </c>
      <c r="H24" s="206"/>
      <c r="I24" s="206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07">
        <f>ZakladDPHZaklVypocet</f>
        <v>0</v>
      </c>
      <c r="H25" s="208"/>
      <c r="I25" s="208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34">
        <f>A25</f>
        <v>0</v>
      </c>
      <c r="H26" s="235"/>
      <c r="I26" s="235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36">
        <f>CenaCelkem-(ZakladDPHSni+DPHSni+ZakladDPHZakl+DPHZakl)</f>
        <v>0</v>
      </c>
      <c r="H27" s="236"/>
      <c r="I27" s="236"/>
      <c r="J27" s="40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5">
        <f>ZakladDPHSniVypocet+ZakladDPHZaklVypocet</f>
        <v>0</v>
      </c>
      <c r="H28" s="215"/>
      <c r="I28" s="215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4">
        <f>A27</f>
        <v>0</v>
      </c>
      <c r="H29" s="214"/>
      <c r="I29" s="214"/>
      <c r="J29" s="119" t="s">
        <v>77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16"/>
      <c r="E34" s="217"/>
      <c r="G34" s="218"/>
      <c r="H34" s="219"/>
      <c r="I34" s="219"/>
      <c r="J34" s="24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57</v>
      </c>
      <c r="C39" s="199"/>
      <c r="D39" s="199"/>
      <c r="E39" s="199"/>
      <c r="F39" s="99">
        <f>'00 00 Naklady'!AE13+'SO 01 01 Pol'!AE541+'SO 02 02.1 Pol'!AE29+'SO 02 02.2 Pol'!AE17+'SO 02 02.3 Pol'!AE34+'SO 03 03 Pol'!AE117</f>
        <v>0</v>
      </c>
      <c r="G39" s="100">
        <f>'00 00 Naklady'!AF13+'SO 01 01 Pol'!AF541+'SO 02 02.1 Pol'!AF29+'SO 02 02.2 Pol'!AF17+'SO 02 02.3 Pol'!AF34+'SO 03 03 Pol'!AF117</f>
        <v>0</v>
      </c>
      <c r="H39" s="101">
        <f t="shared" ref="H39:H49" si="1">(F39*SazbaDPH1/100)+(G39*SazbaDPH2/100)</f>
        <v>0</v>
      </c>
      <c r="I39" s="101">
        <f t="shared" ref="I39:I49" si="2">F39+G39+H39</f>
        <v>0</v>
      </c>
      <c r="J39" s="102" t="str">
        <f t="shared" ref="J39:J49" si="3">IF(CenaCelkemVypocet=0,"",I39/CenaCelkemVypocet*100)</f>
        <v/>
      </c>
    </row>
    <row r="40" spans="1:10" ht="25.5" customHeight="1" x14ac:dyDescent="0.2">
      <c r="A40" s="88">
        <v>2</v>
      </c>
      <c r="B40" s="103" t="s">
        <v>58</v>
      </c>
      <c r="C40" s="203" t="s">
        <v>59</v>
      </c>
      <c r="D40" s="203"/>
      <c r="E40" s="203"/>
      <c r="F40" s="104">
        <f>'00 00 Naklady'!AE13</f>
        <v>0</v>
      </c>
      <c r="G40" s="105">
        <f>'00 00 Naklady'!AF13</f>
        <v>0</v>
      </c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3</v>
      </c>
      <c r="B41" s="107" t="s">
        <v>58</v>
      </c>
      <c r="C41" s="199" t="s">
        <v>60</v>
      </c>
      <c r="D41" s="199"/>
      <c r="E41" s="199"/>
      <c r="F41" s="108">
        <f>'00 00 Naklady'!AE13</f>
        <v>0</v>
      </c>
      <c r="G41" s="101">
        <f>'00 00 Naklady'!AF13</f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10" ht="25.5" customHeight="1" x14ac:dyDescent="0.2">
      <c r="A42" s="88">
        <v>2</v>
      </c>
      <c r="B42" s="103" t="s">
        <v>61</v>
      </c>
      <c r="C42" s="203" t="s">
        <v>62</v>
      </c>
      <c r="D42" s="203"/>
      <c r="E42" s="203"/>
      <c r="F42" s="104">
        <f>'SO 01 01 Pol'!AE541</f>
        <v>0</v>
      </c>
      <c r="G42" s="105">
        <f>'SO 01 01 Pol'!AF541</f>
        <v>0</v>
      </c>
      <c r="H42" s="105">
        <f t="shared" si="1"/>
        <v>0</v>
      </c>
      <c r="I42" s="105">
        <f t="shared" si="2"/>
        <v>0</v>
      </c>
      <c r="J42" s="106" t="str">
        <f t="shared" si="3"/>
        <v/>
      </c>
    </row>
    <row r="43" spans="1:10" ht="25.5" customHeight="1" x14ac:dyDescent="0.2">
      <c r="A43" s="88">
        <v>3</v>
      </c>
      <c r="B43" s="107" t="s">
        <v>63</v>
      </c>
      <c r="C43" s="199" t="s">
        <v>64</v>
      </c>
      <c r="D43" s="199"/>
      <c r="E43" s="199"/>
      <c r="F43" s="108">
        <f>'SO 01 01 Pol'!AE541</f>
        <v>0</v>
      </c>
      <c r="G43" s="101">
        <f>'SO 01 01 Pol'!AF541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2</v>
      </c>
      <c r="B44" s="103" t="s">
        <v>65</v>
      </c>
      <c r="C44" s="203" t="s">
        <v>66</v>
      </c>
      <c r="D44" s="203"/>
      <c r="E44" s="203"/>
      <c r="F44" s="104">
        <f>'SO 02 02.1 Pol'!AE29+'SO 02 02.2 Pol'!AE17+'SO 02 02.3 Pol'!AE34</f>
        <v>0</v>
      </c>
      <c r="G44" s="105">
        <f>'SO 02 02.1 Pol'!AF29+'SO 02 02.2 Pol'!AF17+'SO 02 02.3 Pol'!AF34</f>
        <v>0</v>
      </c>
      <c r="H44" s="105">
        <f t="shared" si="1"/>
        <v>0</v>
      </c>
      <c r="I44" s="105">
        <f t="shared" si="2"/>
        <v>0</v>
      </c>
      <c r="J44" s="106" t="str">
        <f t="shared" si="3"/>
        <v/>
      </c>
    </row>
    <row r="45" spans="1:10" ht="25.5" customHeight="1" x14ac:dyDescent="0.2">
      <c r="A45" s="88">
        <v>3</v>
      </c>
      <c r="B45" s="107" t="s">
        <v>67</v>
      </c>
      <c r="C45" s="199" t="s">
        <v>68</v>
      </c>
      <c r="D45" s="199"/>
      <c r="E45" s="199"/>
      <c r="F45" s="108">
        <f>'SO 02 02.1 Pol'!AE29</f>
        <v>0</v>
      </c>
      <c r="G45" s="101">
        <f>'SO 02 02.1 Pol'!AF29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69</v>
      </c>
      <c r="C46" s="199" t="s">
        <v>70</v>
      </c>
      <c r="D46" s="199"/>
      <c r="E46" s="199"/>
      <c r="F46" s="108">
        <f>'SO 02 02.2 Pol'!AE17</f>
        <v>0</v>
      </c>
      <c r="G46" s="101">
        <f>'SO 02 02.2 Pol'!AF17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3</v>
      </c>
      <c r="B47" s="107" t="s">
        <v>71</v>
      </c>
      <c r="C47" s="199" t="s">
        <v>72</v>
      </c>
      <c r="D47" s="199"/>
      <c r="E47" s="199"/>
      <c r="F47" s="108">
        <f>'SO 02 02.3 Pol'!AE34</f>
        <v>0</v>
      </c>
      <c r="G47" s="101">
        <f>'SO 02 02.3 Pol'!AF34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2</v>
      </c>
      <c r="B48" s="103" t="s">
        <v>73</v>
      </c>
      <c r="C48" s="203" t="s">
        <v>74</v>
      </c>
      <c r="D48" s="203"/>
      <c r="E48" s="203"/>
      <c r="F48" s="104">
        <f>'SO 03 03 Pol'!AE117</f>
        <v>0</v>
      </c>
      <c r="G48" s="105">
        <f>'SO 03 03 Pol'!AF117</f>
        <v>0</v>
      </c>
      <c r="H48" s="105">
        <f t="shared" si="1"/>
        <v>0</v>
      </c>
      <c r="I48" s="105">
        <f t="shared" si="2"/>
        <v>0</v>
      </c>
      <c r="J48" s="106" t="str">
        <f t="shared" si="3"/>
        <v/>
      </c>
    </row>
    <row r="49" spans="1:10" ht="25.5" customHeight="1" x14ac:dyDescent="0.2">
      <c r="A49" s="88">
        <v>3</v>
      </c>
      <c r="B49" s="107" t="s">
        <v>75</v>
      </c>
      <c r="C49" s="199" t="s">
        <v>74</v>
      </c>
      <c r="D49" s="199"/>
      <c r="E49" s="199"/>
      <c r="F49" s="108">
        <f>'SO 03 03 Pol'!AE117</f>
        <v>0</v>
      </c>
      <c r="G49" s="101">
        <f>'SO 03 03 Pol'!AF117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">
      <c r="A50" s="88"/>
      <c r="B50" s="200" t="s">
        <v>76</v>
      </c>
      <c r="C50" s="201"/>
      <c r="D50" s="201"/>
      <c r="E50" s="202"/>
      <c r="F50" s="109">
        <f>SUMIF(A39:A49,"=1",F39:F49)</f>
        <v>0</v>
      </c>
      <c r="G50" s="110">
        <f>SUMIF(A39:A49,"=1",G39:G49)</f>
        <v>0</v>
      </c>
      <c r="H50" s="110">
        <f>SUMIF(A39:A49,"=1",H39:H49)</f>
        <v>0</v>
      </c>
      <c r="I50" s="110">
        <f>SUMIF(A39:A49,"=1",I39:I49)</f>
        <v>0</v>
      </c>
      <c r="J50" s="111">
        <f>SUMIF(A39:A49,"=1",J39:J49)</f>
        <v>0</v>
      </c>
    </row>
    <row r="54" spans="1:10" ht="15.75" x14ac:dyDescent="0.25">
      <c r="B54" s="120" t="s">
        <v>78</v>
      </c>
    </row>
    <row r="56" spans="1:10" ht="25.5" customHeight="1" x14ac:dyDescent="0.2">
      <c r="A56" s="122"/>
      <c r="B56" s="125" t="s">
        <v>18</v>
      </c>
      <c r="C56" s="125" t="s">
        <v>6</v>
      </c>
      <c r="D56" s="126"/>
      <c r="E56" s="126"/>
      <c r="F56" s="127" t="s">
        <v>79</v>
      </c>
      <c r="G56" s="127"/>
      <c r="H56" s="127"/>
      <c r="I56" s="127" t="s">
        <v>31</v>
      </c>
      <c r="J56" s="127" t="s">
        <v>0</v>
      </c>
    </row>
    <row r="57" spans="1:10" ht="36.75" customHeight="1" x14ac:dyDescent="0.2">
      <c r="A57" s="123"/>
      <c r="B57" s="128" t="s">
        <v>80</v>
      </c>
      <c r="C57" s="197" t="s">
        <v>81</v>
      </c>
      <c r="D57" s="198"/>
      <c r="E57" s="198"/>
      <c r="F57" s="134" t="s">
        <v>26</v>
      </c>
      <c r="G57" s="135"/>
      <c r="H57" s="135"/>
      <c r="I57" s="135">
        <f>'SO 02 02.2 Pol'!G8</f>
        <v>0</v>
      </c>
      <c r="J57" s="132" t="str">
        <f>IF(I104=0,"",I57/I104*100)</f>
        <v/>
      </c>
    </row>
    <row r="58" spans="1:10" ht="36.75" customHeight="1" x14ac:dyDescent="0.2">
      <c r="A58" s="123"/>
      <c r="B58" s="128" t="s">
        <v>80</v>
      </c>
      <c r="C58" s="197" t="s">
        <v>82</v>
      </c>
      <c r="D58" s="198"/>
      <c r="E58" s="198"/>
      <c r="F58" s="134" t="s">
        <v>26</v>
      </c>
      <c r="G58" s="135"/>
      <c r="H58" s="135"/>
      <c r="I58" s="135">
        <f>'SO 02 02.1 Pol'!G8</f>
        <v>0</v>
      </c>
      <c r="J58" s="132" t="str">
        <f>IF(I104=0,"",I58/I104*100)</f>
        <v/>
      </c>
    </row>
    <row r="59" spans="1:10" ht="36.75" customHeight="1" x14ac:dyDescent="0.2">
      <c r="A59" s="123"/>
      <c r="B59" s="128" t="s">
        <v>83</v>
      </c>
      <c r="C59" s="197" t="s">
        <v>84</v>
      </c>
      <c r="D59" s="198"/>
      <c r="E59" s="198"/>
      <c r="F59" s="134" t="s">
        <v>26</v>
      </c>
      <c r="G59" s="135"/>
      <c r="H59" s="135"/>
      <c r="I59" s="135">
        <f>'SO 02 02.1 Pol'!G13</f>
        <v>0</v>
      </c>
      <c r="J59" s="132" t="str">
        <f>IF(I104=0,"",I59/I104*100)</f>
        <v/>
      </c>
    </row>
    <row r="60" spans="1:10" ht="36.75" customHeight="1" x14ac:dyDescent="0.2">
      <c r="A60" s="123"/>
      <c r="B60" s="128" t="s">
        <v>83</v>
      </c>
      <c r="C60" s="197" t="s">
        <v>85</v>
      </c>
      <c r="D60" s="198"/>
      <c r="E60" s="198"/>
      <c r="F60" s="134" t="s">
        <v>26</v>
      </c>
      <c r="G60" s="135"/>
      <c r="H60" s="135"/>
      <c r="I60" s="135">
        <f>'SO 02 02.2 Pol'!G11</f>
        <v>0</v>
      </c>
      <c r="J60" s="132" t="str">
        <f>IF(I104=0,"",I60/I104*100)</f>
        <v/>
      </c>
    </row>
    <row r="61" spans="1:10" ht="36.75" customHeight="1" x14ac:dyDescent="0.2">
      <c r="A61" s="123"/>
      <c r="B61" s="128" t="s">
        <v>86</v>
      </c>
      <c r="C61" s="197" t="s">
        <v>87</v>
      </c>
      <c r="D61" s="198"/>
      <c r="E61" s="198"/>
      <c r="F61" s="134" t="s">
        <v>26</v>
      </c>
      <c r="G61" s="135"/>
      <c r="H61" s="135"/>
      <c r="I61" s="135">
        <f>'SO 03 03 Pol'!G18</f>
        <v>0</v>
      </c>
      <c r="J61" s="132" t="str">
        <f>IF(I104=0,"",I61/I104*100)</f>
        <v/>
      </c>
    </row>
    <row r="62" spans="1:10" ht="36.75" customHeight="1" x14ac:dyDescent="0.2">
      <c r="A62" s="123"/>
      <c r="B62" s="128" t="s">
        <v>88</v>
      </c>
      <c r="C62" s="197" t="s">
        <v>89</v>
      </c>
      <c r="D62" s="198"/>
      <c r="E62" s="198"/>
      <c r="F62" s="134" t="s">
        <v>26</v>
      </c>
      <c r="G62" s="135"/>
      <c r="H62" s="135"/>
      <c r="I62" s="135">
        <f>'SO 03 03 Pol'!G31+'SO 03 03 Pol'!G114</f>
        <v>0</v>
      </c>
      <c r="J62" s="132" t="str">
        <f>IF(I104=0,"",I62/I104*100)</f>
        <v/>
      </c>
    </row>
    <row r="63" spans="1:10" ht="36.75" customHeight="1" x14ac:dyDescent="0.2">
      <c r="A63" s="123"/>
      <c r="B63" s="128" t="s">
        <v>90</v>
      </c>
      <c r="C63" s="197" t="s">
        <v>91</v>
      </c>
      <c r="D63" s="198"/>
      <c r="E63" s="198"/>
      <c r="F63" s="134" t="s">
        <v>26</v>
      </c>
      <c r="G63" s="135"/>
      <c r="H63" s="135"/>
      <c r="I63" s="135">
        <f>'SO 03 03 Pol'!G83</f>
        <v>0</v>
      </c>
      <c r="J63" s="132" t="str">
        <f>IF(I104=0,"",I63/I104*100)</f>
        <v/>
      </c>
    </row>
    <row r="64" spans="1:10" ht="36.75" customHeight="1" x14ac:dyDescent="0.2">
      <c r="A64" s="123"/>
      <c r="B64" s="128" t="s">
        <v>92</v>
      </c>
      <c r="C64" s="197" t="s">
        <v>93</v>
      </c>
      <c r="D64" s="198"/>
      <c r="E64" s="198"/>
      <c r="F64" s="134" t="s">
        <v>26</v>
      </c>
      <c r="G64" s="135"/>
      <c r="H64" s="135"/>
      <c r="I64" s="135">
        <f>'SO 01 01 Pol'!G8</f>
        <v>0</v>
      </c>
      <c r="J64" s="132" t="str">
        <f>IF(I104=0,"",I64/I104*100)</f>
        <v/>
      </c>
    </row>
    <row r="65" spans="1:10" ht="36.75" customHeight="1" x14ac:dyDescent="0.2">
      <c r="A65" s="123"/>
      <c r="B65" s="128" t="s">
        <v>94</v>
      </c>
      <c r="C65" s="197" t="s">
        <v>95</v>
      </c>
      <c r="D65" s="198"/>
      <c r="E65" s="198"/>
      <c r="F65" s="134" t="s">
        <v>26</v>
      </c>
      <c r="G65" s="135"/>
      <c r="H65" s="135"/>
      <c r="I65" s="135">
        <f>'SO 02 02.1 Pol'!G21</f>
        <v>0</v>
      </c>
      <c r="J65" s="132" t="str">
        <f>IF(I104=0,"",I65/I104*100)</f>
        <v/>
      </c>
    </row>
    <row r="66" spans="1:10" ht="36.75" customHeight="1" x14ac:dyDescent="0.2">
      <c r="A66" s="123"/>
      <c r="B66" s="128" t="s">
        <v>96</v>
      </c>
      <c r="C66" s="197" t="s">
        <v>97</v>
      </c>
      <c r="D66" s="198"/>
      <c r="E66" s="198"/>
      <c r="F66" s="134" t="s">
        <v>26</v>
      </c>
      <c r="G66" s="135"/>
      <c r="H66" s="135"/>
      <c r="I66" s="135">
        <f>'SO 01 01 Pol'!G49</f>
        <v>0</v>
      </c>
      <c r="J66" s="132" t="str">
        <f>IF(I104=0,"",I66/I104*100)</f>
        <v/>
      </c>
    </row>
    <row r="67" spans="1:10" ht="36.75" customHeight="1" x14ac:dyDescent="0.2">
      <c r="A67" s="123"/>
      <c r="B67" s="128" t="s">
        <v>98</v>
      </c>
      <c r="C67" s="197" t="s">
        <v>85</v>
      </c>
      <c r="D67" s="198"/>
      <c r="E67" s="198"/>
      <c r="F67" s="134" t="s">
        <v>26</v>
      </c>
      <c r="G67" s="135"/>
      <c r="H67" s="135"/>
      <c r="I67" s="135">
        <f>'SO 02 02.1 Pol'!G23</f>
        <v>0</v>
      </c>
      <c r="J67" s="132" t="str">
        <f>IF(I104=0,"",I67/I104*100)</f>
        <v/>
      </c>
    </row>
    <row r="68" spans="1:10" ht="36.75" customHeight="1" x14ac:dyDescent="0.2">
      <c r="A68" s="123"/>
      <c r="B68" s="128" t="s">
        <v>99</v>
      </c>
      <c r="C68" s="197" t="s">
        <v>100</v>
      </c>
      <c r="D68" s="198"/>
      <c r="E68" s="198"/>
      <c r="F68" s="134" t="s">
        <v>26</v>
      </c>
      <c r="G68" s="135"/>
      <c r="H68" s="135"/>
      <c r="I68" s="135">
        <f>'SO 03 03 Pol'!G8</f>
        <v>0</v>
      </c>
      <c r="J68" s="132" t="str">
        <f>IF(I104=0,"",I68/I104*100)</f>
        <v/>
      </c>
    </row>
    <row r="69" spans="1:10" ht="36.75" customHeight="1" x14ac:dyDescent="0.2">
      <c r="A69" s="123"/>
      <c r="B69" s="128" t="s">
        <v>101</v>
      </c>
      <c r="C69" s="197" t="s">
        <v>102</v>
      </c>
      <c r="D69" s="198"/>
      <c r="E69" s="198"/>
      <c r="F69" s="134" t="s">
        <v>26</v>
      </c>
      <c r="G69" s="135"/>
      <c r="H69" s="135"/>
      <c r="I69" s="135">
        <f>'SO 03 03 Pol'!G102</f>
        <v>0</v>
      </c>
      <c r="J69" s="132" t="str">
        <f>IF(I104=0,"",I69/I104*100)</f>
        <v/>
      </c>
    </row>
    <row r="70" spans="1:10" ht="36.75" customHeight="1" x14ac:dyDescent="0.2">
      <c r="A70" s="123"/>
      <c r="B70" s="128" t="s">
        <v>103</v>
      </c>
      <c r="C70" s="197" t="s">
        <v>104</v>
      </c>
      <c r="D70" s="198"/>
      <c r="E70" s="198"/>
      <c r="F70" s="134" t="s">
        <v>26</v>
      </c>
      <c r="G70" s="135"/>
      <c r="H70" s="135"/>
      <c r="I70" s="135">
        <f>'SO 01 01 Pol'!G54</f>
        <v>0</v>
      </c>
      <c r="J70" s="132" t="str">
        <f>IF(I104=0,"",I70/I104*100)</f>
        <v/>
      </c>
    </row>
    <row r="71" spans="1:10" ht="36.75" customHeight="1" x14ac:dyDescent="0.2">
      <c r="A71" s="123"/>
      <c r="B71" s="128" t="s">
        <v>105</v>
      </c>
      <c r="C71" s="197" t="s">
        <v>106</v>
      </c>
      <c r="D71" s="198"/>
      <c r="E71" s="198"/>
      <c r="F71" s="134" t="s">
        <v>26</v>
      </c>
      <c r="G71" s="135"/>
      <c r="H71" s="135"/>
      <c r="I71" s="135">
        <f>'SO 01 01 Pol'!G104</f>
        <v>0</v>
      </c>
      <c r="J71" s="132" t="str">
        <f>IF(I104=0,"",I71/I104*100)</f>
        <v/>
      </c>
    </row>
    <row r="72" spans="1:10" ht="36.75" customHeight="1" x14ac:dyDescent="0.2">
      <c r="A72" s="123"/>
      <c r="B72" s="128" t="s">
        <v>107</v>
      </c>
      <c r="C72" s="197" t="s">
        <v>108</v>
      </c>
      <c r="D72" s="198"/>
      <c r="E72" s="198"/>
      <c r="F72" s="134" t="s">
        <v>26</v>
      </c>
      <c r="G72" s="135"/>
      <c r="H72" s="135"/>
      <c r="I72" s="135">
        <f>'SO 01 01 Pol'!G112</f>
        <v>0</v>
      </c>
      <c r="J72" s="132" t="str">
        <f>IF(I104=0,"",I72/I104*100)</f>
        <v/>
      </c>
    </row>
    <row r="73" spans="1:10" ht="36.75" customHeight="1" x14ac:dyDescent="0.2">
      <c r="A73" s="123"/>
      <c r="B73" s="128" t="s">
        <v>109</v>
      </c>
      <c r="C73" s="197" t="s">
        <v>110</v>
      </c>
      <c r="D73" s="198"/>
      <c r="E73" s="198"/>
      <c r="F73" s="134" t="s">
        <v>26</v>
      </c>
      <c r="G73" s="135"/>
      <c r="H73" s="135"/>
      <c r="I73" s="135">
        <f>'SO 01 01 Pol'!G123</f>
        <v>0</v>
      </c>
      <c r="J73" s="132" t="str">
        <f>IF(I104=0,"",I73/I104*100)</f>
        <v/>
      </c>
    </row>
    <row r="74" spans="1:10" ht="36.75" customHeight="1" x14ac:dyDescent="0.2">
      <c r="A74" s="123"/>
      <c r="B74" s="128" t="s">
        <v>111</v>
      </c>
      <c r="C74" s="197" t="s">
        <v>112</v>
      </c>
      <c r="D74" s="198"/>
      <c r="E74" s="198"/>
      <c r="F74" s="134" t="s">
        <v>26</v>
      </c>
      <c r="G74" s="135"/>
      <c r="H74" s="135"/>
      <c r="I74" s="135">
        <f>'SO 01 01 Pol'!G176</f>
        <v>0</v>
      </c>
      <c r="J74" s="132" t="str">
        <f>IF(I104=0,"",I74/I104*100)</f>
        <v/>
      </c>
    </row>
    <row r="75" spans="1:10" ht="36.75" customHeight="1" x14ac:dyDescent="0.2">
      <c r="A75" s="123"/>
      <c r="B75" s="128" t="s">
        <v>113</v>
      </c>
      <c r="C75" s="197" t="s">
        <v>114</v>
      </c>
      <c r="D75" s="198"/>
      <c r="E75" s="198"/>
      <c r="F75" s="134" t="s">
        <v>26</v>
      </c>
      <c r="G75" s="135"/>
      <c r="H75" s="135"/>
      <c r="I75" s="135">
        <f>'SO 01 01 Pol'!G178</f>
        <v>0</v>
      </c>
      <c r="J75" s="132" t="str">
        <f>IF(I104=0,"",I75/I104*100)</f>
        <v/>
      </c>
    </row>
    <row r="76" spans="1:10" ht="36.75" customHeight="1" x14ac:dyDescent="0.2">
      <c r="A76" s="123"/>
      <c r="B76" s="128" t="s">
        <v>115</v>
      </c>
      <c r="C76" s="197" t="s">
        <v>116</v>
      </c>
      <c r="D76" s="198"/>
      <c r="E76" s="198"/>
      <c r="F76" s="134" t="s">
        <v>26</v>
      </c>
      <c r="G76" s="135"/>
      <c r="H76" s="135"/>
      <c r="I76" s="135">
        <f>'SO 02 02.3 Pol'!G21</f>
        <v>0</v>
      </c>
      <c r="J76" s="132" t="str">
        <f>IF(I104=0,"",I76/I104*100)</f>
        <v/>
      </c>
    </row>
    <row r="77" spans="1:10" ht="36.75" customHeight="1" x14ac:dyDescent="0.2">
      <c r="A77" s="123"/>
      <c r="B77" s="128" t="s">
        <v>117</v>
      </c>
      <c r="C77" s="197" t="s">
        <v>118</v>
      </c>
      <c r="D77" s="198"/>
      <c r="E77" s="198"/>
      <c r="F77" s="134" t="s">
        <v>26</v>
      </c>
      <c r="G77" s="135"/>
      <c r="H77" s="135"/>
      <c r="I77" s="135">
        <f>'SO 02 02.3 Pol'!G19</f>
        <v>0</v>
      </c>
      <c r="J77" s="132" t="str">
        <f>IF(I104=0,"",I77/I104*100)</f>
        <v/>
      </c>
    </row>
    <row r="78" spans="1:10" ht="36.75" customHeight="1" x14ac:dyDescent="0.2">
      <c r="A78" s="123"/>
      <c r="B78" s="128" t="s">
        <v>119</v>
      </c>
      <c r="C78" s="197" t="s">
        <v>120</v>
      </c>
      <c r="D78" s="198"/>
      <c r="E78" s="198"/>
      <c r="F78" s="134" t="s">
        <v>26</v>
      </c>
      <c r="G78" s="135"/>
      <c r="H78" s="135"/>
      <c r="I78" s="135">
        <f>'SO 02 02.3 Pol'!G30</f>
        <v>0</v>
      </c>
      <c r="J78" s="132" t="str">
        <f>IF(I104=0,"",I78/I104*100)</f>
        <v/>
      </c>
    </row>
    <row r="79" spans="1:10" ht="36.75" customHeight="1" x14ac:dyDescent="0.2">
      <c r="A79" s="123"/>
      <c r="B79" s="128" t="s">
        <v>121</v>
      </c>
      <c r="C79" s="197" t="s">
        <v>122</v>
      </c>
      <c r="D79" s="198"/>
      <c r="E79" s="198"/>
      <c r="F79" s="134" t="s">
        <v>26</v>
      </c>
      <c r="G79" s="135"/>
      <c r="H79" s="135"/>
      <c r="I79" s="135">
        <f>'SO 03 03 Pol'!G105</f>
        <v>0</v>
      </c>
      <c r="J79" s="132" t="str">
        <f>IF(I104=0,"",I79/I104*100)</f>
        <v/>
      </c>
    </row>
    <row r="80" spans="1:10" ht="36.75" customHeight="1" x14ac:dyDescent="0.2">
      <c r="A80" s="123"/>
      <c r="B80" s="128" t="s">
        <v>123</v>
      </c>
      <c r="C80" s="197" t="s">
        <v>124</v>
      </c>
      <c r="D80" s="198"/>
      <c r="E80" s="198"/>
      <c r="F80" s="134" t="s">
        <v>26</v>
      </c>
      <c r="G80" s="135"/>
      <c r="H80" s="135"/>
      <c r="I80" s="135">
        <f>'SO 03 03 Pol'!G108</f>
        <v>0</v>
      </c>
      <c r="J80" s="132" t="str">
        <f>IF(I104=0,"",I80/I104*100)</f>
        <v/>
      </c>
    </row>
    <row r="81" spans="1:10" ht="36.75" customHeight="1" x14ac:dyDescent="0.2">
      <c r="A81" s="123"/>
      <c r="B81" s="128" t="s">
        <v>125</v>
      </c>
      <c r="C81" s="197" t="s">
        <v>126</v>
      </c>
      <c r="D81" s="198"/>
      <c r="E81" s="198"/>
      <c r="F81" s="134" t="s">
        <v>26</v>
      </c>
      <c r="G81" s="135"/>
      <c r="H81" s="135"/>
      <c r="I81" s="135">
        <f>'SO 02 02.3 Pol'!G24</f>
        <v>0</v>
      </c>
      <c r="J81" s="132" t="str">
        <f>IF(I104=0,"",I81/I104*100)</f>
        <v/>
      </c>
    </row>
    <row r="82" spans="1:10" ht="36.75" customHeight="1" x14ac:dyDescent="0.2">
      <c r="A82" s="123"/>
      <c r="B82" s="128" t="s">
        <v>127</v>
      </c>
      <c r="C82" s="197" t="s">
        <v>128</v>
      </c>
      <c r="D82" s="198"/>
      <c r="E82" s="198"/>
      <c r="F82" s="134" t="s">
        <v>26</v>
      </c>
      <c r="G82" s="135"/>
      <c r="H82" s="135"/>
      <c r="I82" s="135">
        <f>'SO 02 02.3 Pol'!G8</f>
        <v>0</v>
      </c>
      <c r="J82" s="132" t="str">
        <f>IF(I104=0,"",I82/I104*100)</f>
        <v/>
      </c>
    </row>
    <row r="83" spans="1:10" ht="36.75" customHeight="1" x14ac:dyDescent="0.2">
      <c r="A83" s="123"/>
      <c r="B83" s="128" t="s">
        <v>129</v>
      </c>
      <c r="C83" s="197" t="s">
        <v>130</v>
      </c>
      <c r="D83" s="198"/>
      <c r="E83" s="198"/>
      <c r="F83" s="134" t="s">
        <v>26</v>
      </c>
      <c r="G83" s="135"/>
      <c r="H83" s="135"/>
      <c r="I83" s="135">
        <f>'SO 03 03 Pol'!G110</f>
        <v>0</v>
      </c>
      <c r="J83" s="132" t="str">
        <f>IF(I104=0,"",I83/I104*100)</f>
        <v/>
      </c>
    </row>
    <row r="84" spans="1:10" ht="36.75" customHeight="1" x14ac:dyDescent="0.2">
      <c r="A84" s="123"/>
      <c r="B84" s="128" t="s">
        <v>131</v>
      </c>
      <c r="C84" s="197" t="s">
        <v>132</v>
      </c>
      <c r="D84" s="198"/>
      <c r="E84" s="198"/>
      <c r="F84" s="134" t="s">
        <v>26</v>
      </c>
      <c r="G84" s="135"/>
      <c r="H84" s="135"/>
      <c r="I84" s="135">
        <f>'SO 02 02.3 Pol'!G13</f>
        <v>0</v>
      </c>
      <c r="J84" s="132" t="str">
        <f>IF(I104=0,"",I84/I104*100)</f>
        <v/>
      </c>
    </row>
    <row r="85" spans="1:10" ht="36.75" customHeight="1" x14ac:dyDescent="0.2">
      <c r="A85" s="123"/>
      <c r="B85" s="128" t="s">
        <v>133</v>
      </c>
      <c r="C85" s="197" t="s">
        <v>134</v>
      </c>
      <c r="D85" s="198"/>
      <c r="E85" s="198"/>
      <c r="F85" s="134" t="s">
        <v>27</v>
      </c>
      <c r="G85" s="135"/>
      <c r="H85" s="135"/>
      <c r="I85" s="135">
        <f>'SO 01 01 Pol'!G184</f>
        <v>0</v>
      </c>
      <c r="J85" s="132" t="str">
        <f>IF(I104=0,"",I85/I104*100)</f>
        <v/>
      </c>
    </row>
    <row r="86" spans="1:10" ht="36.75" customHeight="1" x14ac:dyDescent="0.2">
      <c r="A86" s="123"/>
      <c r="B86" s="128" t="s">
        <v>135</v>
      </c>
      <c r="C86" s="197" t="s">
        <v>72</v>
      </c>
      <c r="D86" s="198"/>
      <c r="E86" s="198"/>
      <c r="F86" s="134" t="s">
        <v>27</v>
      </c>
      <c r="G86" s="135"/>
      <c r="H86" s="135"/>
      <c r="I86" s="135">
        <f>'SO 01 01 Pol'!G190</f>
        <v>0</v>
      </c>
      <c r="J86" s="132" t="str">
        <f>IF(I104=0,"",I86/I104*100)</f>
        <v/>
      </c>
    </row>
    <row r="87" spans="1:10" ht="36.75" customHeight="1" x14ac:dyDescent="0.2">
      <c r="A87" s="123"/>
      <c r="B87" s="128" t="s">
        <v>136</v>
      </c>
      <c r="C87" s="197" t="s">
        <v>137</v>
      </c>
      <c r="D87" s="198"/>
      <c r="E87" s="198"/>
      <c r="F87" s="134" t="s">
        <v>27</v>
      </c>
      <c r="G87" s="135"/>
      <c r="H87" s="135"/>
      <c r="I87" s="135">
        <f>'SO 01 01 Pol'!G201</f>
        <v>0</v>
      </c>
      <c r="J87" s="132" t="str">
        <f>IF(I104=0,"",I87/I104*100)</f>
        <v/>
      </c>
    </row>
    <row r="88" spans="1:10" ht="36.75" customHeight="1" x14ac:dyDescent="0.2">
      <c r="A88" s="123"/>
      <c r="B88" s="128" t="s">
        <v>138</v>
      </c>
      <c r="C88" s="197" t="s">
        <v>139</v>
      </c>
      <c r="D88" s="198"/>
      <c r="E88" s="198"/>
      <c r="F88" s="134" t="s">
        <v>27</v>
      </c>
      <c r="G88" s="135"/>
      <c r="H88" s="135"/>
      <c r="I88" s="135">
        <f>'SO 01 01 Pol'!G215</f>
        <v>0</v>
      </c>
      <c r="J88" s="132" t="str">
        <f>IF(I104=0,"",I88/I104*100)</f>
        <v/>
      </c>
    </row>
    <row r="89" spans="1:10" ht="36.75" customHeight="1" x14ac:dyDescent="0.2">
      <c r="A89" s="123"/>
      <c r="B89" s="128" t="s">
        <v>140</v>
      </c>
      <c r="C89" s="197" t="s">
        <v>141</v>
      </c>
      <c r="D89" s="198"/>
      <c r="E89" s="198"/>
      <c r="F89" s="134" t="s">
        <v>27</v>
      </c>
      <c r="G89" s="135"/>
      <c r="H89" s="135"/>
      <c r="I89" s="135">
        <f>'SO 01 01 Pol'!G233</f>
        <v>0</v>
      </c>
      <c r="J89" s="132" t="str">
        <f>IF(I104=0,"",I89/I104*100)</f>
        <v/>
      </c>
    </row>
    <row r="90" spans="1:10" ht="36.75" customHeight="1" x14ac:dyDescent="0.2">
      <c r="A90" s="123"/>
      <c r="B90" s="128" t="s">
        <v>142</v>
      </c>
      <c r="C90" s="197" t="s">
        <v>143</v>
      </c>
      <c r="D90" s="198"/>
      <c r="E90" s="198"/>
      <c r="F90" s="134" t="s">
        <v>27</v>
      </c>
      <c r="G90" s="135"/>
      <c r="H90" s="135"/>
      <c r="I90" s="135">
        <f>'SO 01 01 Pol'!G246</f>
        <v>0</v>
      </c>
      <c r="J90" s="132" t="str">
        <f>IF(I104=0,"",I90/I104*100)</f>
        <v/>
      </c>
    </row>
    <row r="91" spans="1:10" ht="36.75" customHeight="1" x14ac:dyDescent="0.2">
      <c r="A91" s="123"/>
      <c r="B91" s="128" t="s">
        <v>144</v>
      </c>
      <c r="C91" s="197" t="s">
        <v>145</v>
      </c>
      <c r="D91" s="198"/>
      <c r="E91" s="198"/>
      <c r="F91" s="134" t="s">
        <v>27</v>
      </c>
      <c r="G91" s="135"/>
      <c r="H91" s="135"/>
      <c r="I91" s="135">
        <f>'SO 01 01 Pol'!G250</f>
        <v>0</v>
      </c>
      <c r="J91" s="132" t="str">
        <f>IF(I104=0,"",I91/I104*100)</f>
        <v/>
      </c>
    </row>
    <row r="92" spans="1:10" ht="36.75" customHeight="1" x14ac:dyDescent="0.2">
      <c r="A92" s="123"/>
      <c r="B92" s="128" t="s">
        <v>146</v>
      </c>
      <c r="C92" s="197" t="s">
        <v>147</v>
      </c>
      <c r="D92" s="198"/>
      <c r="E92" s="198"/>
      <c r="F92" s="134" t="s">
        <v>27</v>
      </c>
      <c r="G92" s="135"/>
      <c r="H92" s="135"/>
      <c r="I92" s="135">
        <f>'SO 01 01 Pol'!G269</f>
        <v>0</v>
      </c>
      <c r="J92" s="132" t="str">
        <f>IF(I104=0,"",I92/I104*100)</f>
        <v/>
      </c>
    </row>
    <row r="93" spans="1:10" ht="36.75" customHeight="1" x14ac:dyDescent="0.2">
      <c r="A93" s="123"/>
      <c r="B93" s="128" t="s">
        <v>148</v>
      </c>
      <c r="C93" s="197" t="s">
        <v>149</v>
      </c>
      <c r="D93" s="198"/>
      <c r="E93" s="198"/>
      <c r="F93" s="134" t="s">
        <v>27</v>
      </c>
      <c r="G93" s="135"/>
      <c r="H93" s="135"/>
      <c r="I93" s="135">
        <f>'SO 01 01 Pol'!G299</f>
        <v>0</v>
      </c>
      <c r="J93" s="132" t="str">
        <f>IF(I104=0,"",I93/I104*100)</f>
        <v/>
      </c>
    </row>
    <row r="94" spans="1:10" ht="36.75" customHeight="1" x14ac:dyDescent="0.2">
      <c r="A94" s="123"/>
      <c r="B94" s="128" t="s">
        <v>150</v>
      </c>
      <c r="C94" s="197" t="s">
        <v>151</v>
      </c>
      <c r="D94" s="198"/>
      <c r="E94" s="198"/>
      <c r="F94" s="134" t="s">
        <v>27</v>
      </c>
      <c r="G94" s="135"/>
      <c r="H94" s="135"/>
      <c r="I94" s="135">
        <f>'SO 01 01 Pol'!G337</f>
        <v>0</v>
      </c>
      <c r="J94" s="132" t="str">
        <f>IF(I104=0,"",I94/I104*100)</f>
        <v/>
      </c>
    </row>
    <row r="95" spans="1:10" ht="36.75" customHeight="1" x14ac:dyDescent="0.2">
      <c r="A95" s="123"/>
      <c r="B95" s="128" t="s">
        <v>152</v>
      </c>
      <c r="C95" s="197" t="s">
        <v>153</v>
      </c>
      <c r="D95" s="198"/>
      <c r="E95" s="198"/>
      <c r="F95" s="134" t="s">
        <v>27</v>
      </c>
      <c r="G95" s="135"/>
      <c r="H95" s="135"/>
      <c r="I95" s="135">
        <f>'SO 01 01 Pol'!G363</f>
        <v>0</v>
      </c>
      <c r="J95" s="132" t="str">
        <f>IF(I104=0,"",I95/I104*100)</f>
        <v/>
      </c>
    </row>
    <row r="96" spans="1:10" ht="36.75" customHeight="1" x14ac:dyDescent="0.2">
      <c r="A96" s="123"/>
      <c r="B96" s="128" t="s">
        <v>154</v>
      </c>
      <c r="C96" s="197" t="s">
        <v>155</v>
      </c>
      <c r="D96" s="198"/>
      <c r="E96" s="198"/>
      <c r="F96" s="134" t="s">
        <v>27</v>
      </c>
      <c r="G96" s="135"/>
      <c r="H96" s="135"/>
      <c r="I96" s="135">
        <f>'SO 01 01 Pol'!G385</f>
        <v>0</v>
      </c>
      <c r="J96" s="132" t="str">
        <f>IF(I104=0,"",I96/I104*100)</f>
        <v/>
      </c>
    </row>
    <row r="97" spans="1:10" ht="36.75" customHeight="1" x14ac:dyDescent="0.2">
      <c r="A97" s="123"/>
      <c r="B97" s="128" t="s">
        <v>156</v>
      </c>
      <c r="C97" s="197" t="s">
        <v>157</v>
      </c>
      <c r="D97" s="198"/>
      <c r="E97" s="198"/>
      <c r="F97" s="134" t="s">
        <v>27</v>
      </c>
      <c r="G97" s="135"/>
      <c r="H97" s="135"/>
      <c r="I97" s="135">
        <f>'SO 01 01 Pol'!G404</f>
        <v>0</v>
      </c>
      <c r="J97" s="132" t="str">
        <f>IF(I104=0,"",I97/I104*100)</f>
        <v/>
      </c>
    </row>
    <row r="98" spans="1:10" ht="36.75" customHeight="1" x14ac:dyDescent="0.2">
      <c r="A98" s="123"/>
      <c r="B98" s="128" t="s">
        <v>158</v>
      </c>
      <c r="C98" s="197" t="s">
        <v>159</v>
      </c>
      <c r="D98" s="198"/>
      <c r="E98" s="198"/>
      <c r="F98" s="134" t="s">
        <v>27</v>
      </c>
      <c r="G98" s="135"/>
      <c r="H98" s="135"/>
      <c r="I98" s="135">
        <f>'SO 01 01 Pol'!G527</f>
        <v>0</v>
      </c>
      <c r="J98" s="132" t="str">
        <f>IF(I104=0,"",I98/I104*100)</f>
        <v/>
      </c>
    </row>
    <row r="99" spans="1:10" ht="36.75" customHeight="1" x14ac:dyDescent="0.2">
      <c r="A99" s="123"/>
      <c r="B99" s="128" t="s">
        <v>160</v>
      </c>
      <c r="C99" s="197" t="s">
        <v>161</v>
      </c>
      <c r="D99" s="198"/>
      <c r="E99" s="198"/>
      <c r="F99" s="134" t="s">
        <v>28</v>
      </c>
      <c r="G99" s="135"/>
      <c r="H99" s="135"/>
      <c r="I99" s="135">
        <f>'SO 03 03 Pol'!G96</f>
        <v>0</v>
      </c>
      <c r="J99" s="132" t="str">
        <f>IF(I104=0,"",I99/I104*100)</f>
        <v/>
      </c>
    </row>
    <row r="100" spans="1:10" ht="36.75" customHeight="1" x14ac:dyDescent="0.2">
      <c r="A100" s="123"/>
      <c r="B100" s="128" t="s">
        <v>162</v>
      </c>
      <c r="C100" s="197" t="s">
        <v>163</v>
      </c>
      <c r="D100" s="198"/>
      <c r="E100" s="198"/>
      <c r="F100" s="134" t="s">
        <v>28</v>
      </c>
      <c r="G100" s="135"/>
      <c r="H100" s="135"/>
      <c r="I100" s="135">
        <f>'SO 03 03 Pol'!G98</f>
        <v>0</v>
      </c>
      <c r="J100" s="132" t="str">
        <f>IF(I104=0,"",I100/I104*100)</f>
        <v/>
      </c>
    </row>
    <row r="101" spans="1:10" ht="36.75" customHeight="1" x14ac:dyDescent="0.2">
      <c r="A101" s="123"/>
      <c r="B101" s="128" t="s">
        <v>164</v>
      </c>
      <c r="C101" s="197" t="s">
        <v>165</v>
      </c>
      <c r="D101" s="198"/>
      <c r="E101" s="198"/>
      <c r="F101" s="134" t="s">
        <v>166</v>
      </c>
      <c r="G101" s="135"/>
      <c r="H101" s="135"/>
      <c r="I101" s="135">
        <f>'SO 01 01 Pol'!G532</f>
        <v>0</v>
      </c>
      <c r="J101" s="132" t="str">
        <f>IF(I104=0,"",I101/I104*100)</f>
        <v/>
      </c>
    </row>
    <row r="102" spans="1:10" ht="36.75" customHeight="1" x14ac:dyDescent="0.2">
      <c r="A102" s="123"/>
      <c r="B102" s="128" t="s">
        <v>167</v>
      </c>
      <c r="C102" s="197" t="s">
        <v>29</v>
      </c>
      <c r="D102" s="198"/>
      <c r="E102" s="198"/>
      <c r="F102" s="134" t="s">
        <v>167</v>
      </c>
      <c r="G102" s="135"/>
      <c r="H102" s="135"/>
      <c r="I102" s="135">
        <f>'00 00 Naklady'!G8</f>
        <v>0</v>
      </c>
      <c r="J102" s="132" t="str">
        <f>IF(I104=0,"",I102/I104*100)</f>
        <v/>
      </c>
    </row>
    <row r="103" spans="1:10" ht="36.75" customHeight="1" x14ac:dyDescent="0.2">
      <c r="A103" s="123"/>
      <c r="B103" s="128" t="s">
        <v>168</v>
      </c>
      <c r="C103" s="197" t="s">
        <v>30</v>
      </c>
      <c r="D103" s="198"/>
      <c r="E103" s="198"/>
      <c r="F103" s="134" t="s">
        <v>168</v>
      </c>
      <c r="G103" s="135"/>
      <c r="H103" s="135"/>
      <c r="I103" s="135">
        <f>'00 00 Naklady'!G10</f>
        <v>0</v>
      </c>
      <c r="J103" s="132" t="str">
        <f>IF(I104=0,"",I103/I104*100)</f>
        <v/>
      </c>
    </row>
    <row r="104" spans="1:10" ht="25.5" customHeight="1" x14ac:dyDescent="0.2">
      <c r="A104" s="124"/>
      <c r="B104" s="129" t="s">
        <v>1</v>
      </c>
      <c r="C104" s="130"/>
      <c r="D104" s="131"/>
      <c r="E104" s="131"/>
      <c r="F104" s="136"/>
      <c r="G104" s="137"/>
      <c r="H104" s="137"/>
      <c r="I104" s="137">
        <f>SUM(I57:I103)</f>
        <v>0</v>
      </c>
      <c r="J104" s="133">
        <f>SUM(J57:J103)</f>
        <v>0</v>
      </c>
    </row>
    <row r="105" spans="1:10" x14ac:dyDescent="0.2">
      <c r="F105" s="86"/>
      <c r="G105" s="86"/>
      <c r="H105" s="86"/>
      <c r="I105" s="86"/>
      <c r="J105" s="87"/>
    </row>
    <row r="106" spans="1:10" x14ac:dyDescent="0.2">
      <c r="F106" s="86"/>
      <c r="G106" s="86"/>
      <c r="H106" s="86"/>
      <c r="I106" s="86"/>
      <c r="J106" s="87"/>
    </row>
    <row r="107" spans="1:10" x14ac:dyDescent="0.2">
      <c r="F107" s="86"/>
      <c r="G107" s="86"/>
      <c r="H107" s="86"/>
      <c r="I107" s="86"/>
      <c r="J107" s="87"/>
    </row>
  </sheetData>
  <sheetProtection algorithmName="SHA-512" hashValue="4S45S9aJnkxDUu93ZZV77Wyvxb4+FynXLRcAhKIUebjJexYmXmACwLPYHLfhRLsjiazbmGzEU26pgL0/MPH35g==" saltValue="3rTqDTmNhMXU9wbGJDThz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B50:E50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100:E100"/>
    <mergeCell ref="C101:E101"/>
    <mergeCell ref="C102:E102"/>
    <mergeCell ref="C103:E103"/>
    <mergeCell ref="C95:E95"/>
    <mergeCell ref="C96:E96"/>
    <mergeCell ref="C97:E97"/>
    <mergeCell ref="C98:E98"/>
    <mergeCell ref="C99:E9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7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49" t="s">
        <v>8</v>
      </c>
      <c r="B2" s="48"/>
      <c r="C2" s="250"/>
      <c r="D2" s="250"/>
      <c r="E2" s="250"/>
      <c r="F2" s="250"/>
      <c r="G2" s="251"/>
    </row>
    <row r="3" spans="1:7" ht="24.95" customHeight="1" x14ac:dyDescent="0.2">
      <c r="A3" s="49" t="s">
        <v>9</v>
      </c>
      <c r="B3" s="48"/>
      <c r="C3" s="250"/>
      <c r="D3" s="250"/>
      <c r="E3" s="250"/>
      <c r="F3" s="250"/>
      <c r="G3" s="251"/>
    </row>
    <row r="4" spans="1:7" ht="24.95" customHeight="1" x14ac:dyDescent="0.2">
      <c r="A4" s="49" t="s">
        <v>10</v>
      </c>
      <c r="B4" s="48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algorithmName="SHA-512" hashValue="lwykkvNQIkrkJEeSr9VvWcmkuHyZGHpW58zSN+S4WG7ZcQYVo8FKteDI5VuHS6Sv/ff3w14TpP3kC7Rh0/J20A==" saltValue="X8p/FUFwAq0tddH0nNC+A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8C5AD-602B-4D38-8E39-53CA044A554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169</v>
      </c>
    </row>
    <row r="2" spans="1:60" ht="24.95" customHeight="1" x14ac:dyDescent="0.2">
      <c r="A2" s="139" t="s">
        <v>8</v>
      </c>
      <c r="B2" s="48" t="s">
        <v>43</v>
      </c>
      <c r="C2" s="253" t="s">
        <v>44</v>
      </c>
      <c r="D2" s="254"/>
      <c r="E2" s="254"/>
      <c r="F2" s="254"/>
      <c r="G2" s="255"/>
      <c r="AG2" t="s">
        <v>170</v>
      </c>
    </row>
    <row r="3" spans="1:60" ht="24.95" customHeight="1" x14ac:dyDescent="0.2">
      <c r="A3" s="139" t="s">
        <v>9</v>
      </c>
      <c r="B3" s="48" t="s">
        <v>58</v>
      </c>
      <c r="C3" s="253" t="s">
        <v>59</v>
      </c>
      <c r="D3" s="254"/>
      <c r="E3" s="254"/>
      <c r="F3" s="254"/>
      <c r="G3" s="255"/>
      <c r="AC3" s="121" t="s">
        <v>171</v>
      </c>
      <c r="AG3" t="s">
        <v>172</v>
      </c>
    </row>
    <row r="4" spans="1:60" ht="24.95" customHeight="1" x14ac:dyDescent="0.2">
      <c r="A4" s="140" t="s">
        <v>10</v>
      </c>
      <c r="B4" s="141" t="s">
        <v>58</v>
      </c>
      <c r="C4" s="256" t="s">
        <v>60</v>
      </c>
      <c r="D4" s="257"/>
      <c r="E4" s="257"/>
      <c r="F4" s="257"/>
      <c r="G4" s="258"/>
      <c r="AG4" t="s">
        <v>173</v>
      </c>
    </row>
    <row r="5" spans="1:60" x14ac:dyDescent="0.2">
      <c r="D5" s="10"/>
    </row>
    <row r="6" spans="1:60" ht="38.25" x14ac:dyDescent="0.2">
      <c r="A6" s="143" t="s">
        <v>174</v>
      </c>
      <c r="B6" s="145" t="s">
        <v>175</v>
      </c>
      <c r="C6" s="145" t="s">
        <v>176</v>
      </c>
      <c r="D6" s="144" t="s">
        <v>177</v>
      </c>
      <c r="E6" s="143" t="s">
        <v>178</v>
      </c>
      <c r="F6" s="142" t="s">
        <v>179</v>
      </c>
      <c r="G6" s="143" t="s">
        <v>31</v>
      </c>
      <c r="H6" s="146" t="s">
        <v>32</v>
      </c>
      <c r="I6" s="146" t="s">
        <v>180</v>
      </c>
      <c r="J6" s="146" t="s">
        <v>33</v>
      </c>
      <c r="K6" s="146" t="s">
        <v>181</v>
      </c>
      <c r="L6" s="146" t="s">
        <v>182</v>
      </c>
      <c r="M6" s="146" t="s">
        <v>183</v>
      </c>
      <c r="N6" s="146" t="s">
        <v>184</v>
      </c>
      <c r="O6" s="146" t="s">
        <v>185</v>
      </c>
      <c r="P6" s="146" t="s">
        <v>186</v>
      </c>
      <c r="Q6" s="146" t="s">
        <v>187</v>
      </c>
      <c r="R6" s="146" t="s">
        <v>188</v>
      </c>
      <c r="S6" s="146" t="s">
        <v>189</v>
      </c>
      <c r="T6" s="146" t="s">
        <v>190</v>
      </c>
      <c r="U6" s="146" t="s">
        <v>191</v>
      </c>
      <c r="V6" s="146" t="s">
        <v>192</v>
      </c>
      <c r="W6" s="146" t="s">
        <v>193</v>
      </c>
      <c r="X6" s="146" t="s">
        <v>194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195</v>
      </c>
      <c r="B8" s="161" t="s">
        <v>167</v>
      </c>
      <c r="C8" s="181" t="s">
        <v>29</v>
      </c>
      <c r="D8" s="162"/>
      <c r="E8" s="163"/>
      <c r="F8" s="164"/>
      <c r="G8" s="164">
        <f>SUMIF(AG9:AG9,"&lt;&gt;NOR",G9:G9)</f>
        <v>0</v>
      </c>
      <c r="H8" s="164"/>
      <c r="I8" s="164">
        <f>SUM(I9:I9)</f>
        <v>0</v>
      </c>
      <c r="J8" s="164"/>
      <c r="K8" s="164">
        <f>SUM(K9:K9)</f>
        <v>0</v>
      </c>
      <c r="L8" s="164"/>
      <c r="M8" s="164">
        <f>SUM(M9:M9)</f>
        <v>0</v>
      </c>
      <c r="N8" s="164"/>
      <c r="O8" s="164">
        <f>SUM(O9:O9)</f>
        <v>0</v>
      </c>
      <c r="P8" s="164"/>
      <c r="Q8" s="164">
        <f>SUM(Q9:Q9)</f>
        <v>0</v>
      </c>
      <c r="R8" s="164"/>
      <c r="S8" s="164"/>
      <c r="T8" s="165"/>
      <c r="U8" s="159"/>
      <c r="V8" s="159">
        <f>SUM(V9:V9)</f>
        <v>0</v>
      </c>
      <c r="W8" s="159"/>
      <c r="X8" s="159"/>
      <c r="AG8" t="s">
        <v>196</v>
      </c>
    </row>
    <row r="9" spans="1:60" outlineLevel="1" x14ac:dyDescent="0.2">
      <c r="A9" s="173">
        <v>1</v>
      </c>
      <c r="B9" s="174" t="s">
        <v>197</v>
      </c>
      <c r="C9" s="182" t="s">
        <v>198</v>
      </c>
      <c r="D9" s="175" t="s">
        <v>199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200</v>
      </c>
      <c r="T9" s="179" t="s">
        <v>201</v>
      </c>
      <c r="U9" s="157">
        <v>0</v>
      </c>
      <c r="V9" s="157">
        <f>ROUND(E9*U9,2)</f>
        <v>0</v>
      </c>
      <c r="W9" s="157"/>
      <c r="X9" s="157" t="s">
        <v>202</v>
      </c>
      <c r="Y9" s="147"/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0" t="s">
        <v>195</v>
      </c>
      <c r="B10" s="161" t="s">
        <v>168</v>
      </c>
      <c r="C10" s="181" t="s">
        <v>30</v>
      </c>
      <c r="D10" s="162"/>
      <c r="E10" s="163"/>
      <c r="F10" s="164"/>
      <c r="G10" s="164">
        <f>SUMIF(AG11:AG11,"&lt;&gt;NOR",G11:G11)</f>
        <v>0</v>
      </c>
      <c r="H10" s="164"/>
      <c r="I10" s="164">
        <f>SUM(I11:I11)</f>
        <v>0</v>
      </c>
      <c r="J10" s="164"/>
      <c r="K10" s="164">
        <f>SUM(K11:K11)</f>
        <v>0</v>
      </c>
      <c r="L10" s="164"/>
      <c r="M10" s="164">
        <f>SUM(M11:M11)</f>
        <v>0</v>
      </c>
      <c r="N10" s="164"/>
      <c r="O10" s="164">
        <f>SUM(O11:O11)</f>
        <v>0</v>
      </c>
      <c r="P10" s="164"/>
      <c r="Q10" s="164">
        <f>SUM(Q11:Q11)</f>
        <v>0</v>
      </c>
      <c r="R10" s="164"/>
      <c r="S10" s="164"/>
      <c r="T10" s="165"/>
      <c r="U10" s="159"/>
      <c r="V10" s="159">
        <f>SUM(V11:V11)</f>
        <v>0</v>
      </c>
      <c r="W10" s="159"/>
      <c r="X10" s="159"/>
      <c r="AG10" t="s">
        <v>196</v>
      </c>
    </row>
    <row r="11" spans="1:60" outlineLevel="1" x14ac:dyDescent="0.2">
      <c r="A11" s="166">
        <v>2</v>
      </c>
      <c r="B11" s="167" t="s">
        <v>204</v>
      </c>
      <c r="C11" s="183" t="s">
        <v>205</v>
      </c>
      <c r="D11" s="168" t="s">
        <v>199</v>
      </c>
      <c r="E11" s="169">
        <v>1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15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/>
      <c r="S11" s="171" t="s">
        <v>200</v>
      </c>
      <c r="T11" s="172" t="s">
        <v>201</v>
      </c>
      <c r="U11" s="157">
        <v>0</v>
      </c>
      <c r="V11" s="157">
        <f>ROUND(E11*U11,2)</f>
        <v>0</v>
      </c>
      <c r="W11" s="157"/>
      <c r="X11" s="157" t="s">
        <v>202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3"/>
      <c r="B12" s="4"/>
      <c r="C12" s="184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v>15</v>
      </c>
      <c r="AF12">
        <v>21</v>
      </c>
      <c r="AG12" t="s">
        <v>182</v>
      </c>
    </row>
    <row r="13" spans="1:60" x14ac:dyDescent="0.2">
      <c r="A13" s="150"/>
      <c r="B13" s="151" t="s">
        <v>31</v>
      </c>
      <c r="C13" s="185"/>
      <c r="D13" s="152"/>
      <c r="E13" s="153"/>
      <c r="F13" s="153"/>
      <c r="G13" s="180">
        <f>G8+G10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f>SUMIF(L7:L11,AE12,G7:G11)</f>
        <v>0</v>
      </c>
      <c r="AF13">
        <f>SUMIF(L7:L11,AF12,G7:G11)</f>
        <v>0</v>
      </c>
      <c r="AG13" t="s">
        <v>206</v>
      </c>
    </row>
    <row r="14" spans="1:60" x14ac:dyDescent="0.2">
      <c r="A14" s="3"/>
      <c r="B14" s="4"/>
      <c r="C14" s="184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">
      <c r="A15" s="3"/>
      <c r="B15" s="4"/>
      <c r="C15" s="184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60" x14ac:dyDescent="0.2">
      <c r="A16" s="259" t="s">
        <v>207</v>
      </c>
      <c r="B16" s="259"/>
      <c r="C16" s="260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">
      <c r="A17" s="261"/>
      <c r="B17" s="262"/>
      <c r="C17" s="263"/>
      <c r="D17" s="262"/>
      <c r="E17" s="262"/>
      <c r="F17" s="262"/>
      <c r="G17" s="26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G17" t="s">
        <v>208</v>
      </c>
    </row>
    <row r="18" spans="1:33" x14ac:dyDescent="0.2">
      <c r="A18" s="265"/>
      <c r="B18" s="266"/>
      <c r="C18" s="267"/>
      <c r="D18" s="266"/>
      <c r="E18" s="266"/>
      <c r="F18" s="266"/>
      <c r="G18" s="26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265"/>
      <c r="B19" s="266"/>
      <c r="C19" s="267"/>
      <c r="D19" s="266"/>
      <c r="E19" s="266"/>
      <c r="F19" s="266"/>
      <c r="G19" s="26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265"/>
      <c r="B20" s="266"/>
      <c r="C20" s="267"/>
      <c r="D20" s="266"/>
      <c r="E20" s="266"/>
      <c r="F20" s="266"/>
      <c r="G20" s="268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269"/>
      <c r="B21" s="270"/>
      <c r="C21" s="271"/>
      <c r="D21" s="270"/>
      <c r="E21" s="270"/>
      <c r="F21" s="270"/>
      <c r="G21" s="27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">
      <c r="A22" s="3"/>
      <c r="B22" s="4"/>
      <c r="C22" s="184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">
      <c r="C23" s="186"/>
      <c r="D23" s="10"/>
      <c r="AG23" t="s">
        <v>209</v>
      </c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I69ecv1U3ru2oQu8tAUGfQkORWHHNIP2OypdfNHcWFPA0FFNR2YInpKox1riaBHXtSZ4xb58881q4g+qlFjxg==" saltValue="RsKi15juYodLMLF4YxABuw==" spinCount="100000" sheet="1"/>
  <mergeCells count="6">
    <mergeCell ref="A17:G21"/>
    <mergeCell ref="A1:G1"/>
    <mergeCell ref="C2:G2"/>
    <mergeCell ref="C3:G3"/>
    <mergeCell ref="C4:G4"/>
    <mergeCell ref="A16:C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B785-3FE1-4455-9D2A-7651A86C8E5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169</v>
      </c>
    </row>
    <row r="2" spans="1:60" ht="24.95" customHeight="1" x14ac:dyDescent="0.2">
      <c r="A2" s="139" t="s">
        <v>8</v>
      </c>
      <c r="B2" s="48" t="s">
        <v>43</v>
      </c>
      <c r="C2" s="253" t="s">
        <v>44</v>
      </c>
      <c r="D2" s="254"/>
      <c r="E2" s="254"/>
      <c r="F2" s="254"/>
      <c r="G2" s="255"/>
      <c r="AG2" t="s">
        <v>170</v>
      </c>
    </row>
    <row r="3" spans="1:60" ht="24.95" customHeight="1" x14ac:dyDescent="0.2">
      <c r="A3" s="139" t="s">
        <v>9</v>
      </c>
      <c r="B3" s="48" t="s">
        <v>61</v>
      </c>
      <c r="C3" s="253" t="s">
        <v>62</v>
      </c>
      <c r="D3" s="254"/>
      <c r="E3" s="254"/>
      <c r="F3" s="254"/>
      <c r="G3" s="255"/>
      <c r="AC3" s="121" t="s">
        <v>170</v>
      </c>
      <c r="AG3" t="s">
        <v>172</v>
      </c>
    </row>
    <row r="4" spans="1:60" ht="24.95" customHeight="1" x14ac:dyDescent="0.2">
      <c r="A4" s="140" t="s">
        <v>10</v>
      </c>
      <c r="B4" s="141" t="s">
        <v>63</v>
      </c>
      <c r="C4" s="256" t="s">
        <v>64</v>
      </c>
      <c r="D4" s="257"/>
      <c r="E4" s="257"/>
      <c r="F4" s="257"/>
      <c r="G4" s="258"/>
      <c r="AG4" t="s">
        <v>173</v>
      </c>
    </row>
    <row r="5" spans="1:60" x14ac:dyDescent="0.2">
      <c r="D5" s="10"/>
    </row>
    <row r="6" spans="1:60" ht="38.25" x14ac:dyDescent="0.2">
      <c r="A6" s="143" t="s">
        <v>174</v>
      </c>
      <c r="B6" s="145" t="s">
        <v>175</v>
      </c>
      <c r="C6" s="145" t="s">
        <v>176</v>
      </c>
      <c r="D6" s="144" t="s">
        <v>177</v>
      </c>
      <c r="E6" s="143" t="s">
        <v>178</v>
      </c>
      <c r="F6" s="142" t="s">
        <v>179</v>
      </c>
      <c r="G6" s="143" t="s">
        <v>31</v>
      </c>
      <c r="H6" s="146" t="s">
        <v>32</v>
      </c>
      <c r="I6" s="146" t="s">
        <v>180</v>
      </c>
      <c r="J6" s="146" t="s">
        <v>33</v>
      </c>
      <c r="K6" s="146" t="s">
        <v>181</v>
      </c>
      <c r="L6" s="146" t="s">
        <v>182</v>
      </c>
      <c r="M6" s="146" t="s">
        <v>183</v>
      </c>
      <c r="N6" s="146" t="s">
        <v>184</v>
      </c>
      <c r="O6" s="146" t="s">
        <v>185</v>
      </c>
      <c r="P6" s="146" t="s">
        <v>186</v>
      </c>
      <c r="Q6" s="146" t="s">
        <v>187</v>
      </c>
      <c r="R6" s="146" t="s">
        <v>188</v>
      </c>
      <c r="S6" s="146" t="s">
        <v>189</v>
      </c>
      <c r="T6" s="146" t="s">
        <v>190</v>
      </c>
      <c r="U6" s="146" t="s">
        <v>191</v>
      </c>
      <c r="V6" s="146" t="s">
        <v>192</v>
      </c>
      <c r="W6" s="146" t="s">
        <v>193</v>
      </c>
      <c r="X6" s="146" t="s">
        <v>194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195</v>
      </c>
      <c r="B8" s="161" t="s">
        <v>92</v>
      </c>
      <c r="C8" s="181" t="s">
        <v>93</v>
      </c>
      <c r="D8" s="162"/>
      <c r="E8" s="163"/>
      <c r="F8" s="164"/>
      <c r="G8" s="164">
        <f>SUMIF(AG9:AG48,"&lt;&gt;NOR",G9:G48)</f>
        <v>0</v>
      </c>
      <c r="H8" s="164"/>
      <c r="I8" s="164">
        <f>SUM(I9:I48)</f>
        <v>0</v>
      </c>
      <c r="J8" s="164"/>
      <c r="K8" s="164">
        <f>SUM(K9:K48)</f>
        <v>0</v>
      </c>
      <c r="L8" s="164"/>
      <c r="M8" s="164">
        <f>SUM(M9:M48)</f>
        <v>0</v>
      </c>
      <c r="N8" s="164"/>
      <c r="O8" s="164">
        <f>SUM(O9:O48)</f>
        <v>4.4099999999999993</v>
      </c>
      <c r="P8" s="164"/>
      <c r="Q8" s="164">
        <f>SUM(Q9:Q48)</f>
        <v>0</v>
      </c>
      <c r="R8" s="164"/>
      <c r="S8" s="164"/>
      <c r="T8" s="165"/>
      <c r="U8" s="159"/>
      <c r="V8" s="159">
        <f>SUM(V9:V48)</f>
        <v>38.54</v>
      </c>
      <c r="W8" s="159"/>
      <c r="X8" s="159"/>
      <c r="AG8" t="s">
        <v>196</v>
      </c>
    </row>
    <row r="9" spans="1:60" ht="22.5" outlineLevel="1" x14ac:dyDescent="0.2">
      <c r="A9" s="166">
        <v>1</v>
      </c>
      <c r="B9" s="167" t="s">
        <v>210</v>
      </c>
      <c r="C9" s="183" t="s">
        <v>211</v>
      </c>
      <c r="D9" s="168" t="s">
        <v>212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15</v>
      </c>
      <c r="M9" s="171">
        <f>G9*(1+L9/100)</f>
        <v>0</v>
      </c>
      <c r="N9" s="171">
        <v>8.0000000000000004E-4</v>
      </c>
      <c r="O9" s="171">
        <f>ROUND(E9*N9,2)</f>
        <v>0</v>
      </c>
      <c r="P9" s="171">
        <v>0</v>
      </c>
      <c r="Q9" s="171">
        <f>ROUND(E9*P9,2)</f>
        <v>0</v>
      </c>
      <c r="R9" s="171" t="s">
        <v>213</v>
      </c>
      <c r="S9" s="171" t="s">
        <v>200</v>
      </c>
      <c r="T9" s="172" t="s">
        <v>200</v>
      </c>
      <c r="U9" s="157">
        <v>0</v>
      </c>
      <c r="V9" s="157">
        <f>ROUND(E9*U9,2)</f>
        <v>0</v>
      </c>
      <c r="W9" s="157"/>
      <c r="X9" s="157" t="s">
        <v>214</v>
      </c>
      <c r="Y9" s="147"/>
      <c r="Z9" s="147"/>
      <c r="AA9" s="147"/>
      <c r="AB9" s="147"/>
      <c r="AC9" s="147"/>
      <c r="AD9" s="147"/>
      <c r="AE9" s="147"/>
      <c r="AF9" s="147"/>
      <c r="AG9" s="147" t="s">
        <v>215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92" t="s">
        <v>216</v>
      </c>
      <c r="D10" s="187"/>
      <c r="E10" s="188">
        <v>1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217</v>
      </c>
      <c r="AH10" s="147">
        <v>5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6">
        <v>2</v>
      </c>
      <c r="B11" s="167" t="s">
        <v>218</v>
      </c>
      <c r="C11" s="183" t="s">
        <v>219</v>
      </c>
      <c r="D11" s="168" t="s">
        <v>212</v>
      </c>
      <c r="E11" s="169">
        <v>1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15</v>
      </c>
      <c r="M11" s="171">
        <f>G11*(1+L11/100)</f>
        <v>0</v>
      </c>
      <c r="N11" s="171">
        <v>8.0000000000000004E-4</v>
      </c>
      <c r="O11" s="171">
        <f>ROUND(E11*N11,2)</f>
        <v>0</v>
      </c>
      <c r="P11" s="171">
        <v>0</v>
      </c>
      <c r="Q11" s="171">
        <f>ROUND(E11*P11,2)</f>
        <v>0</v>
      </c>
      <c r="R11" s="171"/>
      <c r="S11" s="171" t="s">
        <v>220</v>
      </c>
      <c r="T11" s="172" t="s">
        <v>201</v>
      </c>
      <c r="U11" s="157">
        <v>0</v>
      </c>
      <c r="V11" s="157">
        <f>ROUND(E11*U11,2)</f>
        <v>0</v>
      </c>
      <c r="W11" s="157"/>
      <c r="X11" s="157" t="s">
        <v>214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215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92" t="s">
        <v>221</v>
      </c>
      <c r="D12" s="187"/>
      <c r="E12" s="188">
        <v>1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217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3</v>
      </c>
      <c r="B13" s="167" t="s">
        <v>222</v>
      </c>
      <c r="C13" s="183" t="s">
        <v>223</v>
      </c>
      <c r="D13" s="168" t="s">
        <v>224</v>
      </c>
      <c r="E13" s="169">
        <v>4.4999999999999997E-3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15</v>
      </c>
      <c r="M13" s="171">
        <f>G13*(1+L13/100)</f>
        <v>0</v>
      </c>
      <c r="N13" s="171">
        <v>1.84144</v>
      </c>
      <c r="O13" s="171">
        <f>ROUND(E13*N13,2)</f>
        <v>0.01</v>
      </c>
      <c r="P13" s="171">
        <v>0</v>
      </c>
      <c r="Q13" s="171">
        <f>ROUND(E13*P13,2)</f>
        <v>0</v>
      </c>
      <c r="R13" s="171"/>
      <c r="S13" s="171" t="s">
        <v>200</v>
      </c>
      <c r="T13" s="172" t="s">
        <v>200</v>
      </c>
      <c r="U13" s="157">
        <v>4.7939999999999996</v>
      </c>
      <c r="V13" s="157">
        <f>ROUND(E13*U13,2)</f>
        <v>0.02</v>
      </c>
      <c r="W13" s="157"/>
      <c r="X13" s="157" t="s">
        <v>225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226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192" t="s">
        <v>227</v>
      </c>
      <c r="D14" s="187"/>
      <c r="E14" s="188">
        <v>2.2499999999999998E-3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217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54"/>
      <c r="B15" s="155"/>
      <c r="C15" s="192" t="s">
        <v>228</v>
      </c>
      <c r="D15" s="187"/>
      <c r="E15" s="188">
        <v>2.2499999999999998E-3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217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6">
        <v>4</v>
      </c>
      <c r="B16" s="167" t="s">
        <v>229</v>
      </c>
      <c r="C16" s="183" t="s">
        <v>230</v>
      </c>
      <c r="D16" s="168" t="s">
        <v>212</v>
      </c>
      <c r="E16" s="169">
        <v>2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15</v>
      </c>
      <c r="M16" s="171">
        <f>G16*(1+L16/100)</f>
        <v>0</v>
      </c>
      <c r="N16" s="171">
        <v>6.4299999999999996E-2</v>
      </c>
      <c r="O16" s="171">
        <f>ROUND(E16*N16,2)</f>
        <v>0.13</v>
      </c>
      <c r="P16" s="171">
        <v>0</v>
      </c>
      <c r="Q16" s="171">
        <f>ROUND(E16*P16,2)</f>
        <v>0</v>
      </c>
      <c r="R16" s="171"/>
      <c r="S16" s="171" t="s">
        <v>200</v>
      </c>
      <c r="T16" s="172" t="s">
        <v>200</v>
      </c>
      <c r="U16" s="157">
        <v>0.24199999999999999</v>
      </c>
      <c r="V16" s="157">
        <f>ROUND(E16*U16,2)</f>
        <v>0.48</v>
      </c>
      <c r="W16" s="157"/>
      <c r="X16" s="157" t="s">
        <v>225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226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92" t="s">
        <v>231</v>
      </c>
      <c r="D17" s="187"/>
      <c r="E17" s="188">
        <v>1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217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92" t="s">
        <v>232</v>
      </c>
      <c r="D18" s="187"/>
      <c r="E18" s="188">
        <v>1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217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6">
        <v>5</v>
      </c>
      <c r="B19" s="167" t="s">
        <v>233</v>
      </c>
      <c r="C19" s="183" t="s">
        <v>234</v>
      </c>
      <c r="D19" s="168" t="s">
        <v>212</v>
      </c>
      <c r="E19" s="169">
        <v>4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15</v>
      </c>
      <c r="M19" s="171">
        <f>G19*(1+L19/100)</f>
        <v>0</v>
      </c>
      <c r="N19" s="171">
        <v>5.2500000000000003E-3</v>
      </c>
      <c r="O19" s="171">
        <f>ROUND(E19*N19,2)</f>
        <v>0.02</v>
      </c>
      <c r="P19" s="171">
        <v>0</v>
      </c>
      <c r="Q19" s="171">
        <f>ROUND(E19*P19,2)</f>
        <v>0</v>
      </c>
      <c r="R19" s="171"/>
      <c r="S19" s="171" t="s">
        <v>200</v>
      </c>
      <c r="T19" s="172" t="s">
        <v>200</v>
      </c>
      <c r="U19" s="157">
        <v>0.11</v>
      </c>
      <c r="V19" s="157">
        <f>ROUND(E19*U19,2)</f>
        <v>0.44</v>
      </c>
      <c r="W19" s="157"/>
      <c r="X19" s="157" t="s">
        <v>225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226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2" t="s">
        <v>235</v>
      </c>
      <c r="D20" s="187"/>
      <c r="E20" s="188">
        <v>2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217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92" t="s">
        <v>236</v>
      </c>
      <c r="D21" s="187"/>
      <c r="E21" s="188">
        <v>2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217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66">
        <v>6</v>
      </c>
      <c r="B22" s="167" t="s">
        <v>237</v>
      </c>
      <c r="C22" s="183" t="s">
        <v>238</v>
      </c>
      <c r="D22" s="168" t="s">
        <v>239</v>
      </c>
      <c r="E22" s="169">
        <v>3.4320000000000003E-2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15</v>
      </c>
      <c r="M22" s="171">
        <f>G22*(1+L22/100)</f>
        <v>0</v>
      </c>
      <c r="N22" s="171">
        <v>1.0900000000000001</v>
      </c>
      <c r="O22" s="171">
        <f>ROUND(E22*N22,2)</f>
        <v>0.04</v>
      </c>
      <c r="P22" s="171">
        <v>0</v>
      </c>
      <c r="Q22" s="171">
        <f>ROUND(E22*P22,2)</f>
        <v>0</v>
      </c>
      <c r="R22" s="171"/>
      <c r="S22" s="171" t="s">
        <v>200</v>
      </c>
      <c r="T22" s="172" t="s">
        <v>200</v>
      </c>
      <c r="U22" s="157">
        <v>18.8</v>
      </c>
      <c r="V22" s="157">
        <f>ROUND(E22*U22,2)</f>
        <v>0.65</v>
      </c>
      <c r="W22" s="157"/>
      <c r="X22" s="157" t="s">
        <v>225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226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54"/>
      <c r="B23" s="155"/>
      <c r="C23" s="192" t="s">
        <v>240</v>
      </c>
      <c r="D23" s="187"/>
      <c r="E23" s="188">
        <v>1.7160000000000002E-2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217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54"/>
      <c r="B24" s="155"/>
      <c r="C24" s="192" t="s">
        <v>240</v>
      </c>
      <c r="D24" s="187"/>
      <c r="E24" s="188">
        <v>1.7160000000000002E-2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217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6">
        <v>7</v>
      </c>
      <c r="B25" s="167" t="s">
        <v>241</v>
      </c>
      <c r="C25" s="183" t="s">
        <v>242</v>
      </c>
      <c r="D25" s="168" t="s">
        <v>224</v>
      </c>
      <c r="E25" s="169">
        <v>0.97970000000000002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15</v>
      </c>
      <c r="M25" s="171">
        <f>G25*(1+L25/100)</f>
        <v>0</v>
      </c>
      <c r="N25" s="171">
        <v>0.76473999999999998</v>
      </c>
      <c r="O25" s="171">
        <f>ROUND(E25*N25,2)</f>
        <v>0.75</v>
      </c>
      <c r="P25" s="171">
        <v>0</v>
      </c>
      <c r="Q25" s="171">
        <f>ROUND(E25*P25,2)</f>
        <v>0</v>
      </c>
      <c r="R25" s="171"/>
      <c r="S25" s="171" t="s">
        <v>200</v>
      </c>
      <c r="T25" s="172" t="s">
        <v>200</v>
      </c>
      <c r="U25" s="157">
        <v>3.9291900000000002</v>
      </c>
      <c r="V25" s="157">
        <f>ROUND(E25*U25,2)</f>
        <v>3.85</v>
      </c>
      <c r="W25" s="157"/>
      <c r="X25" s="157" t="s">
        <v>225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226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2" t="s">
        <v>243</v>
      </c>
      <c r="D26" s="187"/>
      <c r="E26" s="188">
        <v>0.97970000000000002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217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6">
        <v>8</v>
      </c>
      <c r="B27" s="167" t="s">
        <v>244</v>
      </c>
      <c r="C27" s="183" t="s">
        <v>245</v>
      </c>
      <c r="D27" s="168" t="s">
        <v>224</v>
      </c>
      <c r="E27" s="169">
        <v>3.03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15</v>
      </c>
      <c r="M27" s="171">
        <f>G27*(1+L27/100)</f>
        <v>0</v>
      </c>
      <c r="N27" s="171">
        <v>0.76473999999999998</v>
      </c>
      <c r="O27" s="171">
        <f>ROUND(E27*N27,2)</f>
        <v>2.3199999999999998</v>
      </c>
      <c r="P27" s="171">
        <v>0</v>
      </c>
      <c r="Q27" s="171">
        <f>ROUND(E27*P27,2)</f>
        <v>0</v>
      </c>
      <c r="R27" s="171"/>
      <c r="S27" s="171" t="s">
        <v>200</v>
      </c>
      <c r="T27" s="172" t="s">
        <v>200</v>
      </c>
      <c r="U27" s="157">
        <v>2.9721899999999999</v>
      </c>
      <c r="V27" s="157">
        <f>ROUND(E27*U27,2)</f>
        <v>9.01</v>
      </c>
      <c r="W27" s="157"/>
      <c r="X27" s="157" t="s">
        <v>225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226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92" t="s">
        <v>246</v>
      </c>
      <c r="D28" s="187"/>
      <c r="E28" s="188">
        <v>1.8180000000000001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217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2" t="s">
        <v>247</v>
      </c>
      <c r="D29" s="187"/>
      <c r="E29" s="188">
        <v>1.212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217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6">
        <v>9</v>
      </c>
      <c r="B30" s="167" t="s">
        <v>248</v>
      </c>
      <c r="C30" s="183" t="s">
        <v>249</v>
      </c>
      <c r="D30" s="168" t="s">
        <v>250</v>
      </c>
      <c r="E30" s="169">
        <v>11.4339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15</v>
      </c>
      <c r="M30" s="171">
        <f>G30*(1+L30/100)</f>
        <v>0</v>
      </c>
      <c r="N30" s="171">
        <v>7.4539999999999995E-2</v>
      </c>
      <c r="O30" s="171">
        <f>ROUND(E30*N30,2)</f>
        <v>0.85</v>
      </c>
      <c r="P30" s="171">
        <v>0</v>
      </c>
      <c r="Q30" s="171">
        <f>ROUND(E30*P30,2)</f>
        <v>0</v>
      </c>
      <c r="R30" s="171"/>
      <c r="S30" s="171" t="s">
        <v>200</v>
      </c>
      <c r="T30" s="172" t="s">
        <v>200</v>
      </c>
      <c r="U30" s="157">
        <v>0.53500000000000003</v>
      </c>
      <c r="V30" s="157">
        <f>ROUND(E30*U30,2)</f>
        <v>6.12</v>
      </c>
      <c r="W30" s="157"/>
      <c r="X30" s="157" t="s">
        <v>225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226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92" t="s">
        <v>251</v>
      </c>
      <c r="D31" s="187"/>
      <c r="E31" s="188">
        <v>6.7328000000000001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217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92" t="s">
        <v>252</v>
      </c>
      <c r="D32" s="187"/>
      <c r="E32" s="188">
        <v>-1.8180000000000001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217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2" t="s">
        <v>253</v>
      </c>
      <c r="D33" s="187"/>
      <c r="E33" s="188">
        <v>8.3370999999999995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217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92" t="s">
        <v>252</v>
      </c>
      <c r="D34" s="187"/>
      <c r="E34" s="188">
        <v>-1.8180000000000001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217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6">
        <v>10</v>
      </c>
      <c r="B35" s="167" t="s">
        <v>254</v>
      </c>
      <c r="C35" s="183" t="s">
        <v>255</v>
      </c>
      <c r="D35" s="168" t="s">
        <v>212</v>
      </c>
      <c r="E35" s="169">
        <v>1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15</v>
      </c>
      <c r="M35" s="171">
        <f>G35*(1+L35/100)</f>
        <v>0</v>
      </c>
      <c r="N35" s="171">
        <v>1.6000000000000001E-4</v>
      </c>
      <c r="O35" s="171">
        <f>ROUND(E35*N35,2)</f>
        <v>0</v>
      </c>
      <c r="P35" s="171">
        <v>0</v>
      </c>
      <c r="Q35" s="171">
        <f>ROUND(E35*P35,2)</f>
        <v>0</v>
      </c>
      <c r="R35" s="171"/>
      <c r="S35" s="171" t="s">
        <v>200</v>
      </c>
      <c r="T35" s="172" t="s">
        <v>200</v>
      </c>
      <c r="U35" s="157">
        <v>0.94</v>
      </c>
      <c r="V35" s="157">
        <f>ROUND(E35*U35,2)</f>
        <v>0.94</v>
      </c>
      <c r="W35" s="157"/>
      <c r="X35" s="157" t="s">
        <v>225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226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92" t="s">
        <v>221</v>
      </c>
      <c r="D36" s="187"/>
      <c r="E36" s="188">
        <v>1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217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6">
        <v>11</v>
      </c>
      <c r="B37" s="167" t="s">
        <v>256</v>
      </c>
      <c r="C37" s="183" t="s">
        <v>257</v>
      </c>
      <c r="D37" s="168" t="s">
        <v>212</v>
      </c>
      <c r="E37" s="169">
        <v>1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15</v>
      </c>
      <c r="M37" s="171">
        <f>G37*(1+L37/100)</f>
        <v>0</v>
      </c>
      <c r="N37" s="171">
        <v>1.6000000000000001E-4</v>
      </c>
      <c r="O37" s="171">
        <f>ROUND(E37*N37,2)</f>
        <v>0</v>
      </c>
      <c r="P37" s="171">
        <v>0</v>
      </c>
      <c r="Q37" s="171">
        <f>ROUND(E37*P37,2)</f>
        <v>0</v>
      </c>
      <c r="R37" s="171"/>
      <c r="S37" s="171" t="s">
        <v>200</v>
      </c>
      <c r="T37" s="172" t="s">
        <v>200</v>
      </c>
      <c r="U37" s="157">
        <v>1.24</v>
      </c>
      <c r="V37" s="157">
        <f>ROUND(E37*U37,2)</f>
        <v>1.24</v>
      </c>
      <c r="W37" s="157"/>
      <c r="X37" s="157" t="s">
        <v>225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226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92" t="s">
        <v>258</v>
      </c>
      <c r="D38" s="187"/>
      <c r="E38" s="188">
        <v>1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217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6">
        <v>12</v>
      </c>
      <c r="B39" s="167" t="s">
        <v>259</v>
      </c>
      <c r="C39" s="183" t="s">
        <v>260</v>
      </c>
      <c r="D39" s="168" t="s">
        <v>261</v>
      </c>
      <c r="E39" s="169">
        <v>18.600000000000001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15</v>
      </c>
      <c r="M39" s="171">
        <f>G39*(1+L39/100)</f>
        <v>0</v>
      </c>
      <c r="N39" s="171">
        <v>1.0200000000000001E-3</v>
      </c>
      <c r="O39" s="171">
        <f>ROUND(E39*N39,2)</f>
        <v>0.02</v>
      </c>
      <c r="P39" s="171">
        <v>0</v>
      </c>
      <c r="Q39" s="171">
        <f>ROUND(E39*P39,2)</f>
        <v>0</v>
      </c>
      <c r="R39" s="171"/>
      <c r="S39" s="171" t="s">
        <v>200</v>
      </c>
      <c r="T39" s="172" t="s">
        <v>200</v>
      </c>
      <c r="U39" s="157">
        <v>0.223</v>
      </c>
      <c r="V39" s="157">
        <f>ROUND(E39*U39,2)</f>
        <v>4.1500000000000004</v>
      </c>
      <c r="W39" s="157"/>
      <c r="X39" s="157" t="s">
        <v>225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226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92" t="s">
        <v>262</v>
      </c>
      <c r="D40" s="187"/>
      <c r="E40" s="188">
        <v>4.04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217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92" t="s">
        <v>263</v>
      </c>
      <c r="D41" s="187"/>
      <c r="E41" s="188">
        <v>2.02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217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92" t="s">
        <v>264</v>
      </c>
      <c r="D42" s="187"/>
      <c r="E42" s="188">
        <v>2.02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217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92" t="s">
        <v>265</v>
      </c>
      <c r="D43" s="187"/>
      <c r="E43" s="188">
        <v>5.26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217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92" t="s">
        <v>266</v>
      </c>
      <c r="D44" s="187"/>
      <c r="E44" s="188">
        <v>5.26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217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33.75" outlineLevel="1" x14ac:dyDescent="0.2">
      <c r="A45" s="166">
        <v>13</v>
      </c>
      <c r="B45" s="167" t="s">
        <v>267</v>
      </c>
      <c r="C45" s="183" t="s">
        <v>268</v>
      </c>
      <c r="D45" s="168" t="s">
        <v>250</v>
      </c>
      <c r="E45" s="169">
        <v>7.2193500000000004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15</v>
      </c>
      <c r="M45" s="171">
        <f>G45*(1+L45/100)</f>
        <v>0</v>
      </c>
      <c r="N45" s="171">
        <v>1.5730000000000001E-2</v>
      </c>
      <c r="O45" s="171">
        <f>ROUND(E45*N45,2)</f>
        <v>0.11</v>
      </c>
      <c r="P45" s="171">
        <v>0</v>
      </c>
      <c r="Q45" s="171">
        <f>ROUND(E45*P45,2)</f>
        <v>0</v>
      </c>
      <c r="R45" s="171"/>
      <c r="S45" s="171" t="s">
        <v>200</v>
      </c>
      <c r="T45" s="172" t="s">
        <v>200</v>
      </c>
      <c r="U45" s="157">
        <v>0.85</v>
      </c>
      <c r="V45" s="157">
        <f>ROUND(E45*U45,2)</f>
        <v>6.14</v>
      </c>
      <c r="W45" s="157"/>
      <c r="X45" s="157" t="s">
        <v>225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226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92" t="s">
        <v>269</v>
      </c>
      <c r="D46" s="187"/>
      <c r="E46" s="188">
        <v>7.2193500000000004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217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66">
        <v>14</v>
      </c>
      <c r="B47" s="167" t="s">
        <v>270</v>
      </c>
      <c r="C47" s="183" t="s">
        <v>271</v>
      </c>
      <c r="D47" s="168" t="s">
        <v>250</v>
      </c>
      <c r="E47" s="169">
        <v>5.5098500000000001</v>
      </c>
      <c r="F47" s="170"/>
      <c r="G47" s="171">
        <f>ROUND(E47*F47,2)</f>
        <v>0</v>
      </c>
      <c r="H47" s="170"/>
      <c r="I47" s="171">
        <f>ROUND(E47*H47,2)</f>
        <v>0</v>
      </c>
      <c r="J47" s="170"/>
      <c r="K47" s="171">
        <f>ROUND(E47*J47,2)</f>
        <v>0</v>
      </c>
      <c r="L47" s="171">
        <v>15</v>
      </c>
      <c r="M47" s="171">
        <f>G47*(1+L47/100)</f>
        <v>0</v>
      </c>
      <c r="N47" s="171">
        <v>2.8649999999999998E-2</v>
      </c>
      <c r="O47" s="171">
        <f>ROUND(E47*N47,2)</f>
        <v>0.16</v>
      </c>
      <c r="P47" s="171">
        <v>0</v>
      </c>
      <c r="Q47" s="171">
        <f>ROUND(E47*P47,2)</f>
        <v>0</v>
      </c>
      <c r="R47" s="171"/>
      <c r="S47" s="171" t="s">
        <v>200</v>
      </c>
      <c r="T47" s="172" t="s">
        <v>200</v>
      </c>
      <c r="U47" s="157">
        <v>0.998</v>
      </c>
      <c r="V47" s="157">
        <f>ROUND(E47*U47,2)</f>
        <v>5.5</v>
      </c>
      <c r="W47" s="157"/>
      <c r="X47" s="157" t="s">
        <v>225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226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92" t="s">
        <v>272</v>
      </c>
      <c r="D48" s="187"/>
      <c r="E48" s="188">
        <v>5.5098500000000001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217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0" t="s">
        <v>195</v>
      </c>
      <c r="B49" s="161" t="s">
        <v>96</v>
      </c>
      <c r="C49" s="181" t="s">
        <v>97</v>
      </c>
      <c r="D49" s="162"/>
      <c r="E49" s="163"/>
      <c r="F49" s="164"/>
      <c r="G49" s="164">
        <f>SUMIF(AG50:AG53,"&lt;&gt;NOR",G50:G53)</f>
        <v>0</v>
      </c>
      <c r="H49" s="164"/>
      <c r="I49" s="164">
        <f>SUM(I50:I53)</f>
        <v>0</v>
      </c>
      <c r="J49" s="164"/>
      <c r="K49" s="164">
        <f>SUM(K50:K53)</f>
        <v>0</v>
      </c>
      <c r="L49" s="164"/>
      <c r="M49" s="164">
        <f>SUM(M50:M53)</f>
        <v>0</v>
      </c>
      <c r="N49" s="164"/>
      <c r="O49" s="164">
        <f>SUM(O50:O53)</f>
        <v>0.05</v>
      </c>
      <c r="P49" s="164"/>
      <c r="Q49" s="164">
        <f>SUM(Q50:Q53)</f>
        <v>0</v>
      </c>
      <c r="R49" s="164"/>
      <c r="S49" s="164"/>
      <c r="T49" s="165"/>
      <c r="U49" s="159"/>
      <c r="V49" s="159">
        <f>SUM(V50:V53)</f>
        <v>5.45</v>
      </c>
      <c r="W49" s="159"/>
      <c r="X49" s="159"/>
      <c r="AG49" t="s">
        <v>196</v>
      </c>
    </row>
    <row r="50" spans="1:60" ht="22.5" outlineLevel="1" x14ac:dyDescent="0.2">
      <c r="A50" s="166">
        <v>15</v>
      </c>
      <c r="B50" s="167" t="s">
        <v>273</v>
      </c>
      <c r="C50" s="183" t="s">
        <v>274</v>
      </c>
      <c r="D50" s="168" t="s">
        <v>250</v>
      </c>
      <c r="E50" s="169">
        <v>3.95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15</v>
      </c>
      <c r="M50" s="171">
        <f>G50*(1+L50/100)</f>
        <v>0</v>
      </c>
      <c r="N50" s="171">
        <v>1.201E-2</v>
      </c>
      <c r="O50" s="171">
        <f>ROUND(E50*N50,2)</f>
        <v>0.05</v>
      </c>
      <c r="P50" s="171">
        <v>0</v>
      </c>
      <c r="Q50" s="171">
        <f>ROUND(E50*P50,2)</f>
        <v>0</v>
      </c>
      <c r="R50" s="171"/>
      <c r="S50" s="171" t="s">
        <v>200</v>
      </c>
      <c r="T50" s="172" t="s">
        <v>200</v>
      </c>
      <c r="U50" s="157">
        <v>0.95</v>
      </c>
      <c r="V50" s="157">
        <f>ROUND(E50*U50,2)</f>
        <v>3.75</v>
      </c>
      <c r="W50" s="157"/>
      <c r="X50" s="157" t="s">
        <v>225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226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92" t="s">
        <v>275</v>
      </c>
      <c r="D51" s="187"/>
      <c r="E51" s="188">
        <v>3.95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217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6">
        <v>16</v>
      </c>
      <c r="B52" s="167" t="s">
        <v>276</v>
      </c>
      <c r="C52" s="183" t="s">
        <v>277</v>
      </c>
      <c r="D52" s="168" t="s">
        <v>250</v>
      </c>
      <c r="E52" s="169">
        <v>3.95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15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200</v>
      </c>
      <c r="T52" s="172" t="s">
        <v>278</v>
      </c>
      <c r="U52" s="157">
        <v>0.43</v>
      </c>
      <c r="V52" s="157">
        <f>ROUND(E52*U52,2)</f>
        <v>1.7</v>
      </c>
      <c r="W52" s="157"/>
      <c r="X52" s="157" t="s">
        <v>225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226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92" t="s">
        <v>275</v>
      </c>
      <c r="D53" s="187"/>
      <c r="E53" s="188">
        <v>3.95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217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0" t="s">
        <v>195</v>
      </c>
      <c r="B54" s="161" t="s">
        <v>103</v>
      </c>
      <c r="C54" s="181" t="s">
        <v>104</v>
      </c>
      <c r="D54" s="162"/>
      <c r="E54" s="163"/>
      <c r="F54" s="164"/>
      <c r="G54" s="164">
        <f>SUMIF(AG55:AG103,"&lt;&gt;NOR",G55:G103)</f>
        <v>0</v>
      </c>
      <c r="H54" s="164"/>
      <c r="I54" s="164">
        <f>SUM(I55:I103)</f>
        <v>0</v>
      </c>
      <c r="J54" s="164"/>
      <c r="K54" s="164">
        <f>SUM(K55:K103)</f>
        <v>0</v>
      </c>
      <c r="L54" s="164"/>
      <c r="M54" s="164">
        <f>SUM(M55:M103)</f>
        <v>0</v>
      </c>
      <c r="N54" s="164"/>
      <c r="O54" s="164">
        <f>SUM(O55:O103)</f>
        <v>2.29</v>
      </c>
      <c r="P54" s="164"/>
      <c r="Q54" s="164">
        <f>SUM(Q55:Q103)</f>
        <v>0</v>
      </c>
      <c r="R54" s="164"/>
      <c r="S54" s="164"/>
      <c r="T54" s="165"/>
      <c r="U54" s="159"/>
      <c r="V54" s="159">
        <f>SUM(V55:V103)</f>
        <v>98.75</v>
      </c>
      <c r="W54" s="159"/>
      <c r="X54" s="159"/>
      <c r="AG54" t="s">
        <v>196</v>
      </c>
    </row>
    <row r="55" spans="1:60" outlineLevel="1" x14ac:dyDescent="0.2">
      <c r="A55" s="166">
        <v>17</v>
      </c>
      <c r="B55" s="167" t="s">
        <v>279</v>
      </c>
      <c r="C55" s="183" t="s">
        <v>280</v>
      </c>
      <c r="D55" s="168" t="s">
        <v>250</v>
      </c>
      <c r="E55" s="169">
        <v>59.9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15</v>
      </c>
      <c r="M55" s="171">
        <f>G55*(1+L55/100)</f>
        <v>0</v>
      </c>
      <c r="N55" s="171">
        <v>8.9599999999999992E-3</v>
      </c>
      <c r="O55" s="171">
        <f>ROUND(E55*N55,2)</f>
        <v>0.54</v>
      </c>
      <c r="P55" s="171">
        <v>0</v>
      </c>
      <c r="Q55" s="171">
        <f>ROUND(E55*P55,2)</f>
        <v>0</v>
      </c>
      <c r="R55" s="171"/>
      <c r="S55" s="171" t="s">
        <v>200</v>
      </c>
      <c r="T55" s="172" t="s">
        <v>200</v>
      </c>
      <c r="U55" s="157">
        <v>0.40400000000000003</v>
      </c>
      <c r="V55" s="157">
        <f>ROUND(E55*U55,2)</f>
        <v>24.2</v>
      </c>
      <c r="W55" s="157"/>
      <c r="X55" s="157" t="s">
        <v>225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226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92" t="s">
        <v>281</v>
      </c>
      <c r="D56" s="187"/>
      <c r="E56" s="188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217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54"/>
      <c r="B57" s="155"/>
      <c r="C57" s="192" t="s">
        <v>282</v>
      </c>
      <c r="D57" s="187"/>
      <c r="E57" s="188">
        <v>59.9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217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6">
        <v>18</v>
      </c>
      <c r="B58" s="167" t="s">
        <v>283</v>
      </c>
      <c r="C58" s="183" t="s">
        <v>284</v>
      </c>
      <c r="D58" s="168" t="s">
        <v>250</v>
      </c>
      <c r="E58" s="169">
        <v>187.18463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15</v>
      </c>
      <c r="M58" s="171">
        <f>G58*(1+L58/100)</f>
        <v>0</v>
      </c>
      <c r="N58" s="171">
        <v>8.5100000000000002E-3</v>
      </c>
      <c r="O58" s="171">
        <f>ROUND(E58*N58,2)</f>
        <v>1.59</v>
      </c>
      <c r="P58" s="171">
        <v>0</v>
      </c>
      <c r="Q58" s="171">
        <f>ROUND(E58*P58,2)</f>
        <v>0</v>
      </c>
      <c r="R58" s="171"/>
      <c r="S58" s="171" t="s">
        <v>200</v>
      </c>
      <c r="T58" s="172" t="s">
        <v>200</v>
      </c>
      <c r="U58" s="157">
        <v>0.32500000000000001</v>
      </c>
      <c r="V58" s="157">
        <f>ROUND(E58*U58,2)</f>
        <v>60.84</v>
      </c>
      <c r="W58" s="157"/>
      <c r="X58" s="157" t="s">
        <v>225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226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92" t="s">
        <v>285</v>
      </c>
      <c r="D59" s="187"/>
      <c r="E59" s="188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217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92" t="s">
        <v>286</v>
      </c>
      <c r="D60" s="187"/>
      <c r="E60" s="188">
        <v>22.1709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217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92" t="s">
        <v>287</v>
      </c>
      <c r="D61" s="187"/>
      <c r="E61" s="188">
        <v>3.9544999999999999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217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92" t="s">
        <v>288</v>
      </c>
      <c r="D62" s="187"/>
      <c r="E62" s="188">
        <v>-7.2720000000000002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217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92" t="s">
        <v>289</v>
      </c>
      <c r="D63" s="187"/>
      <c r="E63" s="188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217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92" t="s">
        <v>290</v>
      </c>
      <c r="D64" s="187"/>
      <c r="E64" s="188">
        <v>27.236280000000001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217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92" t="s">
        <v>291</v>
      </c>
      <c r="D65" s="187"/>
      <c r="E65" s="188">
        <v>1.339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217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92" t="s">
        <v>292</v>
      </c>
      <c r="D66" s="187"/>
      <c r="E66" s="188">
        <v>-5.1505999999999998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217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92" t="s">
        <v>289</v>
      </c>
      <c r="D67" s="187"/>
      <c r="E67" s="188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217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92" t="s">
        <v>293</v>
      </c>
      <c r="D68" s="187"/>
      <c r="E68" s="188">
        <v>12.9133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217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92" t="s">
        <v>294</v>
      </c>
      <c r="D69" s="187"/>
      <c r="E69" s="188">
        <v>1.11313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217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92" t="s">
        <v>295</v>
      </c>
      <c r="D70" s="187"/>
      <c r="E70" s="188">
        <v>-2.3456999999999999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217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92" t="s">
        <v>289</v>
      </c>
      <c r="D71" s="187"/>
      <c r="E71" s="188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217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92" t="s">
        <v>296</v>
      </c>
      <c r="D72" s="187"/>
      <c r="E72" s="188">
        <v>23.1966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217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92" t="s">
        <v>297</v>
      </c>
      <c r="D73" s="187"/>
      <c r="E73" s="188">
        <v>-5.4539999999999997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217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92" t="s">
        <v>289</v>
      </c>
      <c r="D74" s="187"/>
      <c r="E74" s="188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217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92" t="s">
        <v>298</v>
      </c>
      <c r="D75" s="187"/>
      <c r="E75" s="188">
        <v>5.3265000000000002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217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92" t="s">
        <v>299</v>
      </c>
      <c r="D76" s="187"/>
      <c r="E76" s="188">
        <v>1.3328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217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92" t="s">
        <v>300</v>
      </c>
      <c r="D77" s="187"/>
      <c r="E77" s="188">
        <v>-3.6995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217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92" t="s">
        <v>289</v>
      </c>
      <c r="D78" s="187"/>
      <c r="E78" s="188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217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92" t="s">
        <v>301</v>
      </c>
      <c r="D79" s="187"/>
      <c r="E79" s="188">
        <v>34.584499999999998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217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92" t="s">
        <v>302</v>
      </c>
      <c r="D80" s="187"/>
      <c r="E80" s="188">
        <v>3.3372000000000002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217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92" t="s">
        <v>299</v>
      </c>
      <c r="D81" s="187"/>
      <c r="E81" s="188">
        <v>1.3328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217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92" t="s">
        <v>300</v>
      </c>
      <c r="D82" s="187"/>
      <c r="E82" s="188">
        <v>-3.6995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217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92" t="s">
        <v>289</v>
      </c>
      <c r="D83" s="187"/>
      <c r="E83" s="188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217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92" t="s">
        <v>303</v>
      </c>
      <c r="D84" s="187"/>
      <c r="E84" s="188">
        <v>43.973599999999998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217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92" t="s">
        <v>304</v>
      </c>
      <c r="D85" s="187"/>
      <c r="E85" s="188">
        <v>1.5648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217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92" t="s">
        <v>305</v>
      </c>
      <c r="D86" s="187"/>
      <c r="E86" s="188">
        <v>-6.5509000000000004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217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92" t="s">
        <v>289</v>
      </c>
      <c r="D87" s="187"/>
      <c r="E87" s="188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217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92" t="s">
        <v>306</v>
      </c>
      <c r="D88" s="187"/>
      <c r="E88" s="188">
        <v>40.344200000000001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217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92" t="s">
        <v>307</v>
      </c>
      <c r="D89" s="187"/>
      <c r="E89" s="188">
        <v>1.3295999999999999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217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92" t="s">
        <v>308</v>
      </c>
      <c r="D90" s="187"/>
      <c r="E90" s="188">
        <v>-3.6928800000000002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217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66">
        <v>19</v>
      </c>
      <c r="B91" s="167" t="s">
        <v>309</v>
      </c>
      <c r="C91" s="183" t="s">
        <v>310</v>
      </c>
      <c r="D91" s="168" t="s">
        <v>250</v>
      </c>
      <c r="E91" s="169">
        <v>37.859200000000001</v>
      </c>
      <c r="F91" s="170"/>
      <c r="G91" s="171">
        <f>ROUND(E91*F91,2)</f>
        <v>0</v>
      </c>
      <c r="H91" s="170"/>
      <c r="I91" s="171">
        <f>ROUND(E91*H91,2)</f>
        <v>0</v>
      </c>
      <c r="J91" s="170"/>
      <c r="K91" s="171">
        <f>ROUND(E91*J91,2)</f>
        <v>0</v>
      </c>
      <c r="L91" s="171">
        <v>15</v>
      </c>
      <c r="M91" s="171">
        <f>G91*(1+L91/100)</f>
        <v>0</v>
      </c>
      <c r="N91" s="171">
        <v>4.3299999999999996E-3</v>
      </c>
      <c r="O91" s="171">
        <f>ROUND(E91*N91,2)</f>
        <v>0.16</v>
      </c>
      <c r="P91" s="171">
        <v>0</v>
      </c>
      <c r="Q91" s="171">
        <f>ROUND(E91*P91,2)</f>
        <v>0</v>
      </c>
      <c r="R91" s="171"/>
      <c r="S91" s="171" t="s">
        <v>200</v>
      </c>
      <c r="T91" s="172" t="s">
        <v>200</v>
      </c>
      <c r="U91" s="157">
        <v>0.36199999999999999</v>
      </c>
      <c r="V91" s="157">
        <f>ROUND(E91*U91,2)</f>
        <v>13.71</v>
      </c>
      <c r="W91" s="157"/>
      <c r="X91" s="157" t="s">
        <v>225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226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54"/>
      <c r="B92" s="155"/>
      <c r="C92" s="192" t="s">
        <v>311</v>
      </c>
      <c r="D92" s="187"/>
      <c r="E92" s="188">
        <v>1.3919999999999999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217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92" t="s">
        <v>289</v>
      </c>
      <c r="D93" s="187"/>
      <c r="E93" s="188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217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92" t="s">
        <v>312</v>
      </c>
      <c r="D94" s="187"/>
      <c r="E94" s="188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217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54"/>
      <c r="B95" s="155"/>
      <c r="C95" s="192" t="s">
        <v>313</v>
      </c>
      <c r="D95" s="187"/>
      <c r="E95" s="188">
        <v>4.8479999999999999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217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54"/>
      <c r="B96" s="155"/>
      <c r="C96" s="192" t="s">
        <v>314</v>
      </c>
      <c r="D96" s="187"/>
      <c r="E96" s="188">
        <v>3.03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217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54"/>
      <c r="B97" s="155"/>
      <c r="C97" s="192" t="s">
        <v>315</v>
      </c>
      <c r="D97" s="187"/>
      <c r="E97" s="188">
        <v>2.5653999999999999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217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92" t="s">
        <v>289</v>
      </c>
      <c r="D98" s="187"/>
      <c r="E98" s="188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217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92" t="s">
        <v>316</v>
      </c>
      <c r="D99" s="187"/>
      <c r="E99" s="188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217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92" t="s">
        <v>317</v>
      </c>
      <c r="D100" s="187"/>
      <c r="E100" s="188">
        <v>15.0436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217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92" t="s">
        <v>318</v>
      </c>
      <c r="D101" s="187"/>
      <c r="E101" s="188">
        <v>-3.6360000000000001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217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92" t="s">
        <v>319</v>
      </c>
      <c r="D102" s="187"/>
      <c r="E102" s="188">
        <v>18.252199999999998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217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92" t="s">
        <v>318</v>
      </c>
      <c r="D103" s="187"/>
      <c r="E103" s="188">
        <v>-3.6360000000000001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217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60" t="s">
        <v>195</v>
      </c>
      <c r="B104" s="161" t="s">
        <v>105</v>
      </c>
      <c r="C104" s="181" t="s">
        <v>106</v>
      </c>
      <c r="D104" s="162"/>
      <c r="E104" s="163"/>
      <c r="F104" s="164"/>
      <c r="G104" s="164">
        <f>SUMIF(AG105:AG111,"&lt;&gt;NOR",G105:G111)</f>
        <v>0</v>
      </c>
      <c r="H104" s="164"/>
      <c r="I104" s="164">
        <f>SUM(I105:I111)</f>
        <v>0</v>
      </c>
      <c r="J104" s="164"/>
      <c r="K104" s="164">
        <f>SUM(K105:K111)</f>
        <v>0</v>
      </c>
      <c r="L104" s="164"/>
      <c r="M104" s="164">
        <f>SUM(M105:M111)</f>
        <v>0</v>
      </c>
      <c r="N104" s="164"/>
      <c r="O104" s="164">
        <f>SUM(O105:O111)</f>
        <v>0.38</v>
      </c>
      <c r="P104" s="164"/>
      <c r="Q104" s="164">
        <f>SUM(Q105:Q111)</f>
        <v>0</v>
      </c>
      <c r="R104" s="164"/>
      <c r="S104" s="164"/>
      <c r="T104" s="165"/>
      <c r="U104" s="159"/>
      <c r="V104" s="159">
        <f>SUM(V105:V111)</f>
        <v>5.93</v>
      </c>
      <c r="W104" s="159"/>
      <c r="X104" s="159"/>
      <c r="AG104" t="s">
        <v>196</v>
      </c>
    </row>
    <row r="105" spans="1:60" outlineLevel="1" x14ac:dyDescent="0.2">
      <c r="A105" s="166">
        <v>20</v>
      </c>
      <c r="B105" s="167" t="s">
        <v>320</v>
      </c>
      <c r="C105" s="183" t="s">
        <v>321</v>
      </c>
      <c r="D105" s="168" t="s">
        <v>250</v>
      </c>
      <c r="E105" s="169">
        <v>21.02</v>
      </c>
      <c r="F105" s="170"/>
      <c r="G105" s="171">
        <f>ROUND(E105*F105,2)</f>
        <v>0</v>
      </c>
      <c r="H105" s="170"/>
      <c r="I105" s="171">
        <f>ROUND(E105*H105,2)</f>
        <v>0</v>
      </c>
      <c r="J105" s="170"/>
      <c r="K105" s="171">
        <f>ROUND(E105*J105,2)</f>
        <v>0</v>
      </c>
      <c r="L105" s="171">
        <v>15</v>
      </c>
      <c r="M105" s="171">
        <f>G105*(1+L105/100)</f>
        <v>0</v>
      </c>
      <c r="N105" s="171">
        <v>1.7850000000000001E-2</v>
      </c>
      <c r="O105" s="171">
        <f>ROUND(E105*N105,2)</f>
        <v>0.38</v>
      </c>
      <c r="P105" s="171">
        <v>0</v>
      </c>
      <c r="Q105" s="171">
        <f>ROUND(E105*P105,2)</f>
        <v>0</v>
      </c>
      <c r="R105" s="171"/>
      <c r="S105" s="171" t="s">
        <v>200</v>
      </c>
      <c r="T105" s="172" t="s">
        <v>200</v>
      </c>
      <c r="U105" s="157">
        <v>0.28199999999999997</v>
      </c>
      <c r="V105" s="157">
        <f>ROUND(E105*U105,2)</f>
        <v>5.93</v>
      </c>
      <c r="W105" s="157"/>
      <c r="X105" s="157" t="s">
        <v>225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226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92" t="s">
        <v>322</v>
      </c>
      <c r="D106" s="187"/>
      <c r="E106" s="188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217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92" t="s">
        <v>323</v>
      </c>
      <c r="D107" s="187"/>
      <c r="E107" s="188">
        <v>8.86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217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92" t="s">
        <v>324</v>
      </c>
      <c r="D108" s="187"/>
      <c r="E108" s="188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217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92" t="s">
        <v>275</v>
      </c>
      <c r="D109" s="187"/>
      <c r="E109" s="188">
        <v>3.95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217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92" t="s">
        <v>325</v>
      </c>
      <c r="D110" s="187"/>
      <c r="E110" s="188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217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92" t="s">
        <v>326</v>
      </c>
      <c r="D111" s="187"/>
      <c r="E111" s="188">
        <v>8.2100000000000009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217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5.5" x14ac:dyDescent="0.2">
      <c r="A112" s="160" t="s">
        <v>195</v>
      </c>
      <c r="B112" s="161" t="s">
        <v>107</v>
      </c>
      <c r="C112" s="181" t="s">
        <v>108</v>
      </c>
      <c r="D112" s="162"/>
      <c r="E112" s="163"/>
      <c r="F112" s="164"/>
      <c r="G112" s="164">
        <f>SUMIF(AG113:AG122,"&lt;&gt;NOR",G113:G122)</f>
        <v>0</v>
      </c>
      <c r="H112" s="164"/>
      <c r="I112" s="164">
        <f>SUM(I113:I122)</f>
        <v>0</v>
      </c>
      <c r="J112" s="164"/>
      <c r="K112" s="164">
        <f>SUM(K113:K122)</f>
        <v>0</v>
      </c>
      <c r="L112" s="164"/>
      <c r="M112" s="164">
        <f>SUM(M113:M122)</f>
        <v>0</v>
      </c>
      <c r="N112" s="164"/>
      <c r="O112" s="164">
        <f>SUM(O113:O122)</f>
        <v>0</v>
      </c>
      <c r="P112" s="164"/>
      <c r="Q112" s="164">
        <f>SUM(Q113:Q122)</f>
        <v>0</v>
      </c>
      <c r="R112" s="164"/>
      <c r="S112" s="164"/>
      <c r="T112" s="165"/>
      <c r="U112" s="159"/>
      <c r="V112" s="159">
        <f>SUM(V113:V122)</f>
        <v>16.5</v>
      </c>
      <c r="W112" s="159"/>
      <c r="X112" s="159"/>
      <c r="AG112" t="s">
        <v>196</v>
      </c>
    </row>
    <row r="113" spans="1:60" outlineLevel="1" x14ac:dyDescent="0.2">
      <c r="A113" s="166">
        <v>21</v>
      </c>
      <c r="B113" s="167" t="s">
        <v>327</v>
      </c>
      <c r="C113" s="183" t="s">
        <v>328</v>
      </c>
      <c r="D113" s="168" t="s">
        <v>250</v>
      </c>
      <c r="E113" s="169">
        <v>1100.07</v>
      </c>
      <c r="F113" s="170"/>
      <c r="G113" s="171">
        <f>ROUND(E113*F113,2)</f>
        <v>0</v>
      </c>
      <c r="H113" s="170"/>
      <c r="I113" s="171">
        <f>ROUND(E113*H113,2)</f>
        <v>0</v>
      </c>
      <c r="J113" s="170"/>
      <c r="K113" s="171">
        <f>ROUND(E113*J113,2)</f>
        <v>0</v>
      </c>
      <c r="L113" s="171">
        <v>15</v>
      </c>
      <c r="M113" s="171">
        <f>G113*(1+L113/100)</f>
        <v>0</v>
      </c>
      <c r="N113" s="171">
        <v>0</v>
      </c>
      <c r="O113" s="171">
        <f>ROUND(E113*N113,2)</f>
        <v>0</v>
      </c>
      <c r="P113" s="171">
        <v>0</v>
      </c>
      <c r="Q113" s="171">
        <f>ROUND(E113*P113,2)</f>
        <v>0</v>
      </c>
      <c r="R113" s="171"/>
      <c r="S113" s="171" t="s">
        <v>200</v>
      </c>
      <c r="T113" s="172" t="s">
        <v>200</v>
      </c>
      <c r="U113" s="157">
        <v>1.4999999999999999E-2</v>
      </c>
      <c r="V113" s="157">
        <f>ROUND(E113*U113,2)</f>
        <v>16.5</v>
      </c>
      <c r="W113" s="157"/>
      <c r="X113" s="157" t="s">
        <v>225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226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92" t="s">
        <v>329</v>
      </c>
      <c r="D114" s="187"/>
      <c r="E114" s="188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217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92" t="s">
        <v>330</v>
      </c>
      <c r="D115" s="187"/>
      <c r="E115" s="188">
        <v>66.569999999999993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217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92" t="s">
        <v>331</v>
      </c>
      <c r="D116" s="187"/>
      <c r="E116" s="188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217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92" t="s">
        <v>332</v>
      </c>
      <c r="D117" s="187"/>
      <c r="E117" s="188">
        <v>63.85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217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92" t="s">
        <v>333</v>
      </c>
      <c r="D118" s="187"/>
      <c r="E118" s="188">
        <v>638.5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217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92" t="s">
        <v>334</v>
      </c>
      <c r="D119" s="187"/>
      <c r="E119" s="188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217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92" t="s">
        <v>335</v>
      </c>
      <c r="D120" s="187"/>
      <c r="E120" s="188">
        <v>13.65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217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92" t="s">
        <v>336</v>
      </c>
      <c r="D121" s="187"/>
      <c r="E121" s="188">
        <v>317.5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217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33.75" outlineLevel="1" x14ac:dyDescent="0.2">
      <c r="A122" s="173">
        <v>22</v>
      </c>
      <c r="B122" s="174" t="s">
        <v>337</v>
      </c>
      <c r="C122" s="182" t="s">
        <v>338</v>
      </c>
      <c r="D122" s="175" t="s">
        <v>339</v>
      </c>
      <c r="E122" s="176">
        <v>1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15</v>
      </c>
      <c r="M122" s="178">
        <f>G122*(1+L122/100)</f>
        <v>0</v>
      </c>
      <c r="N122" s="178">
        <v>0</v>
      </c>
      <c r="O122" s="178">
        <f>ROUND(E122*N122,2)</f>
        <v>0</v>
      </c>
      <c r="P122" s="178">
        <v>0</v>
      </c>
      <c r="Q122" s="178">
        <f>ROUND(E122*P122,2)</f>
        <v>0</v>
      </c>
      <c r="R122" s="178"/>
      <c r="S122" s="178" t="s">
        <v>220</v>
      </c>
      <c r="T122" s="179" t="s">
        <v>201</v>
      </c>
      <c r="U122" s="157">
        <v>0</v>
      </c>
      <c r="V122" s="157">
        <f>ROUND(E122*U122,2)</f>
        <v>0</v>
      </c>
      <c r="W122" s="157"/>
      <c r="X122" s="157" t="s">
        <v>225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226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60" t="s">
        <v>195</v>
      </c>
      <c r="B123" s="161" t="s">
        <v>109</v>
      </c>
      <c r="C123" s="181" t="s">
        <v>110</v>
      </c>
      <c r="D123" s="162"/>
      <c r="E123" s="163"/>
      <c r="F123" s="164"/>
      <c r="G123" s="164">
        <f>SUMIF(AG124:AG175,"&lt;&gt;NOR",G124:G175)</f>
        <v>0</v>
      </c>
      <c r="H123" s="164"/>
      <c r="I123" s="164">
        <f>SUM(I124:I175)</f>
        <v>0</v>
      </c>
      <c r="J123" s="164"/>
      <c r="K123" s="164">
        <f>SUM(K124:K175)</f>
        <v>0</v>
      </c>
      <c r="L123" s="164"/>
      <c r="M123" s="164">
        <f>SUM(M124:M175)</f>
        <v>0</v>
      </c>
      <c r="N123" s="164"/>
      <c r="O123" s="164">
        <f>SUM(O124:O175)</f>
        <v>0.02</v>
      </c>
      <c r="P123" s="164"/>
      <c r="Q123" s="164">
        <f>SUM(Q124:Q175)</f>
        <v>4.76</v>
      </c>
      <c r="R123" s="164"/>
      <c r="S123" s="164"/>
      <c r="T123" s="165"/>
      <c r="U123" s="159"/>
      <c r="V123" s="159">
        <f>SUM(V124:V175)</f>
        <v>28.550000000000004</v>
      </c>
      <c r="W123" s="159"/>
      <c r="X123" s="159"/>
      <c r="AG123" t="s">
        <v>196</v>
      </c>
    </row>
    <row r="124" spans="1:60" outlineLevel="1" x14ac:dyDescent="0.2">
      <c r="A124" s="173">
        <v>23</v>
      </c>
      <c r="B124" s="174" t="s">
        <v>340</v>
      </c>
      <c r="C124" s="182" t="s">
        <v>341</v>
      </c>
      <c r="D124" s="175" t="s">
        <v>212</v>
      </c>
      <c r="E124" s="176">
        <v>1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15</v>
      </c>
      <c r="M124" s="178">
        <f>G124*(1+L124/100)</f>
        <v>0</v>
      </c>
      <c r="N124" s="178">
        <v>0</v>
      </c>
      <c r="O124" s="178">
        <f>ROUND(E124*N124,2)</f>
        <v>0</v>
      </c>
      <c r="P124" s="178">
        <v>0</v>
      </c>
      <c r="Q124" s="178">
        <f>ROUND(E124*P124,2)</f>
        <v>0</v>
      </c>
      <c r="R124" s="178"/>
      <c r="S124" s="178" t="s">
        <v>220</v>
      </c>
      <c r="T124" s="179" t="s">
        <v>201</v>
      </c>
      <c r="U124" s="157">
        <v>0</v>
      </c>
      <c r="V124" s="157">
        <f>ROUND(E124*U124,2)</f>
        <v>0</v>
      </c>
      <c r="W124" s="157"/>
      <c r="X124" s="157" t="s">
        <v>225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226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66">
        <v>24</v>
      </c>
      <c r="B125" s="167" t="s">
        <v>342</v>
      </c>
      <c r="C125" s="183" t="s">
        <v>343</v>
      </c>
      <c r="D125" s="168" t="s">
        <v>250</v>
      </c>
      <c r="E125" s="169">
        <v>4.2080000000000002</v>
      </c>
      <c r="F125" s="170"/>
      <c r="G125" s="171">
        <f>ROUND(E125*F125,2)</f>
        <v>0</v>
      </c>
      <c r="H125" s="170"/>
      <c r="I125" s="171">
        <f>ROUND(E125*H125,2)</f>
        <v>0</v>
      </c>
      <c r="J125" s="170"/>
      <c r="K125" s="171">
        <f>ROUND(E125*J125,2)</f>
        <v>0</v>
      </c>
      <c r="L125" s="171">
        <v>15</v>
      </c>
      <c r="M125" s="171">
        <f>G125*(1+L125/100)</f>
        <v>0</v>
      </c>
      <c r="N125" s="171">
        <v>6.7000000000000002E-4</v>
      </c>
      <c r="O125" s="171">
        <f>ROUND(E125*N125,2)</f>
        <v>0</v>
      </c>
      <c r="P125" s="171">
        <v>0.13400000000000001</v>
      </c>
      <c r="Q125" s="171">
        <f>ROUND(E125*P125,2)</f>
        <v>0.56000000000000005</v>
      </c>
      <c r="R125" s="171"/>
      <c r="S125" s="171" t="s">
        <v>200</v>
      </c>
      <c r="T125" s="172" t="s">
        <v>200</v>
      </c>
      <c r="U125" s="157">
        <v>0.20699999999999999</v>
      </c>
      <c r="V125" s="157">
        <f>ROUND(E125*U125,2)</f>
        <v>0.87</v>
      </c>
      <c r="W125" s="157"/>
      <c r="X125" s="157" t="s">
        <v>225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226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92" t="s">
        <v>344</v>
      </c>
      <c r="D126" s="187"/>
      <c r="E126" s="188">
        <v>4.2080000000000002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217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66">
        <v>25</v>
      </c>
      <c r="B127" s="167" t="s">
        <v>345</v>
      </c>
      <c r="C127" s="183" t="s">
        <v>346</v>
      </c>
      <c r="D127" s="168" t="s">
        <v>250</v>
      </c>
      <c r="E127" s="169">
        <v>8.3007000000000009</v>
      </c>
      <c r="F127" s="170"/>
      <c r="G127" s="171">
        <f>ROUND(E127*F127,2)</f>
        <v>0</v>
      </c>
      <c r="H127" s="170"/>
      <c r="I127" s="171">
        <f>ROUND(E127*H127,2)</f>
        <v>0</v>
      </c>
      <c r="J127" s="170"/>
      <c r="K127" s="171">
        <f>ROUND(E127*J127,2)</f>
        <v>0</v>
      </c>
      <c r="L127" s="171">
        <v>15</v>
      </c>
      <c r="M127" s="171">
        <f>G127*(1+L127/100)</f>
        <v>0</v>
      </c>
      <c r="N127" s="171">
        <v>6.7000000000000002E-4</v>
      </c>
      <c r="O127" s="171">
        <f>ROUND(E127*N127,2)</f>
        <v>0.01</v>
      </c>
      <c r="P127" s="171">
        <v>0.154</v>
      </c>
      <c r="Q127" s="171">
        <f>ROUND(E127*P127,2)</f>
        <v>1.28</v>
      </c>
      <c r="R127" s="171"/>
      <c r="S127" s="171" t="s">
        <v>200</v>
      </c>
      <c r="T127" s="172" t="s">
        <v>200</v>
      </c>
      <c r="U127" s="157">
        <v>0.21</v>
      </c>
      <c r="V127" s="157">
        <f>ROUND(E127*U127,2)</f>
        <v>1.74</v>
      </c>
      <c r="W127" s="157"/>
      <c r="X127" s="157" t="s">
        <v>225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226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92" t="s">
        <v>347</v>
      </c>
      <c r="D128" s="187"/>
      <c r="E128" s="188">
        <v>12.729200000000001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217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92" t="s">
        <v>348</v>
      </c>
      <c r="D129" s="187"/>
      <c r="E129" s="188">
        <v>0.64124999999999999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217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92" t="s">
        <v>349</v>
      </c>
      <c r="D130" s="187"/>
      <c r="E130" s="188">
        <v>-5.06975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217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66">
        <v>26</v>
      </c>
      <c r="B131" s="167" t="s">
        <v>350</v>
      </c>
      <c r="C131" s="183" t="s">
        <v>351</v>
      </c>
      <c r="D131" s="168" t="s">
        <v>224</v>
      </c>
      <c r="E131" s="169">
        <v>1.7999999999999999E-2</v>
      </c>
      <c r="F131" s="170"/>
      <c r="G131" s="171">
        <f>ROUND(E131*F131,2)</f>
        <v>0</v>
      </c>
      <c r="H131" s="170"/>
      <c r="I131" s="171">
        <f>ROUND(E131*H131,2)</f>
        <v>0</v>
      </c>
      <c r="J131" s="170"/>
      <c r="K131" s="171">
        <f>ROUND(E131*J131,2)</f>
        <v>0</v>
      </c>
      <c r="L131" s="171">
        <v>15</v>
      </c>
      <c r="M131" s="171">
        <f>G131*(1+L131/100)</f>
        <v>0</v>
      </c>
      <c r="N131" s="171">
        <v>1.7989999999999999E-2</v>
      </c>
      <c r="O131" s="171">
        <f>ROUND(E131*N131,2)</f>
        <v>0</v>
      </c>
      <c r="P131" s="171">
        <v>2.4</v>
      </c>
      <c r="Q131" s="171">
        <f>ROUND(E131*P131,2)</f>
        <v>0.04</v>
      </c>
      <c r="R131" s="171"/>
      <c r="S131" s="171" t="s">
        <v>200</v>
      </c>
      <c r="T131" s="172" t="s">
        <v>200</v>
      </c>
      <c r="U131" s="157">
        <v>12.817</v>
      </c>
      <c r="V131" s="157">
        <f>ROUND(E131*U131,2)</f>
        <v>0.23</v>
      </c>
      <c r="W131" s="157"/>
      <c r="X131" s="157" t="s">
        <v>225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226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54"/>
      <c r="B132" s="155"/>
      <c r="C132" s="192" t="s">
        <v>352</v>
      </c>
      <c r="D132" s="187"/>
      <c r="E132" s="188">
        <v>1.7999999999999999E-2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217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66">
        <v>27</v>
      </c>
      <c r="B133" s="167" t="s">
        <v>353</v>
      </c>
      <c r="C133" s="183" t="s">
        <v>354</v>
      </c>
      <c r="D133" s="168" t="s">
        <v>250</v>
      </c>
      <c r="E133" s="169">
        <v>15.3</v>
      </c>
      <c r="F133" s="170"/>
      <c r="G133" s="171">
        <f>ROUND(E133*F133,2)</f>
        <v>0</v>
      </c>
      <c r="H133" s="170"/>
      <c r="I133" s="171">
        <f>ROUND(E133*H133,2)</f>
        <v>0</v>
      </c>
      <c r="J133" s="170"/>
      <c r="K133" s="171">
        <f>ROUND(E133*J133,2)</f>
        <v>0</v>
      </c>
      <c r="L133" s="171">
        <v>15</v>
      </c>
      <c r="M133" s="171">
        <f>G133*(1+L133/100)</f>
        <v>0</v>
      </c>
      <c r="N133" s="171">
        <v>0</v>
      </c>
      <c r="O133" s="171">
        <f>ROUND(E133*N133,2)</f>
        <v>0</v>
      </c>
      <c r="P133" s="171">
        <v>1.75E-3</v>
      </c>
      <c r="Q133" s="171">
        <f>ROUND(E133*P133,2)</f>
        <v>0.03</v>
      </c>
      <c r="R133" s="171"/>
      <c r="S133" s="171" t="s">
        <v>200</v>
      </c>
      <c r="T133" s="172" t="s">
        <v>200</v>
      </c>
      <c r="U133" s="157">
        <v>0.16500000000000001</v>
      </c>
      <c r="V133" s="157">
        <f>ROUND(E133*U133,2)</f>
        <v>2.52</v>
      </c>
      <c r="W133" s="157"/>
      <c r="X133" s="157" t="s">
        <v>225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226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92" t="s">
        <v>355</v>
      </c>
      <c r="D134" s="187"/>
      <c r="E134" s="188">
        <v>15.3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217</v>
      </c>
      <c r="AH134" s="147">
        <v>5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66">
        <v>28</v>
      </c>
      <c r="B135" s="167" t="s">
        <v>356</v>
      </c>
      <c r="C135" s="183" t="s">
        <v>357</v>
      </c>
      <c r="D135" s="168" t="s">
        <v>250</v>
      </c>
      <c r="E135" s="169">
        <v>15.3</v>
      </c>
      <c r="F135" s="170"/>
      <c r="G135" s="171">
        <f>ROUND(E135*F135,2)</f>
        <v>0</v>
      </c>
      <c r="H135" s="170"/>
      <c r="I135" s="171">
        <f>ROUND(E135*H135,2)</f>
        <v>0</v>
      </c>
      <c r="J135" s="170"/>
      <c r="K135" s="171">
        <f>ROUND(E135*J135,2)</f>
        <v>0</v>
      </c>
      <c r="L135" s="171">
        <v>15</v>
      </c>
      <c r="M135" s="171">
        <f>G135*(1+L135/100)</f>
        <v>0</v>
      </c>
      <c r="N135" s="171">
        <v>0</v>
      </c>
      <c r="O135" s="171">
        <f>ROUND(E135*N135,2)</f>
        <v>0</v>
      </c>
      <c r="P135" s="171">
        <v>1.26E-2</v>
      </c>
      <c r="Q135" s="171">
        <f>ROUND(E135*P135,2)</f>
        <v>0.19</v>
      </c>
      <c r="R135" s="171"/>
      <c r="S135" s="171" t="s">
        <v>200</v>
      </c>
      <c r="T135" s="172" t="s">
        <v>200</v>
      </c>
      <c r="U135" s="157">
        <v>0.33</v>
      </c>
      <c r="V135" s="157">
        <f>ROUND(E135*U135,2)</f>
        <v>5.05</v>
      </c>
      <c r="W135" s="157"/>
      <c r="X135" s="157" t="s">
        <v>225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226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54"/>
      <c r="B136" s="155"/>
      <c r="C136" s="192" t="s">
        <v>358</v>
      </c>
      <c r="D136" s="187"/>
      <c r="E136" s="188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217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54"/>
      <c r="B137" s="155"/>
      <c r="C137" s="192" t="s">
        <v>359</v>
      </c>
      <c r="D137" s="187"/>
      <c r="E137" s="188">
        <v>15.3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217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66">
        <v>29</v>
      </c>
      <c r="B138" s="167" t="s">
        <v>360</v>
      </c>
      <c r="C138" s="183" t="s">
        <v>361</v>
      </c>
      <c r="D138" s="168" t="s">
        <v>261</v>
      </c>
      <c r="E138" s="169">
        <v>25.35</v>
      </c>
      <c r="F138" s="170"/>
      <c r="G138" s="171">
        <f>ROUND(E138*F138,2)</f>
        <v>0</v>
      </c>
      <c r="H138" s="170"/>
      <c r="I138" s="171">
        <f>ROUND(E138*H138,2)</f>
        <v>0</v>
      </c>
      <c r="J138" s="170"/>
      <c r="K138" s="171">
        <f>ROUND(E138*J138,2)</f>
        <v>0</v>
      </c>
      <c r="L138" s="171">
        <v>15</v>
      </c>
      <c r="M138" s="171">
        <f>G138*(1+L138/100)</f>
        <v>0</v>
      </c>
      <c r="N138" s="171">
        <v>0</v>
      </c>
      <c r="O138" s="171">
        <f>ROUND(E138*N138,2)</f>
        <v>0</v>
      </c>
      <c r="P138" s="171">
        <v>4.0000000000000002E-4</v>
      </c>
      <c r="Q138" s="171">
        <f>ROUND(E138*P138,2)</f>
        <v>0.01</v>
      </c>
      <c r="R138" s="171"/>
      <c r="S138" s="171" t="s">
        <v>200</v>
      </c>
      <c r="T138" s="172" t="s">
        <v>200</v>
      </c>
      <c r="U138" s="157">
        <v>7.0000000000000007E-2</v>
      </c>
      <c r="V138" s="157">
        <f>ROUND(E138*U138,2)</f>
        <v>1.77</v>
      </c>
      <c r="W138" s="157"/>
      <c r="X138" s="157" t="s">
        <v>225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226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92" t="s">
        <v>362</v>
      </c>
      <c r="D139" s="187"/>
      <c r="E139" s="188">
        <v>15.02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217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92" t="s">
        <v>363</v>
      </c>
      <c r="D140" s="187"/>
      <c r="E140" s="188">
        <v>1.1000000000000001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217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92" t="s">
        <v>364</v>
      </c>
      <c r="D141" s="187"/>
      <c r="E141" s="188">
        <v>0.65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217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92" t="s">
        <v>365</v>
      </c>
      <c r="D142" s="187"/>
      <c r="E142" s="188">
        <v>-4.95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217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92" t="s">
        <v>289</v>
      </c>
      <c r="D143" s="187"/>
      <c r="E143" s="188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217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92" t="s">
        <v>366</v>
      </c>
      <c r="D144" s="187"/>
      <c r="E144" s="188">
        <v>4.91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217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92" t="s">
        <v>367</v>
      </c>
      <c r="D145" s="187"/>
      <c r="E145" s="188">
        <v>0.65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217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92" t="s">
        <v>368</v>
      </c>
      <c r="D146" s="187"/>
      <c r="E146" s="188">
        <v>-0.75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217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92" t="s">
        <v>289</v>
      </c>
      <c r="D147" s="187"/>
      <c r="E147" s="188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217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92" t="s">
        <v>369</v>
      </c>
      <c r="D148" s="187"/>
      <c r="E148" s="188">
        <v>8.98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217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92" t="s">
        <v>370</v>
      </c>
      <c r="D149" s="187"/>
      <c r="E149" s="188">
        <v>0.64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217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92" t="s">
        <v>371</v>
      </c>
      <c r="D150" s="187"/>
      <c r="E150" s="188">
        <v>-0.9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217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66">
        <v>30</v>
      </c>
      <c r="B151" s="167" t="s">
        <v>372</v>
      </c>
      <c r="C151" s="183" t="s">
        <v>373</v>
      </c>
      <c r="D151" s="168" t="s">
        <v>250</v>
      </c>
      <c r="E151" s="169">
        <v>15.3</v>
      </c>
      <c r="F151" s="170"/>
      <c r="G151" s="171">
        <f>ROUND(E151*F151,2)</f>
        <v>0</v>
      </c>
      <c r="H151" s="170"/>
      <c r="I151" s="171">
        <f>ROUND(E151*H151,2)</f>
        <v>0</v>
      </c>
      <c r="J151" s="170"/>
      <c r="K151" s="171">
        <f>ROUND(E151*J151,2)</f>
        <v>0</v>
      </c>
      <c r="L151" s="171">
        <v>15</v>
      </c>
      <c r="M151" s="171">
        <f>G151*(1+L151/100)</f>
        <v>0</v>
      </c>
      <c r="N151" s="171">
        <v>0</v>
      </c>
      <c r="O151" s="171">
        <f>ROUND(E151*N151,2)</f>
        <v>0</v>
      </c>
      <c r="P151" s="171">
        <v>0.02</v>
      </c>
      <c r="Q151" s="171">
        <f>ROUND(E151*P151,2)</f>
        <v>0.31</v>
      </c>
      <c r="R151" s="171"/>
      <c r="S151" s="171" t="s">
        <v>200</v>
      </c>
      <c r="T151" s="172" t="s">
        <v>200</v>
      </c>
      <c r="U151" s="157">
        <v>7.8E-2</v>
      </c>
      <c r="V151" s="157">
        <f>ROUND(E151*U151,2)</f>
        <v>1.19</v>
      </c>
      <c r="W151" s="157"/>
      <c r="X151" s="157" t="s">
        <v>225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226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54"/>
      <c r="B152" s="155"/>
      <c r="C152" s="192" t="s">
        <v>359</v>
      </c>
      <c r="D152" s="187"/>
      <c r="E152" s="188">
        <v>15.3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217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66">
        <v>31</v>
      </c>
      <c r="B153" s="167" t="s">
        <v>374</v>
      </c>
      <c r="C153" s="183" t="s">
        <v>375</v>
      </c>
      <c r="D153" s="168" t="s">
        <v>212</v>
      </c>
      <c r="E153" s="169">
        <v>2</v>
      </c>
      <c r="F153" s="170"/>
      <c r="G153" s="171">
        <f>ROUND(E153*F153,2)</f>
        <v>0</v>
      </c>
      <c r="H153" s="170"/>
      <c r="I153" s="171">
        <f>ROUND(E153*H153,2)</f>
        <v>0</v>
      </c>
      <c r="J153" s="170"/>
      <c r="K153" s="171">
        <f>ROUND(E153*J153,2)</f>
        <v>0</v>
      </c>
      <c r="L153" s="171">
        <v>15</v>
      </c>
      <c r="M153" s="171">
        <f>G153*(1+L153/100)</f>
        <v>0</v>
      </c>
      <c r="N153" s="171">
        <v>0</v>
      </c>
      <c r="O153" s="171">
        <f>ROUND(E153*N153,2)</f>
        <v>0</v>
      </c>
      <c r="P153" s="171">
        <v>0</v>
      </c>
      <c r="Q153" s="171">
        <f>ROUND(E153*P153,2)</f>
        <v>0</v>
      </c>
      <c r="R153" s="171"/>
      <c r="S153" s="171" t="s">
        <v>200</v>
      </c>
      <c r="T153" s="172" t="s">
        <v>200</v>
      </c>
      <c r="U153" s="157">
        <v>0.03</v>
      </c>
      <c r="V153" s="157">
        <f>ROUND(E153*U153,2)</f>
        <v>0.06</v>
      </c>
      <c r="W153" s="157"/>
      <c r="X153" s="157" t="s">
        <v>225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226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92" t="s">
        <v>376</v>
      </c>
      <c r="D154" s="187"/>
      <c r="E154" s="188">
        <v>2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217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66">
        <v>32</v>
      </c>
      <c r="B155" s="167" t="s">
        <v>377</v>
      </c>
      <c r="C155" s="183" t="s">
        <v>378</v>
      </c>
      <c r="D155" s="168" t="s">
        <v>212</v>
      </c>
      <c r="E155" s="169">
        <v>3</v>
      </c>
      <c r="F155" s="170"/>
      <c r="G155" s="171">
        <f>ROUND(E155*F155,2)</f>
        <v>0</v>
      </c>
      <c r="H155" s="170"/>
      <c r="I155" s="171">
        <f>ROUND(E155*H155,2)</f>
        <v>0</v>
      </c>
      <c r="J155" s="170"/>
      <c r="K155" s="171">
        <f>ROUND(E155*J155,2)</f>
        <v>0</v>
      </c>
      <c r="L155" s="171">
        <v>15</v>
      </c>
      <c r="M155" s="171">
        <f>G155*(1+L155/100)</f>
        <v>0</v>
      </c>
      <c r="N155" s="171">
        <v>0</v>
      </c>
      <c r="O155" s="171">
        <f>ROUND(E155*N155,2)</f>
        <v>0</v>
      </c>
      <c r="P155" s="171">
        <v>0</v>
      </c>
      <c r="Q155" s="171">
        <f>ROUND(E155*P155,2)</f>
        <v>0</v>
      </c>
      <c r="R155" s="171"/>
      <c r="S155" s="171" t="s">
        <v>200</v>
      </c>
      <c r="T155" s="172" t="s">
        <v>200</v>
      </c>
      <c r="U155" s="157">
        <v>0.05</v>
      </c>
      <c r="V155" s="157">
        <f>ROUND(E155*U155,2)</f>
        <v>0.15</v>
      </c>
      <c r="W155" s="157"/>
      <c r="X155" s="157" t="s">
        <v>225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226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92" t="s">
        <v>379</v>
      </c>
      <c r="D156" s="187"/>
      <c r="E156" s="188">
        <v>2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217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92" t="s">
        <v>380</v>
      </c>
      <c r="D157" s="187"/>
      <c r="E157" s="188">
        <v>1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217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66">
        <v>33</v>
      </c>
      <c r="B158" s="167" t="s">
        <v>381</v>
      </c>
      <c r="C158" s="183" t="s">
        <v>382</v>
      </c>
      <c r="D158" s="168" t="s">
        <v>250</v>
      </c>
      <c r="E158" s="169">
        <v>5.1509999999999998</v>
      </c>
      <c r="F158" s="170"/>
      <c r="G158" s="171">
        <f>ROUND(E158*F158,2)</f>
        <v>0</v>
      </c>
      <c r="H158" s="170"/>
      <c r="I158" s="171">
        <f>ROUND(E158*H158,2)</f>
        <v>0</v>
      </c>
      <c r="J158" s="170"/>
      <c r="K158" s="171">
        <f>ROUND(E158*J158,2)</f>
        <v>0</v>
      </c>
      <c r="L158" s="171">
        <v>15</v>
      </c>
      <c r="M158" s="171">
        <f>G158*(1+L158/100)</f>
        <v>0</v>
      </c>
      <c r="N158" s="171">
        <v>1.17E-3</v>
      </c>
      <c r="O158" s="171">
        <f>ROUND(E158*N158,2)</f>
        <v>0.01</v>
      </c>
      <c r="P158" s="171">
        <v>7.5999999999999998E-2</v>
      </c>
      <c r="Q158" s="171">
        <f>ROUND(E158*P158,2)</f>
        <v>0.39</v>
      </c>
      <c r="R158" s="171"/>
      <c r="S158" s="171" t="s">
        <v>200</v>
      </c>
      <c r="T158" s="172" t="s">
        <v>200</v>
      </c>
      <c r="U158" s="157">
        <v>0.93899999999999995</v>
      </c>
      <c r="V158" s="157">
        <f>ROUND(E158*U158,2)</f>
        <v>4.84</v>
      </c>
      <c r="W158" s="157"/>
      <c r="X158" s="157" t="s">
        <v>225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226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92" t="s">
        <v>383</v>
      </c>
      <c r="D159" s="187"/>
      <c r="E159" s="188">
        <v>3.6360000000000001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217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92" t="s">
        <v>384</v>
      </c>
      <c r="D160" s="187"/>
      <c r="E160" s="188">
        <v>1.5149999999999999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217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66">
        <v>34</v>
      </c>
      <c r="B161" s="167" t="s">
        <v>385</v>
      </c>
      <c r="C161" s="183" t="s">
        <v>386</v>
      </c>
      <c r="D161" s="168" t="s">
        <v>212</v>
      </c>
      <c r="E161" s="169">
        <v>1</v>
      </c>
      <c r="F161" s="170"/>
      <c r="G161" s="171">
        <f>ROUND(E161*F161,2)</f>
        <v>0</v>
      </c>
      <c r="H161" s="170"/>
      <c r="I161" s="171">
        <f>ROUND(E161*H161,2)</f>
        <v>0</v>
      </c>
      <c r="J161" s="170"/>
      <c r="K161" s="171">
        <f>ROUND(E161*J161,2)</f>
        <v>0</v>
      </c>
      <c r="L161" s="171">
        <v>15</v>
      </c>
      <c r="M161" s="171">
        <f>G161*(1+L161/100)</f>
        <v>0</v>
      </c>
      <c r="N161" s="171">
        <v>6.7000000000000002E-4</v>
      </c>
      <c r="O161" s="171">
        <f>ROUND(E161*N161,2)</f>
        <v>0</v>
      </c>
      <c r="P161" s="171">
        <v>1.6E-2</v>
      </c>
      <c r="Q161" s="171">
        <f>ROUND(E161*P161,2)</f>
        <v>0.02</v>
      </c>
      <c r="R161" s="171"/>
      <c r="S161" s="171" t="s">
        <v>200</v>
      </c>
      <c r="T161" s="172" t="s">
        <v>200</v>
      </c>
      <c r="U161" s="157">
        <v>0.84</v>
      </c>
      <c r="V161" s="157">
        <f>ROUND(E161*U161,2)</f>
        <v>0.84</v>
      </c>
      <c r="W161" s="157"/>
      <c r="X161" s="157" t="s">
        <v>225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226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92" t="s">
        <v>387</v>
      </c>
      <c r="D162" s="187"/>
      <c r="E162" s="188">
        <v>1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217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66">
        <v>35</v>
      </c>
      <c r="B163" s="167" t="s">
        <v>388</v>
      </c>
      <c r="C163" s="183" t="s">
        <v>389</v>
      </c>
      <c r="D163" s="168" t="s">
        <v>250</v>
      </c>
      <c r="E163" s="169">
        <v>2.3327499999999999</v>
      </c>
      <c r="F163" s="170"/>
      <c r="G163" s="171">
        <f>ROUND(E163*F163,2)</f>
        <v>0</v>
      </c>
      <c r="H163" s="170"/>
      <c r="I163" s="171">
        <f>ROUND(E163*H163,2)</f>
        <v>0</v>
      </c>
      <c r="J163" s="170"/>
      <c r="K163" s="171">
        <f>ROUND(E163*J163,2)</f>
        <v>0</v>
      </c>
      <c r="L163" s="171">
        <v>15</v>
      </c>
      <c r="M163" s="171">
        <f>G163*(1+L163/100)</f>
        <v>0</v>
      </c>
      <c r="N163" s="171">
        <v>5.5000000000000003E-4</v>
      </c>
      <c r="O163" s="171">
        <f>ROUND(E163*N163,2)</f>
        <v>0</v>
      </c>
      <c r="P163" s="171">
        <v>0.11700000000000001</v>
      </c>
      <c r="Q163" s="171">
        <f>ROUND(E163*P163,2)</f>
        <v>0.27</v>
      </c>
      <c r="R163" s="171"/>
      <c r="S163" s="171" t="s">
        <v>200</v>
      </c>
      <c r="T163" s="172" t="s">
        <v>200</v>
      </c>
      <c r="U163" s="157">
        <v>0.33500000000000002</v>
      </c>
      <c r="V163" s="157">
        <f>ROUND(E163*U163,2)</f>
        <v>0.78</v>
      </c>
      <c r="W163" s="157"/>
      <c r="X163" s="157" t="s">
        <v>225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226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54"/>
      <c r="B164" s="155"/>
      <c r="C164" s="192" t="s">
        <v>390</v>
      </c>
      <c r="D164" s="187"/>
      <c r="E164" s="188">
        <v>1.29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217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54"/>
      <c r="B165" s="155"/>
      <c r="C165" s="192" t="s">
        <v>391</v>
      </c>
      <c r="D165" s="187"/>
      <c r="E165" s="188">
        <v>1.0427500000000001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217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66">
        <v>36</v>
      </c>
      <c r="B166" s="167" t="s">
        <v>392</v>
      </c>
      <c r="C166" s="183" t="s">
        <v>393</v>
      </c>
      <c r="D166" s="168" t="s">
        <v>212</v>
      </c>
      <c r="E166" s="169">
        <v>2</v>
      </c>
      <c r="F166" s="170"/>
      <c r="G166" s="171">
        <f>ROUND(E166*F166,2)</f>
        <v>0</v>
      </c>
      <c r="H166" s="170"/>
      <c r="I166" s="171">
        <f>ROUND(E166*H166,2)</f>
        <v>0</v>
      </c>
      <c r="J166" s="170"/>
      <c r="K166" s="171">
        <f>ROUND(E166*J166,2)</f>
        <v>0</v>
      </c>
      <c r="L166" s="171">
        <v>15</v>
      </c>
      <c r="M166" s="171">
        <f>G166*(1+L166/100)</f>
        <v>0</v>
      </c>
      <c r="N166" s="171">
        <v>9.1E-4</v>
      </c>
      <c r="O166" s="171">
        <f>ROUND(E166*N166,2)</f>
        <v>0</v>
      </c>
      <c r="P166" s="171">
        <v>4.9000000000000002E-2</v>
      </c>
      <c r="Q166" s="171">
        <f>ROUND(E166*P166,2)</f>
        <v>0.1</v>
      </c>
      <c r="R166" s="171"/>
      <c r="S166" s="171" t="s">
        <v>200</v>
      </c>
      <c r="T166" s="172" t="s">
        <v>200</v>
      </c>
      <c r="U166" s="157">
        <v>0.80300000000000005</v>
      </c>
      <c r="V166" s="157">
        <f>ROUND(E166*U166,2)</f>
        <v>1.61</v>
      </c>
      <c r="W166" s="157"/>
      <c r="X166" s="157" t="s">
        <v>225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226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54"/>
      <c r="B167" s="155"/>
      <c r="C167" s="192" t="s">
        <v>394</v>
      </c>
      <c r="D167" s="187"/>
      <c r="E167" s="188">
        <v>1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217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.5" outlineLevel="1" x14ac:dyDescent="0.2">
      <c r="A168" s="154"/>
      <c r="B168" s="155"/>
      <c r="C168" s="192" t="s">
        <v>395</v>
      </c>
      <c r="D168" s="187"/>
      <c r="E168" s="188">
        <v>1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217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66">
        <v>37</v>
      </c>
      <c r="B169" s="167" t="s">
        <v>396</v>
      </c>
      <c r="C169" s="183" t="s">
        <v>397</v>
      </c>
      <c r="D169" s="168" t="s">
        <v>250</v>
      </c>
      <c r="E169" s="169">
        <v>22.996749999999999</v>
      </c>
      <c r="F169" s="170"/>
      <c r="G169" s="171">
        <f>ROUND(E169*F169,2)</f>
        <v>0</v>
      </c>
      <c r="H169" s="170"/>
      <c r="I169" s="171">
        <f>ROUND(E169*H169,2)</f>
        <v>0</v>
      </c>
      <c r="J169" s="170"/>
      <c r="K169" s="171">
        <f>ROUND(E169*J169,2)</f>
        <v>0</v>
      </c>
      <c r="L169" s="171">
        <v>15</v>
      </c>
      <c r="M169" s="171">
        <f>G169*(1+L169/100)</f>
        <v>0</v>
      </c>
      <c r="N169" s="171">
        <v>0</v>
      </c>
      <c r="O169" s="171">
        <f>ROUND(E169*N169,2)</f>
        <v>0</v>
      </c>
      <c r="P169" s="171">
        <v>6.8000000000000005E-2</v>
      </c>
      <c r="Q169" s="171">
        <f>ROUND(E169*P169,2)</f>
        <v>1.56</v>
      </c>
      <c r="R169" s="171"/>
      <c r="S169" s="171" t="s">
        <v>200</v>
      </c>
      <c r="T169" s="172" t="s">
        <v>200</v>
      </c>
      <c r="U169" s="157">
        <v>0.3</v>
      </c>
      <c r="V169" s="157">
        <f>ROUND(E169*U169,2)</f>
        <v>6.9</v>
      </c>
      <c r="W169" s="157"/>
      <c r="X169" s="157" t="s">
        <v>225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226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92" t="s">
        <v>398</v>
      </c>
      <c r="D170" s="187"/>
      <c r="E170" s="188">
        <v>13.86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217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92" t="s">
        <v>399</v>
      </c>
      <c r="D171" s="187"/>
      <c r="E171" s="188">
        <v>-1.5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217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92" t="s">
        <v>400</v>
      </c>
      <c r="D172" s="187"/>
      <c r="E172" s="188">
        <v>6.84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217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92" t="s">
        <v>401</v>
      </c>
      <c r="D173" s="187"/>
      <c r="E173" s="188">
        <v>0.35680000000000001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217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92" t="s">
        <v>402</v>
      </c>
      <c r="D174" s="187"/>
      <c r="E174" s="188">
        <v>-1.4350499999999999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217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92" t="s">
        <v>403</v>
      </c>
      <c r="D175" s="187"/>
      <c r="E175" s="188">
        <v>4.875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217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x14ac:dyDescent="0.2">
      <c r="A176" s="160" t="s">
        <v>195</v>
      </c>
      <c r="B176" s="161" t="s">
        <v>111</v>
      </c>
      <c r="C176" s="181" t="s">
        <v>112</v>
      </c>
      <c r="D176" s="162"/>
      <c r="E176" s="163"/>
      <c r="F176" s="164"/>
      <c r="G176" s="164">
        <f>SUMIF(AG177:AG177,"&lt;&gt;NOR",G177:G177)</f>
        <v>0</v>
      </c>
      <c r="H176" s="164"/>
      <c r="I176" s="164">
        <f>SUM(I177:I177)</f>
        <v>0</v>
      </c>
      <c r="J176" s="164"/>
      <c r="K176" s="164">
        <f>SUM(K177:K177)</f>
        <v>0</v>
      </c>
      <c r="L176" s="164"/>
      <c r="M176" s="164">
        <f>SUM(M177:M177)</f>
        <v>0</v>
      </c>
      <c r="N176" s="164"/>
      <c r="O176" s="164">
        <f>SUM(O177:O177)</f>
        <v>0</v>
      </c>
      <c r="P176" s="164"/>
      <c r="Q176" s="164">
        <f>SUM(Q177:Q177)</f>
        <v>0</v>
      </c>
      <c r="R176" s="164"/>
      <c r="S176" s="164"/>
      <c r="T176" s="165"/>
      <c r="U176" s="159"/>
      <c r="V176" s="159">
        <f>SUM(V177:V177)</f>
        <v>18.399999999999999</v>
      </c>
      <c r="W176" s="159"/>
      <c r="X176" s="159"/>
      <c r="AG176" t="s">
        <v>196</v>
      </c>
    </row>
    <row r="177" spans="1:60" outlineLevel="1" x14ac:dyDescent="0.2">
      <c r="A177" s="173">
        <v>38</v>
      </c>
      <c r="B177" s="174" t="s">
        <v>404</v>
      </c>
      <c r="C177" s="182" t="s">
        <v>405</v>
      </c>
      <c r="D177" s="175" t="s">
        <v>239</v>
      </c>
      <c r="E177" s="176">
        <v>7.1409900000000004</v>
      </c>
      <c r="F177" s="177"/>
      <c r="G177" s="178">
        <f>ROUND(E177*F177,2)</f>
        <v>0</v>
      </c>
      <c r="H177" s="177"/>
      <c r="I177" s="178">
        <f>ROUND(E177*H177,2)</f>
        <v>0</v>
      </c>
      <c r="J177" s="177"/>
      <c r="K177" s="178">
        <f>ROUND(E177*J177,2)</f>
        <v>0</v>
      </c>
      <c r="L177" s="178">
        <v>15</v>
      </c>
      <c r="M177" s="178">
        <f>G177*(1+L177/100)</f>
        <v>0</v>
      </c>
      <c r="N177" s="178">
        <v>0</v>
      </c>
      <c r="O177" s="178">
        <f>ROUND(E177*N177,2)</f>
        <v>0</v>
      </c>
      <c r="P177" s="178">
        <v>0</v>
      </c>
      <c r="Q177" s="178">
        <f>ROUND(E177*P177,2)</f>
        <v>0</v>
      </c>
      <c r="R177" s="178"/>
      <c r="S177" s="178" t="s">
        <v>200</v>
      </c>
      <c r="T177" s="179" t="s">
        <v>200</v>
      </c>
      <c r="U177" s="157">
        <v>2.577</v>
      </c>
      <c r="V177" s="157">
        <f>ROUND(E177*U177,2)</f>
        <v>18.399999999999999</v>
      </c>
      <c r="W177" s="157"/>
      <c r="X177" s="157" t="s">
        <v>406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407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x14ac:dyDescent="0.2">
      <c r="A178" s="160" t="s">
        <v>195</v>
      </c>
      <c r="B178" s="161" t="s">
        <v>113</v>
      </c>
      <c r="C178" s="181" t="s">
        <v>114</v>
      </c>
      <c r="D178" s="162"/>
      <c r="E178" s="163"/>
      <c r="F178" s="164"/>
      <c r="G178" s="164">
        <f>SUMIF(AG179:AG183,"&lt;&gt;NOR",G179:G183)</f>
        <v>0</v>
      </c>
      <c r="H178" s="164"/>
      <c r="I178" s="164">
        <f>SUM(I179:I183)</f>
        <v>0</v>
      </c>
      <c r="J178" s="164"/>
      <c r="K178" s="164">
        <f>SUM(K179:K183)</f>
        <v>0</v>
      </c>
      <c r="L178" s="164"/>
      <c r="M178" s="164">
        <f>SUM(M179:M183)</f>
        <v>0</v>
      </c>
      <c r="N178" s="164"/>
      <c r="O178" s="164">
        <f>SUM(O179:O183)</f>
        <v>0</v>
      </c>
      <c r="P178" s="164"/>
      <c r="Q178" s="164">
        <f>SUM(Q179:Q183)</f>
        <v>0</v>
      </c>
      <c r="R178" s="164"/>
      <c r="S178" s="164"/>
      <c r="T178" s="165"/>
      <c r="U178" s="159"/>
      <c r="V178" s="159">
        <f>SUM(V179:V183)</f>
        <v>0</v>
      </c>
      <c r="W178" s="159"/>
      <c r="X178" s="159"/>
      <c r="AG178" t="s">
        <v>196</v>
      </c>
    </row>
    <row r="179" spans="1:60" outlineLevel="1" x14ac:dyDescent="0.2">
      <c r="A179" s="173">
        <v>39</v>
      </c>
      <c r="B179" s="174" t="s">
        <v>408</v>
      </c>
      <c r="C179" s="182" t="s">
        <v>409</v>
      </c>
      <c r="D179" s="175" t="s">
        <v>239</v>
      </c>
      <c r="E179" s="176">
        <v>0.4</v>
      </c>
      <c r="F179" s="177"/>
      <c r="G179" s="178">
        <f>ROUND(E179*F179,2)</f>
        <v>0</v>
      </c>
      <c r="H179" s="177"/>
      <c r="I179" s="178">
        <f>ROUND(E179*H179,2)</f>
        <v>0</v>
      </c>
      <c r="J179" s="177"/>
      <c r="K179" s="178">
        <f>ROUND(E179*J179,2)</f>
        <v>0</v>
      </c>
      <c r="L179" s="178">
        <v>15</v>
      </c>
      <c r="M179" s="178">
        <f>G179*(1+L179/100)</f>
        <v>0</v>
      </c>
      <c r="N179" s="178">
        <v>0</v>
      </c>
      <c r="O179" s="178">
        <f>ROUND(E179*N179,2)</f>
        <v>0</v>
      </c>
      <c r="P179" s="178">
        <v>0</v>
      </c>
      <c r="Q179" s="178">
        <f>ROUND(E179*P179,2)</f>
        <v>0</v>
      </c>
      <c r="R179" s="178"/>
      <c r="S179" s="178" t="s">
        <v>220</v>
      </c>
      <c r="T179" s="179" t="s">
        <v>201</v>
      </c>
      <c r="U179" s="157">
        <v>0</v>
      </c>
      <c r="V179" s="157">
        <f>ROUND(E179*U179,2)</f>
        <v>0</v>
      </c>
      <c r="W179" s="157"/>
      <c r="X179" s="157" t="s">
        <v>225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410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73">
        <v>40</v>
      </c>
      <c r="B180" s="174" t="s">
        <v>411</v>
      </c>
      <c r="C180" s="182" t="s">
        <v>412</v>
      </c>
      <c r="D180" s="175" t="s">
        <v>239</v>
      </c>
      <c r="E180" s="176">
        <v>8</v>
      </c>
      <c r="F180" s="177"/>
      <c r="G180" s="178">
        <f>ROUND(E180*F180,2)</f>
        <v>0</v>
      </c>
      <c r="H180" s="177"/>
      <c r="I180" s="178">
        <f>ROUND(E180*H180,2)</f>
        <v>0</v>
      </c>
      <c r="J180" s="177"/>
      <c r="K180" s="178">
        <f>ROUND(E180*J180,2)</f>
        <v>0</v>
      </c>
      <c r="L180" s="178">
        <v>15</v>
      </c>
      <c r="M180" s="178">
        <f>G180*(1+L180/100)</f>
        <v>0</v>
      </c>
      <c r="N180" s="178">
        <v>0</v>
      </c>
      <c r="O180" s="178">
        <f>ROUND(E180*N180,2)</f>
        <v>0</v>
      </c>
      <c r="P180" s="178">
        <v>0</v>
      </c>
      <c r="Q180" s="178">
        <f>ROUND(E180*P180,2)</f>
        <v>0</v>
      </c>
      <c r="R180" s="178"/>
      <c r="S180" s="178" t="s">
        <v>220</v>
      </c>
      <c r="T180" s="179" t="s">
        <v>201</v>
      </c>
      <c r="U180" s="157">
        <v>0</v>
      </c>
      <c r="V180" s="157">
        <f>ROUND(E180*U180,2)</f>
        <v>0</v>
      </c>
      <c r="W180" s="157"/>
      <c r="X180" s="157" t="s">
        <v>225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410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73">
        <v>41</v>
      </c>
      <c r="B181" s="174" t="s">
        <v>413</v>
      </c>
      <c r="C181" s="182" t="s">
        <v>414</v>
      </c>
      <c r="D181" s="175" t="s">
        <v>239</v>
      </c>
      <c r="E181" s="176">
        <v>0.4</v>
      </c>
      <c r="F181" s="177"/>
      <c r="G181" s="178">
        <f>ROUND(E181*F181,2)</f>
        <v>0</v>
      </c>
      <c r="H181" s="177"/>
      <c r="I181" s="178">
        <f>ROUND(E181*H181,2)</f>
        <v>0</v>
      </c>
      <c r="J181" s="177"/>
      <c r="K181" s="178">
        <f>ROUND(E181*J181,2)</f>
        <v>0</v>
      </c>
      <c r="L181" s="178">
        <v>15</v>
      </c>
      <c r="M181" s="178">
        <f>G181*(1+L181/100)</f>
        <v>0</v>
      </c>
      <c r="N181" s="178">
        <v>0</v>
      </c>
      <c r="O181" s="178">
        <f>ROUND(E181*N181,2)</f>
        <v>0</v>
      </c>
      <c r="P181" s="178">
        <v>0</v>
      </c>
      <c r="Q181" s="178">
        <f>ROUND(E181*P181,2)</f>
        <v>0</v>
      </c>
      <c r="R181" s="178"/>
      <c r="S181" s="178" t="s">
        <v>220</v>
      </c>
      <c r="T181" s="179" t="s">
        <v>201</v>
      </c>
      <c r="U181" s="157">
        <v>0</v>
      </c>
      <c r="V181" s="157">
        <f>ROUND(E181*U181,2)</f>
        <v>0</v>
      </c>
      <c r="W181" s="157"/>
      <c r="X181" s="157" t="s">
        <v>225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410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 x14ac:dyDescent="0.2">
      <c r="A182" s="173">
        <v>42</v>
      </c>
      <c r="B182" s="174" t="s">
        <v>415</v>
      </c>
      <c r="C182" s="182" t="s">
        <v>416</v>
      </c>
      <c r="D182" s="175" t="s">
        <v>239</v>
      </c>
      <c r="E182" s="176">
        <v>0.4</v>
      </c>
      <c r="F182" s="177"/>
      <c r="G182" s="178">
        <f>ROUND(E182*F182,2)</f>
        <v>0</v>
      </c>
      <c r="H182" s="177"/>
      <c r="I182" s="178">
        <f>ROUND(E182*H182,2)</f>
        <v>0</v>
      </c>
      <c r="J182" s="177"/>
      <c r="K182" s="178">
        <f>ROUND(E182*J182,2)</f>
        <v>0</v>
      </c>
      <c r="L182" s="178">
        <v>15</v>
      </c>
      <c r="M182" s="178">
        <f>G182*(1+L182/100)</f>
        <v>0</v>
      </c>
      <c r="N182" s="178">
        <v>0</v>
      </c>
      <c r="O182" s="178">
        <f>ROUND(E182*N182,2)</f>
        <v>0</v>
      </c>
      <c r="P182" s="178">
        <v>0</v>
      </c>
      <c r="Q182" s="178">
        <f>ROUND(E182*P182,2)</f>
        <v>0</v>
      </c>
      <c r="R182" s="178"/>
      <c r="S182" s="178" t="s">
        <v>220</v>
      </c>
      <c r="T182" s="179" t="s">
        <v>201</v>
      </c>
      <c r="U182" s="157">
        <v>0</v>
      </c>
      <c r="V182" s="157">
        <f>ROUND(E182*U182,2)</f>
        <v>0</v>
      </c>
      <c r="W182" s="157"/>
      <c r="X182" s="157" t="s">
        <v>225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410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2.5" outlineLevel="1" x14ac:dyDescent="0.2">
      <c r="A183" s="173">
        <v>43</v>
      </c>
      <c r="B183" s="174" t="s">
        <v>417</v>
      </c>
      <c r="C183" s="182" t="s">
        <v>418</v>
      </c>
      <c r="D183" s="175" t="s">
        <v>239</v>
      </c>
      <c r="E183" s="176">
        <v>0.4</v>
      </c>
      <c r="F183" s="177"/>
      <c r="G183" s="178">
        <f>ROUND(E183*F183,2)</f>
        <v>0</v>
      </c>
      <c r="H183" s="177"/>
      <c r="I183" s="178">
        <f>ROUND(E183*H183,2)</f>
        <v>0</v>
      </c>
      <c r="J183" s="177"/>
      <c r="K183" s="178">
        <f>ROUND(E183*J183,2)</f>
        <v>0</v>
      </c>
      <c r="L183" s="178">
        <v>15</v>
      </c>
      <c r="M183" s="178">
        <f>G183*(1+L183/100)</f>
        <v>0</v>
      </c>
      <c r="N183" s="178">
        <v>0</v>
      </c>
      <c r="O183" s="178">
        <f>ROUND(E183*N183,2)</f>
        <v>0</v>
      </c>
      <c r="P183" s="178">
        <v>0</v>
      </c>
      <c r="Q183" s="178">
        <f>ROUND(E183*P183,2)</f>
        <v>0</v>
      </c>
      <c r="R183" s="178"/>
      <c r="S183" s="178" t="s">
        <v>220</v>
      </c>
      <c r="T183" s="179" t="s">
        <v>201</v>
      </c>
      <c r="U183" s="157">
        <v>0</v>
      </c>
      <c r="V183" s="157">
        <f>ROUND(E183*U183,2)</f>
        <v>0</v>
      </c>
      <c r="W183" s="157"/>
      <c r="X183" s="157" t="s">
        <v>225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410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x14ac:dyDescent="0.2">
      <c r="A184" s="160" t="s">
        <v>195</v>
      </c>
      <c r="B184" s="161" t="s">
        <v>133</v>
      </c>
      <c r="C184" s="181" t="s">
        <v>134</v>
      </c>
      <c r="D184" s="162"/>
      <c r="E184" s="163"/>
      <c r="F184" s="164"/>
      <c r="G184" s="164">
        <f>SUMIF(AG185:AG189,"&lt;&gt;NOR",G185:G189)</f>
        <v>0</v>
      </c>
      <c r="H184" s="164"/>
      <c r="I184" s="164">
        <f>SUM(I185:I189)</f>
        <v>0</v>
      </c>
      <c r="J184" s="164"/>
      <c r="K184" s="164">
        <f>SUM(K185:K189)</f>
        <v>0</v>
      </c>
      <c r="L184" s="164"/>
      <c r="M184" s="164">
        <f>SUM(M185:M189)</f>
        <v>0</v>
      </c>
      <c r="N184" s="164"/>
      <c r="O184" s="164">
        <f>SUM(O185:O189)</f>
        <v>0</v>
      </c>
      <c r="P184" s="164"/>
      <c r="Q184" s="164">
        <f>SUM(Q185:Q189)</f>
        <v>0</v>
      </c>
      <c r="R184" s="164"/>
      <c r="S184" s="164"/>
      <c r="T184" s="165"/>
      <c r="U184" s="159"/>
      <c r="V184" s="159">
        <f>SUM(V185:V189)</f>
        <v>0.19</v>
      </c>
      <c r="W184" s="159"/>
      <c r="X184" s="159"/>
      <c r="AG184" t="s">
        <v>196</v>
      </c>
    </row>
    <row r="185" spans="1:60" outlineLevel="1" x14ac:dyDescent="0.2">
      <c r="A185" s="166">
        <v>44</v>
      </c>
      <c r="B185" s="167" t="s">
        <v>419</v>
      </c>
      <c r="C185" s="183" t="s">
        <v>420</v>
      </c>
      <c r="D185" s="168" t="s">
        <v>224</v>
      </c>
      <c r="E185" s="169">
        <v>2.1170000000000001E-2</v>
      </c>
      <c r="F185" s="170"/>
      <c r="G185" s="171">
        <f>ROUND(E185*F185,2)</f>
        <v>0</v>
      </c>
      <c r="H185" s="170"/>
      <c r="I185" s="171">
        <f>ROUND(E185*H185,2)</f>
        <v>0</v>
      </c>
      <c r="J185" s="170"/>
      <c r="K185" s="171">
        <f>ROUND(E185*J185,2)</f>
        <v>0</v>
      </c>
      <c r="L185" s="171">
        <v>15</v>
      </c>
      <c r="M185" s="171">
        <f>G185*(1+L185/100)</f>
        <v>0</v>
      </c>
      <c r="N185" s="171">
        <v>0.03</v>
      </c>
      <c r="O185" s="171">
        <f>ROUND(E185*N185,2)</f>
        <v>0</v>
      </c>
      <c r="P185" s="171">
        <v>0</v>
      </c>
      <c r="Q185" s="171">
        <f>ROUND(E185*P185,2)</f>
        <v>0</v>
      </c>
      <c r="R185" s="171" t="s">
        <v>213</v>
      </c>
      <c r="S185" s="171" t="s">
        <v>200</v>
      </c>
      <c r="T185" s="172" t="s">
        <v>200</v>
      </c>
      <c r="U185" s="157">
        <v>0</v>
      </c>
      <c r="V185" s="157">
        <f>ROUND(E185*U185,2)</f>
        <v>0</v>
      </c>
      <c r="W185" s="157"/>
      <c r="X185" s="157" t="s">
        <v>214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215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54"/>
      <c r="B186" s="155"/>
      <c r="C186" s="192" t="s">
        <v>421</v>
      </c>
      <c r="D186" s="187"/>
      <c r="E186" s="188">
        <v>2.1170000000000001E-2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217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66">
        <v>45</v>
      </c>
      <c r="B187" s="167" t="s">
        <v>422</v>
      </c>
      <c r="C187" s="183" t="s">
        <v>423</v>
      </c>
      <c r="D187" s="168" t="s">
        <v>250</v>
      </c>
      <c r="E187" s="169">
        <v>0.67200000000000004</v>
      </c>
      <c r="F187" s="170"/>
      <c r="G187" s="171">
        <f>ROUND(E187*F187,2)</f>
        <v>0</v>
      </c>
      <c r="H187" s="170"/>
      <c r="I187" s="171">
        <f>ROUND(E187*H187,2)</f>
        <v>0</v>
      </c>
      <c r="J187" s="170"/>
      <c r="K187" s="171">
        <f>ROUND(E187*J187,2)</f>
        <v>0</v>
      </c>
      <c r="L187" s="171">
        <v>15</v>
      </c>
      <c r="M187" s="171">
        <f>G187*(1+L187/100)</f>
        <v>0</v>
      </c>
      <c r="N187" s="171">
        <v>3.0000000000000001E-3</v>
      </c>
      <c r="O187" s="171">
        <f>ROUND(E187*N187,2)</f>
        <v>0</v>
      </c>
      <c r="P187" s="171">
        <v>0</v>
      </c>
      <c r="Q187" s="171">
        <f>ROUND(E187*P187,2)</f>
        <v>0</v>
      </c>
      <c r="R187" s="171"/>
      <c r="S187" s="171" t="s">
        <v>200</v>
      </c>
      <c r="T187" s="172" t="s">
        <v>200</v>
      </c>
      <c r="U187" s="157">
        <v>0.28000000000000003</v>
      </c>
      <c r="V187" s="157">
        <f>ROUND(E187*U187,2)</f>
        <v>0.19</v>
      </c>
      <c r="W187" s="157"/>
      <c r="X187" s="157" t="s">
        <v>225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226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2.5" outlineLevel="1" x14ac:dyDescent="0.2">
      <c r="A188" s="154"/>
      <c r="B188" s="155"/>
      <c r="C188" s="192" t="s">
        <v>424</v>
      </c>
      <c r="D188" s="187"/>
      <c r="E188" s="188">
        <v>0.67200000000000004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217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>
        <v>46</v>
      </c>
      <c r="B189" s="155" t="s">
        <v>425</v>
      </c>
      <c r="C189" s="193" t="s">
        <v>426</v>
      </c>
      <c r="D189" s="156" t="s">
        <v>0</v>
      </c>
      <c r="E189" s="191"/>
      <c r="F189" s="158"/>
      <c r="G189" s="157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15</v>
      </c>
      <c r="M189" s="157">
        <f>G189*(1+L189/100)</f>
        <v>0</v>
      </c>
      <c r="N189" s="157">
        <v>0</v>
      </c>
      <c r="O189" s="157">
        <f>ROUND(E189*N189,2)</f>
        <v>0</v>
      </c>
      <c r="P189" s="157">
        <v>0</v>
      </c>
      <c r="Q189" s="157">
        <f>ROUND(E189*P189,2)</f>
        <v>0</v>
      </c>
      <c r="R189" s="157"/>
      <c r="S189" s="157" t="s">
        <v>200</v>
      </c>
      <c r="T189" s="157" t="s">
        <v>200</v>
      </c>
      <c r="U189" s="157">
        <v>0</v>
      </c>
      <c r="V189" s="157">
        <f>ROUND(E189*U189,2)</f>
        <v>0</v>
      </c>
      <c r="W189" s="157"/>
      <c r="X189" s="157" t="s">
        <v>406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407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x14ac:dyDescent="0.2">
      <c r="A190" s="160" t="s">
        <v>195</v>
      </c>
      <c r="B190" s="161" t="s">
        <v>135</v>
      </c>
      <c r="C190" s="181" t="s">
        <v>72</v>
      </c>
      <c r="D190" s="162"/>
      <c r="E190" s="163"/>
      <c r="F190" s="164"/>
      <c r="G190" s="164">
        <f>SUMIF(AG191:AG200,"&lt;&gt;NOR",G191:G200)</f>
        <v>0</v>
      </c>
      <c r="H190" s="164"/>
      <c r="I190" s="164">
        <f>SUM(I191:I200)</f>
        <v>0</v>
      </c>
      <c r="J190" s="164"/>
      <c r="K190" s="164">
        <f>SUM(K191:K200)</f>
        <v>0</v>
      </c>
      <c r="L190" s="164"/>
      <c r="M190" s="164">
        <f>SUM(M191:M200)</f>
        <v>0</v>
      </c>
      <c r="N190" s="164"/>
      <c r="O190" s="164">
        <f>SUM(O191:O200)</f>
        <v>0</v>
      </c>
      <c r="P190" s="164"/>
      <c r="Q190" s="164">
        <f>SUM(Q191:Q200)</f>
        <v>7.0000000000000007E-2</v>
      </c>
      <c r="R190" s="164"/>
      <c r="S190" s="164"/>
      <c r="T190" s="165"/>
      <c r="U190" s="159"/>
      <c r="V190" s="159">
        <f>SUM(V191:V200)</f>
        <v>1.8599999999999999</v>
      </c>
      <c r="W190" s="159"/>
      <c r="X190" s="159"/>
      <c r="AG190" t="s">
        <v>196</v>
      </c>
    </row>
    <row r="191" spans="1:60" outlineLevel="1" x14ac:dyDescent="0.2">
      <c r="A191" s="166">
        <v>47</v>
      </c>
      <c r="B191" s="167" t="s">
        <v>427</v>
      </c>
      <c r="C191" s="183" t="s">
        <v>428</v>
      </c>
      <c r="D191" s="168" t="s">
        <v>339</v>
      </c>
      <c r="E191" s="169">
        <v>1</v>
      </c>
      <c r="F191" s="170"/>
      <c r="G191" s="171">
        <f>ROUND(E191*F191,2)</f>
        <v>0</v>
      </c>
      <c r="H191" s="170"/>
      <c r="I191" s="171">
        <f>ROUND(E191*H191,2)</f>
        <v>0</v>
      </c>
      <c r="J191" s="170"/>
      <c r="K191" s="171">
        <f>ROUND(E191*J191,2)</f>
        <v>0</v>
      </c>
      <c r="L191" s="171">
        <v>15</v>
      </c>
      <c r="M191" s="171">
        <f>G191*(1+L191/100)</f>
        <v>0</v>
      </c>
      <c r="N191" s="171">
        <v>0</v>
      </c>
      <c r="O191" s="171">
        <f>ROUND(E191*N191,2)</f>
        <v>0</v>
      </c>
      <c r="P191" s="171">
        <v>1.72E-2</v>
      </c>
      <c r="Q191" s="171">
        <f>ROUND(E191*P191,2)</f>
        <v>0.02</v>
      </c>
      <c r="R191" s="171"/>
      <c r="S191" s="171" t="s">
        <v>200</v>
      </c>
      <c r="T191" s="172" t="s">
        <v>200</v>
      </c>
      <c r="U191" s="157">
        <v>0.40300000000000002</v>
      </c>
      <c r="V191" s="157">
        <f>ROUND(E191*U191,2)</f>
        <v>0.4</v>
      </c>
      <c r="W191" s="157"/>
      <c r="X191" s="157" t="s">
        <v>225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226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92" t="s">
        <v>429</v>
      </c>
      <c r="D192" s="187"/>
      <c r="E192" s="188">
        <v>1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217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66">
        <v>48</v>
      </c>
      <c r="B193" s="167" t="s">
        <v>430</v>
      </c>
      <c r="C193" s="183" t="s">
        <v>431</v>
      </c>
      <c r="D193" s="168" t="s">
        <v>339</v>
      </c>
      <c r="E193" s="169">
        <v>1</v>
      </c>
      <c r="F193" s="170"/>
      <c r="G193" s="171">
        <f>ROUND(E193*F193,2)</f>
        <v>0</v>
      </c>
      <c r="H193" s="170"/>
      <c r="I193" s="171">
        <f>ROUND(E193*H193,2)</f>
        <v>0</v>
      </c>
      <c r="J193" s="170"/>
      <c r="K193" s="171">
        <f>ROUND(E193*J193,2)</f>
        <v>0</v>
      </c>
      <c r="L193" s="171">
        <v>15</v>
      </c>
      <c r="M193" s="171">
        <f>G193*(1+L193/100)</f>
        <v>0</v>
      </c>
      <c r="N193" s="171">
        <v>0</v>
      </c>
      <c r="O193" s="171">
        <f>ROUND(E193*N193,2)</f>
        <v>0</v>
      </c>
      <c r="P193" s="171">
        <v>1.9460000000000002E-2</v>
      </c>
      <c r="Q193" s="171">
        <f>ROUND(E193*P193,2)</f>
        <v>0.02</v>
      </c>
      <c r="R193" s="171"/>
      <c r="S193" s="171" t="s">
        <v>200</v>
      </c>
      <c r="T193" s="172" t="s">
        <v>200</v>
      </c>
      <c r="U193" s="157">
        <v>0.38200000000000001</v>
      </c>
      <c r="V193" s="157">
        <f>ROUND(E193*U193,2)</f>
        <v>0.38</v>
      </c>
      <c r="W193" s="157"/>
      <c r="X193" s="157" t="s">
        <v>225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226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92" t="s">
        <v>432</v>
      </c>
      <c r="D194" s="187"/>
      <c r="E194" s="188">
        <v>1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217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66">
        <v>49</v>
      </c>
      <c r="B195" s="167" t="s">
        <v>433</v>
      </c>
      <c r="C195" s="183" t="s">
        <v>434</v>
      </c>
      <c r="D195" s="168" t="s">
        <v>339</v>
      </c>
      <c r="E195" s="169">
        <v>1</v>
      </c>
      <c r="F195" s="170"/>
      <c r="G195" s="171">
        <f>ROUND(E195*F195,2)</f>
        <v>0</v>
      </c>
      <c r="H195" s="170"/>
      <c r="I195" s="171">
        <f>ROUND(E195*H195,2)</f>
        <v>0</v>
      </c>
      <c r="J195" s="170"/>
      <c r="K195" s="171">
        <f>ROUND(E195*J195,2)</f>
        <v>0</v>
      </c>
      <c r="L195" s="171">
        <v>15</v>
      </c>
      <c r="M195" s="171">
        <f>G195*(1+L195/100)</f>
        <v>0</v>
      </c>
      <c r="N195" s="171">
        <v>0</v>
      </c>
      <c r="O195" s="171">
        <f>ROUND(E195*N195,2)</f>
        <v>0</v>
      </c>
      <c r="P195" s="171">
        <v>3.2899999999999999E-2</v>
      </c>
      <c r="Q195" s="171">
        <f>ROUND(E195*P195,2)</f>
        <v>0.03</v>
      </c>
      <c r="R195" s="171"/>
      <c r="S195" s="171" t="s">
        <v>200</v>
      </c>
      <c r="T195" s="172" t="s">
        <v>200</v>
      </c>
      <c r="U195" s="157">
        <v>0.432</v>
      </c>
      <c r="V195" s="157">
        <f>ROUND(E195*U195,2)</f>
        <v>0.43</v>
      </c>
      <c r="W195" s="157"/>
      <c r="X195" s="157" t="s">
        <v>225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226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92" t="s">
        <v>432</v>
      </c>
      <c r="D196" s="187"/>
      <c r="E196" s="188">
        <v>1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217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66">
        <v>50</v>
      </c>
      <c r="B197" s="167" t="s">
        <v>435</v>
      </c>
      <c r="C197" s="183" t="s">
        <v>436</v>
      </c>
      <c r="D197" s="168" t="s">
        <v>339</v>
      </c>
      <c r="E197" s="169">
        <v>3</v>
      </c>
      <c r="F197" s="170"/>
      <c r="G197" s="171">
        <f>ROUND(E197*F197,2)</f>
        <v>0</v>
      </c>
      <c r="H197" s="170"/>
      <c r="I197" s="171">
        <f>ROUND(E197*H197,2)</f>
        <v>0</v>
      </c>
      <c r="J197" s="170"/>
      <c r="K197" s="171">
        <f>ROUND(E197*J197,2)</f>
        <v>0</v>
      </c>
      <c r="L197" s="171">
        <v>15</v>
      </c>
      <c r="M197" s="171">
        <f>G197*(1+L197/100)</f>
        <v>0</v>
      </c>
      <c r="N197" s="171">
        <v>0</v>
      </c>
      <c r="O197" s="171">
        <f>ROUND(E197*N197,2)</f>
        <v>0</v>
      </c>
      <c r="P197" s="171">
        <v>1.56E-3</v>
      </c>
      <c r="Q197" s="171">
        <f>ROUND(E197*P197,2)</f>
        <v>0</v>
      </c>
      <c r="R197" s="171"/>
      <c r="S197" s="171" t="s">
        <v>200</v>
      </c>
      <c r="T197" s="172" t="s">
        <v>200</v>
      </c>
      <c r="U197" s="157">
        <v>0.217</v>
      </c>
      <c r="V197" s="157">
        <f>ROUND(E197*U197,2)</f>
        <v>0.65</v>
      </c>
      <c r="W197" s="157"/>
      <c r="X197" s="157" t="s">
        <v>225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226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92" t="s">
        <v>437</v>
      </c>
      <c r="D198" s="187"/>
      <c r="E198" s="188">
        <v>2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217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92" t="s">
        <v>438</v>
      </c>
      <c r="D199" s="187"/>
      <c r="E199" s="188">
        <v>1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217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22.5" outlineLevel="1" x14ac:dyDescent="0.2">
      <c r="A200" s="154">
        <v>51</v>
      </c>
      <c r="B200" s="155" t="s">
        <v>439</v>
      </c>
      <c r="C200" s="193" t="s">
        <v>440</v>
      </c>
      <c r="D200" s="156" t="s">
        <v>0</v>
      </c>
      <c r="E200" s="191"/>
      <c r="F200" s="158"/>
      <c r="G200" s="157">
        <f>ROUND(E200*F200,2)</f>
        <v>0</v>
      </c>
      <c r="H200" s="158"/>
      <c r="I200" s="157">
        <f>ROUND(E200*H200,2)</f>
        <v>0</v>
      </c>
      <c r="J200" s="158"/>
      <c r="K200" s="157">
        <f>ROUND(E200*J200,2)</f>
        <v>0</v>
      </c>
      <c r="L200" s="157">
        <v>15</v>
      </c>
      <c r="M200" s="157">
        <f>G200*(1+L200/100)</f>
        <v>0</v>
      </c>
      <c r="N200" s="157">
        <v>0</v>
      </c>
      <c r="O200" s="157">
        <f>ROUND(E200*N200,2)</f>
        <v>0</v>
      </c>
      <c r="P200" s="157">
        <v>0</v>
      </c>
      <c r="Q200" s="157">
        <f>ROUND(E200*P200,2)</f>
        <v>0</v>
      </c>
      <c r="R200" s="157"/>
      <c r="S200" s="157" t="s">
        <v>200</v>
      </c>
      <c r="T200" s="157" t="s">
        <v>200</v>
      </c>
      <c r="U200" s="157">
        <v>0</v>
      </c>
      <c r="V200" s="157">
        <f>ROUND(E200*U200,2)</f>
        <v>0</v>
      </c>
      <c r="W200" s="157"/>
      <c r="X200" s="157" t="s">
        <v>406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407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x14ac:dyDescent="0.2">
      <c r="A201" s="160" t="s">
        <v>195</v>
      </c>
      <c r="B201" s="161" t="s">
        <v>136</v>
      </c>
      <c r="C201" s="181" t="s">
        <v>137</v>
      </c>
      <c r="D201" s="162"/>
      <c r="E201" s="163"/>
      <c r="F201" s="164"/>
      <c r="G201" s="164">
        <f>SUMIF(AG202:AG214,"&lt;&gt;NOR",G202:G214)</f>
        <v>0</v>
      </c>
      <c r="H201" s="164"/>
      <c r="I201" s="164">
        <f>SUM(I202:I214)</f>
        <v>0</v>
      </c>
      <c r="J201" s="164"/>
      <c r="K201" s="164">
        <f>SUM(K202:K214)</f>
        <v>0</v>
      </c>
      <c r="L201" s="164"/>
      <c r="M201" s="164">
        <f>SUM(M202:M214)</f>
        <v>0</v>
      </c>
      <c r="N201" s="164"/>
      <c r="O201" s="164">
        <f>SUM(O202:O214)</f>
        <v>0</v>
      </c>
      <c r="P201" s="164"/>
      <c r="Q201" s="164">
        <f>SUM(Q202:Q214)</f>
        <v>0</v>
      </c>
      <c r="R201" s="164"/>
      <c r="S201" s="164"/>
      <c r="T201" s="165"/>
      <c r="U201" s="159"/>
      <c r="V201" s="159">
        <f>SUM(V202:V214)</f>
        <v>2.77</v>
      </c>
      <c r="W201" s="159"/>
      <c r="X201" s="159"/>
      <c r="AG201" t="s">
        <v>196</v>
      </c>
    </row>
    <row r="202" spans="1:60" ht="22.5" outlineLevel="1" x14ac:dyDescent="0.2">
      <c r="A202" s="166">
        <v>52</v>
      </c>
      <c r="B202" s="167" t="s">
        <v>441</v>
      </c>
      <c r="C202" s="183" t="s">
        <v>442</v>
      </c>
      <c r="D202" s="168" t="s">
        <v>212</v>
      </c>
      <c r="E202" s="169">
        <v>1</v>
      </c>
      <c r="F202" s="170"/>
      <c r="G202" s="171">
        <f>ROUND(E202*F202,2)</f>
        <v>0</v>
      </c>
      <c r="H202" s="170"/>
      <c r="I202" s="171">
        <f>ROUND(E202*H202,2)</f>
        <v>0</v>
      </c>
      <c r="J202" s="170"/>
      <c r="K202" s="171">
        <f>ROUND(E202*J202,2)</f>
        <v>0</v>
      </c>
      <c r="L202" s="171">
        <v>15</v>
      </c>
      <c r="M202" s="171">
        <f>G202*(1+L202/100)</f>
        <v>0</v>
      </c>
      <c r="N202" s="171">
        <v>9.3000000000000005E-4</v>
      </c>
      <c r="O202" s="171">
        <f>ROUND(E202*N202,2)</f>
        <v>0</v>
      </c>
      <c r="P202" s="171">
        <v>0</v>
      </c>
      <c r="Q202" s="171">
        <f>ROUND(E202*P202,2)</f>
        <v>0</v>
      </c>
      <c r="R202" s="171" t="s">
        <v>213</v>
      </c>
      <c r="S202" s="171" t="s">
        <v>200</v>
      </c>
      <c r="T202" s="172" t="s">
        <v>200</v>
      </c>
      <c r="U202" s="157">
        <v>0</v>
      </c>
      <c r="V202" s="157">
        <f>ROUND(E202*U202,2)</f>
        <v>0</v>
      </c>
      <c r="W202" s="157"/>
      <c r="X202" s="157" t="s">
        <v>214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215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92" t="s">
        <v>443</v>
      </c>
      <c r="D203" s="187"/>
      <c r="E203" s="188">
        <v>1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217</v>
      </c>
      <c r="AH203" s="147">
        <v>5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1" x14ac:dyDescent="0.2">
      <c r="A204" s="166">
        <v>53</v>
      </c>
      <c r="B204" s="167" t="s">
        <v>444</v>
      </c>
      <c r="C204" s="183" t="s">
        <v>445</v>
      </c>
      <c r="D204" s="168" t="s">
        <v>212</v>
      </c>
      <c r="E204" s="169">
        <v>1</v>
      </c>
      <c r="F204" s="170"/>
      <c r="G204" s="171">
        <f>ROUND(E204*F204,2)</f>
        <v>0</v>
      </c>
      <c r="H204" s="170"/>
      <c r="I204" s="171">
        <f>ROUND(E204*H204,2)</f>
        <v>0</v>
      </c>
      <c r="J204" s="170"/>
      <c r="K204" s="171">
        <f>ROUND(E204*J204,2)</f>
        <v>0</v>
      </c>
      <c r="L204" s="171">
        <v>15</v>
      </c>
      <c r="M204" s="171">
        <f>G204*(1+L204/100)</f>
        <v>0</v>
      </c>
      <c r="N204" s="171">
        <v>1.25E-3</v>
      </c>
      <c r="O204" s="171">
        <f>ROUND(E204*N204,2)</f>
        <v>0</v>
      </c>
      <c r="P204" s="171">
        <v>0</v>
      </c>
      <c r="Q204" s="171">
        <f>ROUND(E204*P204,2)</f>
        <v>0</v>
      </c>
      <c r="R204" s="171" t="s">
        <v>213</v>
      </c>
      <c r="S204" s="171" t="s">
        <v>200</v>
      </c>
      <c r="T204" s="172" t="s">
        <v>200</v>
      </c>
      <c r="U204" s="157">
        <v>0</v>
      </c>
      <c r="V204" s="157">
        <f>ROUND(E204*U204,2)</f>
        <v>0</v>
      </c>
      <c r="W204" s="157"/>
      <c r="X204" s="157" t="s">
        <v>214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215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92" t="s">
        <v>446</v>
      </c>
      <c r="D205" s="187"/>
      <c r="E205" s="188">
        <v>1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217</v>
      </c>
      <c r="AH205" s="147">
        <v>5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2.5" outlineLevel="1" x14ac:dyDescent="0.2">
      <c r="A206" s="166">
        <v>54</v>
      </c>
      <c r="B206" s="167" t="s">
        <v>447</v>
      </c>
      <c r="C206" s="183" t="s">
        <v>448</v>
      </c>
      <c r="D206" s="168" t="s">
        <v>212</v>
      </c>
      <c r="E206" s="169">
        <v>1</v>
      </c>
      <c r="F206" s="170"/>
      <c r="G206" s="171">
        <f>ROUND(E206*F206,2)</f>
        <v>0</v>
      </c>
      <c r="H206" s="170"/>
      <c r="I206" s="171">
        <f>ROUND(E206*H206,2)</f>
        <v>0</v>
      </c>
      <c r="J206" s="170"/>
      <c r="K206" s="171">
        <f>ROUND(E206*J206,2)</f>
        <v>0</v>
      </c>
      <c r="L206" s="171">
        <v>15</v>
      </c>
      <c r="M206" s="171">
        <f>G206*(1+L206/100)</f>
        <v>0</v>
      </c>
      <c r="N206" s="171">
        <v>0</v>
      </c>
      <c r="O206" s="171">
        <f>ROUND(E206*N206,2)</f>
        <v>0</v>
      </c>
      <c r="P206" s="171">
        <v>0</v>
      </c>
      <c r="Q206" s="171">
        <f>ROUND(E206*P206,2)</f>
        <v>0</v>
      </c>
      <c r="R206" s="171" t="s">
        <v>213</v>
      </c>
      <c r="S206" s="171" t="s">
        <v>200</v>
      </c>
      <c r="T206" s="172" t="s">
        <v>200</v>
      </c>
      <c r="U206" s="157">
        <v>0</v>
      </c>
      <c r="V206" s="157">
        <f>ROUND(E206*U206,2)</f>
        <v>0</v>
      </c>
      <c r="W206" s="157"/>
      <c r="X206" s="157" t="s">
        <v>214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215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92" t="s">
        <v>232</v>
      </c>
      <c r="D207" s="187"/>
      <c r="E207" s="188">
        <v>1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217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66">
        <v>55</v>
      </c>
      <c r="B208" s="167" t="s">
        <v>449</v>
      </c>
      <c r="C208" s="183" t="s">
        <v>450</v>
      </c>
      <c r="D208" s="168" t="s">
        <v>261</v>
      </c>
      <c r="E208" s="169">
        <v>1.7</v>
      </c>
      <c r="F208" s="170"/>
      <c r="G208" s="171">
        <f>ROUND(E208*F208,2)</f>
        <v>0</v>
      </c>
      <c r="H208" s="170"/>
      <c r="I208" s="171">
        <f>ROUND(E208*H208,2)</f>
        <v>0</v>
      </c>
      <c r="J208" s="170"/>
      <c r="K208" s="171">
        <f>ROUND(E208*J208,2)</f>
        <v>0</v>
      </c>
      <c r="L208" s="171">
        <v>15</v>
      </c>
      <c r="M208" s="171">
        <f>G208*(1+L208/100)</f>
        <v>0</v>
      </c>
      <c r="N208" s="171">
        <v>0</v>
      </c>
      <c r="O208" s="171">
        <f>ROUND(E208*N208,2)</f>
        <v>0</v>
      </c>
      <c r="P208" s="171">
        <v>0</v>
      </c>
      <c r="Q208" s="171">
        <f>ROUND(E208*P208,2)</f>
        <v>0</v>
      </c>
      <c r="R208" s="171"/>
      <c r="S208" s="171" t="s">
        <v>200</v>
      </c>
      <c r="T208" s="172" t="s">
        <v>200</v>
      </c>
      <c r="U208" s="157">
        <v>0.39</v>
      </c>
      <c r="V208" s="157">
        <f>ROUND(E208*U208,2)</f>
        <v>0.66</v>
      </c>
      <c r="W208" s="157"/>
      <c r="X208" s="157" t="s">
        <v>225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226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92" t="s">
        <v>451</v>
      </c>
      <c r="D209" s="187"/>
      <c r="E209" s="188">
        <v>1.7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217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66">
        <v>56</v>
      </c>
      <c r="B210" s="167" t="s">
        <v>452</v>
      </c>
      <c r="C210" s="183" t="s">
        <v>453</v>
      </c>
      <c r="D210" s="168" t="s">
        <v>212</v>
      </c>
      <c r="E210" s="169">
        <v>1</v>
      </c>
      <c r="F210" s="170"/>
      <c r="G210" s="171">
        <f>ROUND(E210*F210,2)</f>
        <v>0</v>
      </c>
      <c r="H210" s="170"/>
      <c r="I210" s="171">
        <f>ROUND(E210*H210,2)</f>
        <v>0</v>
      </c>
      <c r="J210" s="170"/>
      <c r="K210" s="171">
        <f>ROUND(E210*J210,2)</f>
        <v>0</v>
      </c>
      <c r="L210" s="171">
        <v>15</v>
      </c>
      <c r="M210" s="171">
        <f>G210*(1+L210/100)</f>
        <v>0</v>
      </c>
      <c r="N210" s="171">
        <v>0</v>
      </c>
      <c r="O210" s="171">
        <f>ROUND(E210*N210,2)</f>
        <v>0</v>
      </c>
      <c r="P210" s="171">
        <v>0</v>
      </c>
      <c r="Q210" s="171">
        <f>ROUND(E210*P210,2)</f>
        <v>0</v>
      </c>
      <c r="R210" s="171"/>
      <c r="S210" s="171" t="s">
        <v>200</v>
      </c>
      <c r="T210" s="172" t="s">
        <v>200</v>
      </c>
      <c r="U210" s="157">
        <v>0.55000000000000004</v>
      </c>
      <c r="V210" s="157">
        <f>ROUND(E210*U210,2)</f>
        <v>0.55000000000000004</v>
      </c>
      <c r="W210" s="157"/>
      <c r="X210" s="157" t="s">
        <v>225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226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92" t="s">
        <v>232</v>
      </c>
      <c r="D211" s="187"/>
      <c r="E211" s="188">
        <v>1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217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66">
        <v>57</v>
      </c>
      <c r="B212" s="167" t="s">
        <v>454</v>
      </c>
      <c r="C212" s="183" t="s">
        <v>455</v>
      </c>
      <c r="D212" s="168" t="s">
        <v>212</v>
      </c>
      <c r="E212" s="169">
        <v>1</v>
      </c>
      <c r="F212" s="170"/>
      <c r="G212" s="171">
        <f>ROUND(E212*F212,2)</f>
        <v>0</v>
      </c>
      <c r="H212" s="170"/>
      <c r="I212" s="171">
        <f>ROUND(E212*H212,2)</f>
        <v>0</v>
      </c>
      <c r="J212" s="170"/>
      <c r="K212" s="171">
        <f>ROUND(E212*J212,2)</f>
        <v>0</v>
      </c>
      <c r="L212" s="171">
        <v>15</v>
      </c>
      <c r="M212" s="171">
        <f>G212*(1+L212/100)</f>
        <v>0</v>
      </c>
      <c r="N212" s="171">
        <v>0</v>
      </c>
      <c r="O212" s="171">
        <f>ROUND(E212*N212,2)</f>
        <v>0</v>
      </c>
      <c r="P212" s="171">
        <v>0</v>
      </c>
      <c r="Q212" s="171">
        <f>ROUND(E212*P212,2)</f>
        <v>0</v>
      </c>
      <c r="R212" s="171"/>
      <c r="S212" s="171" t="s">
        <v>200</v>
      </c>
      <c r="T212" s="172" t="s">
        <v>200</v>
      </c>
      <c r="U212" s="157">
        <v>1.56</v>
      </c>
      <c r="V212" s="157">
        <f>ROUND(E212*U212,2)</f>
        <v>1.56</v>
      </c>
      <c r="W212" s="157"/>
      <c r="X212" s="157" t="s">
        <v>225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226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92" t="s">
        <v>456</v>
      </c>
      <c r="D213" s="187"/>
      <c r="E213" s="188">
        <v>1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217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>
        <v>58</v>
      </c>
      <c r="B214" s="155" t="s">
        <v>457</v>
      </c>
      <c r="C214" s="193" t="s">
        <v>458</v>
      </c>
      <c r="D214" s="156" t="s">
        <v>0</v>
      </c>
      <c r="E214" s="191"/>
      <c r="F214" s="158"/>
      <c r="G214" s="157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15</v>
      </c>
      <c r="M214" s="157">
        <f>G214*(1+L214/100)</f>
        <v>0</v>
      </c>
      <c r="N214" s="157">
        <v>0</v>
      </c>
      <c r="O214" s="157">
        <f>ROUND(E214*N214,2)</f>
        <v>0</v>
      </c>
      <c r="P214" s="157">
        <v>0</v>
      </c>
      <c r="Q214" s="157">
        <f>ROUND(E214*P214,2)</f>
        <v>0</v>
      </c>
      <c r="R214" s="157"/>
      <c r="S214" s="157" t="s">
        <v>200</v>
      </c>
      <c r="T214" s="157" t="s">
        <v>200</v>
      </c>
      <c r="U214" s="157">
        <v>0</v>
      </c>
      <c r="V214" s="157">
        <f>ROUND(E214*U214,2)</f>
        <v>0</v>
      </c>
      <c r="W214" s="157"/>
      <c r="X214" s="157" t="s">
        <v>406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407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x14ac:dyDescent="0.2">
      <c r="A215" s="160" t="s">
        <v>195</v>
      </c>
      <c r="B215" s="161" t="s">
        <v>138</v>
      </c>
      <c r="C215" s="181" t="s">
        <v>139</v>
      </c>
      <c r="D215" s="162"/>
      <c r="E215" s="163"/>
      <c r="F215" s="164"/>
      <c r="G215" s="164">
        <f>SUMIF(AG216:AG232,"&lt;&gt;NOR",G216:G232)</f>
        <v>0</v>
      </c>
      <c r="H215" s="164"/>
      <c r="I215" s="164">
        <f>SUM(I216:I232)</f>
        <v>0</v>
      </c>
      <c r="J215" s="164"/>
      <c r="K215" s="164">
        <f>SUM(K216:K232)</f>
        <v>0</v>
      </c>
      <c r="L215" s="164"/>
      <c r="M215" s="164">
        <f>SUM(M216:M232)</f>
        <v>0</v>
      </c>
      <c r="N215" s="164"/>
      <c r="O215" s="164">
        <f>SUM(O216:O232)</f>
        <v>0.05</v>
      </c>
      <c r="P215" s="164"/>
      <c r="Q215" s="164">
        <f>SUM(Q216:Q232)</f>
        <v>0.05</v>
      </c>
      <c r="R215" s="164"/>
      <c r="S215" s="164"/>
      <c r="T215" s="165"/>
      <c r="U215" s="159"/>
      <c r="V215" s="159">
        <f>SUM(V216:V232)</f>
        <v>1.8499999999999999</v>
      </c>
      <c r="W215" s="159"/>
      <c r="X215" s="159"/>
      <c r="AG215" t="s">
        <v>196</v>
      </c>
    </row>
    <row r="216" spans="1:60" outlineLevel="1" x14ac:dyDescent="0.2">
      <c r="A216" s="166">
        <v>59</v>
      </c>
      <c r="B216" s="167" t="s">
        <v>459</v>
      </c>
      <c r="C216" s="183" t="s">
        <v>460</v>
      </c>
      <c r="D216" s="168" t="s">
        <v>250</v>
      </c>
      <c r="E216" s="169">
        <v>2.17</v>
      </c>
      <c r="F216" s="170"/>
      <c r="G216" s="171">
        <f>ROUND(E216*F216,2)</f>
        <v>0</v>
      </c>
      <c r="H216" s="170"/>
      <c r="I216" s="171">
        <f>ROUND(E216*H216,2)</f>
        <v>0</v>
      </c>
      <c r="J216" s="170"/>
      <c r="K216" s="171">
        <f>ROUND(E216*J216,2)</f>
        <v>0</v>
      </c>
      <c r="L216" s="171">
        <v>15</v>
      </c>
      <c r="M216" s="171">
        <f>G216*(1+L216/100)</f>
        <v>0</v>
      </c>
      <c r="N216" s="171">
        <v>0</v>
      </c>
      <c r="O216" s="171">
        <f>ROUND(E216*N216,2)</f>
        <v>0</v>
      </c>
      <c r="P216" s="171">
        <v>2.3800000000000002E-2</v>
      </c>
      <c r="Q216" s="171">
        <f>ROUND(E216*P216,2)</f>
        <v>0.05</v>
      </c>
      <c r="R216" s="171"/>
      <c r="S216" s="171" t="s">
        <v>200</v>
      </c>
      <c r="T216" s="172" t="s">
        <v>200</v>
      </c>
      <c r="U216" s="157">
        <v>8.2000000000000003E-2</v>
      </c>
      <c r="V216" s="157">
        <f>ROUND(E216*U216,2)</f>
        <v>0.18</v>
      </c>
      <c r="W216" s="157"/>
      <c r="X216" s="157" t="s">
        <v>225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226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92" t="s">
        <v>461</v>
      </c>
      <c r="D217" s="187"/>
      <c r="E217" s="188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217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92" t="s">
        <v>462</v>
      </c>
      <c r="D218" s="187"/>
      <c r="E218" s="188">
        <v>0.49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217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92" t="s">
        <v>463</v>
      </c>
      <c r="D219" s="187"/>
      <c r="E219" s="188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217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92" t="s">
        <v>464</v>
      </c>
      <c r="D220" s="187"/>
      <c r="E220" s="188">
        <v>0.49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217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92" t="s">
        <v>465</v>
      </c>
      <c r="D221" s="187"/>
      <c r="E221" s="188">
        <v>0.49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217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92" t="s">
        <v>466</v>
      </c>
      <c r="D222" s="187"/>
      <c r="E222" s="188">
        <v>0.7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217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66">
        <v>60</v>
      </c>
      <c r="B223" s="167" t="s">
        <v>467</v>
      </c>
      <c r="C223" s="183" t="s">
        <v>468</v>
      </c>
      <c r="D223" s="168" t="s">
        <v>250</v>
      </c>
      <c r="E223" s="169">
        <v>1.68</v>
      </c>
      <c r="F223" s="170"/>
      <c r="G223" s="171">
        <f>ROUND(E223*F223,2)</f>
        <v>0</v>
      </c>
      <c r="H223" s="170"/>
      <c r="I223" s="171">
        <f>ROUND(E223*H223,2)</f>
        <v>0</v>
      </c>
      <c r="J223" s="170"/>
      <c r="K223" s="171">
        <f>ROUND(E223*J223,2)</f>
        <v>0</v>
      </c>
      <c r="L223" s="171">
        <v>15</v>
      </c>
      <c r="M223" s="171">
        <f>G223*(1+L223/100)</f>
        <v>0</v>
      </c>
      <c r="N223" s="171">
        <v>1.6320000000000001E-2</v>
      </c>
      <c r="O223" s="171">
        <f>ROUND(E223*N223,2)</f>
        <v>0.03</v>
      </c>
      <c r="P223" s="171">
        <v>0</v>
      </c>
      <c r="Q223" s="171">
        <f>ROUND(E223*P223,2)</f>
        <v>0</v>
      </c>
      <c r="R223" s="171"/>
      <c r="S223" s="171" t="s">
        <v>200</v>
      </c>
      <c r="T223" s="172" t="s">
        <v>200</v>
      </c>
      <c r="U223" s="157">
        <v>0.42899999999999999</v>
      </c>
      <c r="V223" s="157">
        <f>ROUND(E223*U223,2)</f>
        <v>0.72</v>
      </c>
      <c r="W223" s="157"/>
      <c r="X223" s="157" t="s">
        <v>225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226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92" t="s">
        <v>463</v>
      </c>
      <c r="D224" s="187"/>
      <c r="E224" s="188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217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92" t="s">
        <v>464</v>
      </c>
      <c r="D225" s="187"/>
      <c r="E225" s="188">
        <v>0.49</v>
      </c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217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92" t="s">
        <v>465</v>
      </c>
      <c r="D226" s="187"/>
      <c r="E226" s="188">
        <v>0.49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217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92" t="s">
        <v>466</v>
      </c>
      <c r="D227" s="187"/>
      <c r="E227" s="188">
        <v>0.7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217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1" x14ac:dyDescent="0.2">
      <c r="A228" s="166">
        <v>61</v>
      </c>
      <c r="B228" s="167" t="s">
        <v>469</v>
      </c>
      <c r="C228" s="183" t="s">
        <v>470</v>
      </c>
      <c r="D228" s="168" t="s">
        <v>212</v>
      </c>
      <c r="E228" s="169">
        <v>1</v>
      </c>
      <c r="F228" s="170"/>
      <c r="G228" s="171">
        <f>ROUND(E228*F228,2)</f>
        <v>0</v>
      </c>
      <c r="H228" s="170"/>
      <c r="I228" s="171">
        <f>ROUND(E228*H228,2)</f>
        <v>0</v>
      </c>
      <c r="J228" s="170"/>
      <c r="K228" s="171">
        <f>ROUND(E228*J228,2)</f>
        <v>0</v>
      </c>
      <c r="L228" s="171">
        <v>15</v>
      </c>
      <c r="M228" s="171">
        <f>G228*(1+L228/100)</f>
        <v>0</v>
      </c>
      <c r="N228" s="171">
        <v>1.8270000000000002E-2</v>
      </c>
      <c r="O228" s="171">
        <f>ROUND(E228*N228,2)</f>
        <v>0.02</v>
      </c>
      <c r="P228" s="171">
        <v>0</v>
      </c>
      <c r="Q228" s="171">
        <f>ROUND(E228*P228,2)</f>
        <v>0</v>
      </c>
      <c r="R228" s="171"/>
      <c r="S228" s="171" t="s">
        <v>200</v>
      </c>
      <c r="T228" s="172" t="s">
        <v>200</v>
      </c>
      <c r="U228" s="157">
        <v>0.85499999999999998</v>
      </c>
      <c r="V228" s="157">
        <f>ROUND(E228*U228,2)</f>
        <v>0.86</v>
      </c>
      <c r="W228" s="157"/>
      <c r="X228" s="157" t="s">
        <v>225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226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92" t="s">
        <v>231</v>
      </c>
      <c r="D229" s="187"/>
      <c r="E229" s="188">
        <v>1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217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66">
        <v>62</v>
      </c>
      <c r="B230" s="167" t="s">
        <v>471</v>
      </c>
      <c r="C230" s="183" t="s">
        <v>472</v>
      </c>
      <c r="D230" s="168" t="s">
        <v>212</v>
      </c>
      <c r="E230" s="169">
        <v>3</v>
      </c>
      <c r="F230" s="170"/>
      <c r="G230" s="171">
        <f>ROUND(E230*F230,2)</f>
        <v>0</v>
      </c>
      <c r="H230" s="170"/>
      <c r="I230" s="171">
        <f>ROUND(E230*H230,2)</f>
        <v>0</v>
      </c>
      <c r="J230" s="170"/>
      <c r="K230" s="171">
        <f>ROUND(E230*J230,2)</f>
        <v>0</v>
      </c>
      <c r="L230" s="171">
        <v>15</v>
      </c>
      <c r="M230" s="171">
        <f>G230*(1+L230/100)</f>
        <v>0</v>
      </c>
      <c r="N230" s="171">
        <v>1.0000000000000001E-5</v>
      </c>
      <c r="O230" s="171">
        <f>ROUND(E230*N230,2)</f>
        <v>0</v>
      </c>
      <c r="P230" s="171">
        <v>7.5000000000000002E-4</v>
      </c>
      <c r="Q230" s="171">
        <f>ROUND(E230*P230,2)</f>
        <v>0</v>
      </c>
      <c r="R230" s="171"/>
      <c r="S230" s="171" t="s">
        <v>200</v>
      </c>
      <c r="T230" s="172" t="s">
        <v>200</v>
      </c>
      <c r="U230" s="157">
        <v>2.9000000000000001E-2</v>
      </c>
      <c r="V230" s="157">
        <f>ROUND(E230*U230,2)</f>
        <v>0.09</v>
      </c>
      <c r="W230" s="157"/>
      <c r="X230" s="157" t="s">
        <v>225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226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92" t="s">
        <v>473</v>
      </c>
      <c r="D231" s="187"/>
      <c r="E231" s="188">
        <v>3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217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>
        <v>63</v>
      </c>
      <c r="B232" s="155" t="s">
        <v>474</v>
      </c>
      <c r="C232" s="193" t="s">
        <v>475</v>
      </c>
      <c r="D232" s="156" t="s">
        <v>0</v>
      </c>
      <c r="E232" s="191"/>
      <c r="F232" s="158"/>
      <c r="G232" s="157">
        <f>ROUND(E232*F232,2)</f>
        <v>0</v>
      </c>
      <c r="H232" s="158"/>
      <c r="I232" s="157">
        <f>ROUND(E232*H232,2)</f>
        <v>0</v>
      </c>
      <c r="J232" s="158"/>
      <c r="K232" s="157">
        <f>ROUND(E232*J232,2)</f>
        <v>0</v>
      </c>
      <c r="L232" s="157">
        <v>15</v>
      </c>
      <c r="M232" s="157">
        <f>G232*(1+L232/100)</f>
        <v>0</v>
      </c>
      <c r="N232" s="157">
        <v>0</v>
      </c>
      <c r="O232" s="157">
        <f>ROUND(E232*N232,2)</f>
        <v>0</v>
      </c>
      <c r="P232" s="157">
        <v>0</v>
      </c>
      <c r="Q232" s="157">
        <f>ROUND(E232*P232,2)</f>
        <v>0</v>
      </c>
      <c r="R232" s="157"/>
      <c r="S232" s="157" t="s">
        <v>200</v>
      </c>
      <c r="T232" s="157" t="s">
        <v>200</v>
      </c>
      <c r="U232" s="157">
        <v>0</v>
      </c>
      <c r="V232" s="157">
        <f>ROUND(E232*U232,2)</f>
        <v>0</v>
      </c>
      <c r="W232" s="157"/>
      <c r="X232" s="157" t="s">
        <v>406</v>
      </c>
      <c r="Y232" s="147"/>
      <c r="Z232" s="147"/>
      <c r="AA232" s="147"/>
      <c r="AB232" s="147"/>
      <c r="AC232" s="147"/>
      <c r="AD232" s="147"/>
      <c r="AE232" s="147"/>
      <c r="AF232" s="147"/>
      <c r="AG232" s="147" t="s">
        <v>407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x14ac:dyDescent="0.2">
      <c r="A233" s="160" t="s">
        <v>195</v>
      </c>
      <c r="B233" s="161" t="s">
        <v>140</v>
      </c>
      <c r="C233" s="181" t="s">
        <v>141</v>
      </c>
      <c r="D233" s="162"/>
      <c r="E233" s="163"/>
      <c r="F233" s="164"/>
      <c r="G233" s="164">
        <f>SUMIF(AG234:AG245,"&lt;&gt;NOR",G234:G245)</f>
        <v>0</v>
      </c>
      <c r="H233" s="164"/>
      <c r="I233" s="164">
        <f>SUM(I234:I245)</f>
        <v>0</v>
      </c>
      <c r="J233" s="164"/>
      <c r="K233" s="164">
        <f>SUM(K234:K245)</f>
        <v>0</v>
      </c>
      <c r="L233" s="164"/>
      <c r="M233" s="164">
        <f>SUM(M234:M245)</f>
        <v>0</v>
      </c>
      <c r="N233" s="164"/>
      <c r="O233" s="164">
        <f>SUM(O234:O245)</f>
        <v>0.01</v>
      </c>
      <c r="P233" s="164"/>
      <c r="Q233" s="164">
        <f>SUM(Q234:Q245)</f>
        <v>0.28000000000000003</v>
      </c>
      <c r="R233" s="164"/>
      <c r="S233" s="164"/>
      <c r="T233" s="165"/>
      <c r="U233" s="159"/>
      <c r="V233" s="159">
        <f>SUM(V234:V245)</f>
        <v>0.72</v>
      </c>
      <c r="W233" s="159"/>
      <c r="X233" s="159"/>
      <c r="AG233" t="s">
        <v>196</v>
      </c>
    </row>
    <row r="234" spans="1:60" ht="22.5" outlineLevel="1" x14ac:dyDescent="0.2">
      <c r="A234" s="166">
        <v>64</v>
      </c>
      <c r="B234" s="167" t="s">
        <v>476</v>
      </c>
      <c r="C234" s="183" t="s">
        <v>477</v>
      </c>
      <c r="D234" s="168" t="s">
        <v>250</v>
      </c>
      <c r="E234" s="169">
        <v>1.1996800000000001</v>
      </c>
      <c r="F234" s="170"/>
      <c r="G234" s="171">
        <f>ROUND(E234*F234,2)</f>
        <v>0</v>
      </c>
      <c r="H234" s="170"/>
      <c r="I234" s="171">
        <f>ROUND(E234*H234,2)</f>
        <v>0</v>
      </c>
      <c r="J234" s="170"/>
      <c r="K234" s="171">
        <f>ROUND(E234*J234,2)</f>
        <v>0</v>
      </c>
      <c r="L234" s="171">
        <v>15</v>
      </c>
      <c r="M234" s="171">
        <f>G234*(1+L234/100)</f>
        <v>0</v>
      </c>
      <c r="N234" s="171">
        <v>6.45E-3</v>
      </c>
      <c r="O234" s="171">
        <f>ROUND(E234*N234,2)</f>
        <v>0.01</v>
      </c>
      <c r="P234" s="171">
        <v>0</v>
      </c>
      <c r="Q234" s="171">
        <f>ROUND(E234*P234,2)</f>
        <v>0</v>
      </c>
      <c r="R234" s="171"/>
      <c r="S234" s="171" t="s">
        <v>200</v>
      </c>
      <c r="T234" s="172" t="s">
        <v>200</v>
      </c>
      <c r="U234" s="157">
        <v>0</v>
      </c>
      <c r="V234" s="157">
        <f>ROUND(E234*U234,2)</f>
        <v>0</v>
      </c>
      <c r="W234" s="157"/>
      <c r="X234" s="157" t="s">
        <v>478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479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92" t="s">
        <v>480</v>
      </c>
      <c r="D235" s="187"/>
      <c r="E235" s="188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217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92" t="s">
        <v>481</v>
      </c>
      <c r="D236" s="187"/>
      <c r="E236" s="188">
        <v>0.13455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217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92" t="s">
        <v>482</v>
      </c>
      <c r="D237" s="187"/>
      <c r="E237" s="188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217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92" t="s">
        <v>483</v>
      </c>
      <c r="D238" s="187"/>
      <c r="E238" s="188">
        <v>0.318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217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92" t="s">
        <v>484</v>
      </c>
      <c r="D239" s="187"/>
      <c r="E239" s="188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217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92" t="s">
        <v>485</v>
      </c>
      <c r="D240" s="187"/>
      <c r="E240" s="188">
        <v>0.30423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217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92" t="s">
        <v>486</v>
      </c>
      <c r="D241" s="187"/>
      <c r="E241" s="188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217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92" t="s">
        <v>487</v>
      </c>
      <c r="D242" s="187"/>
      <c r="E242" s="188">
        <v>0.44290000000000002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217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2.5" outlineLevel="1" x14ac:dyDescent="0.2">
      <c r="A243" s="166">
        <v>65</v>
      </c>
      <c r="B243" s="167" t="s">
        <v>488</v>
      </c>
      <c r="C243" s="183" t="s">
        <v>489</v>
      </c>
      <c r="D243" s="168" t="s">
        <v>250</v>
      </c>
      <c r="E243" s="169">
        <v>8</v>
      </c>
      <c r="F243" s="170"/>
      <c r="G243" s="171">
        <f>ROUND(E243*F243,2)</f>
        <v>0</v>
      </c>
      <c r="H243" s="170"/>
      <c r="I243" s="171">
        <f>ROUND(E243*H243,2)</f>
        <v>0</v>
      </c>
      <c r="J243" s="170"/>
      <c r="K243" s="171">
        <f>ROUND(E243*J243,2)</f>
        <v>0</v>
      </c>
      <c r="L243" s="171">
        <v>15</v>
      </c>
      <c r="M243" s="171">
        <f>G243*(1+L243/100)</f>
        <v>0</v>
      </c>
      <c r="N243" s="171">
        <v>0</v>
      </c>
      <c r="O243" s="171">
        <f>ROUND(E243*N243,2)</f>
        <v>0</v>
      </c>
      <c r="P243" s="171">
        <v>3.5000000000000003E-2</v>
      </c>
      <c r="Q243" s="171">
        <f>ROUND(E243*P243,2)</f>
        <v>0.28000000000000003</v>
      </c>
      <c r="R243" s="171"/>
      <c r="S243" s="171" t="s">
        <v>200</v>
      </c>
      <c r="T243" s="172" t="s">
        <v>200</v>
      </c>
      <c r="U243" s="157">
        <v>0.09</v>
      </c>
      <c r="V243" s="157">
        <f>ROUND(E243*U243,2)</f>
        <v>0.72</v>
      </c>
      <c r="W243" s="157"/>
      <c r="X243" s="157" t="s">
        <v>225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226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92" t="s">
        <v>490</v>
      </c>
      <c r="D244" s="187"/>
      <c r="E244" s="188">
        <v>8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217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2.5" outlineLevel="1" x14ac:dyDescent="0.2">
      <c r="A245" s="154">
        <v>66</v>
      </c>
      <c r="B245" s="155" t="s">
        <v>491</v>
      </c>
      <c r="C245" s="193" t="s">
        <v>492</v>
      </c>
      <c r="D245" s="156" t="s">
        <v>0</v>
      </c>
      <c r="E245" s="191"/>
      <c r="F245" s="158"/>
      <c r="G245" s="157">
        <f>ROUND(E245*F245,2)</f>
        <v>0</v>
      </c>
      <c r="H245" s="158"/>
      <c r="I245" s="157">
        <f>ROUND(E245*H245,2)</f>
        <v>0</v>
      </c>
      <c r="J245" s="158"/>
      <c r="K245" s="157">
        <f>ROUND(E245*J245,2)</f>
        <v>0</v>
      </c>
      <c r="L245" s="157">
        <v>15</v>
      </c>
      <c r="M245" s="157">
        <f>G245*(1+L245/100)</f>
        <v>0</v>
      </c>
      <c r="N245" s="157">
        <v>0</v>
      </c>
      <c r="O245" s="157">
        <f>ROUND(E245*N245,2)</f>
        <v>0</v>
      </c>
      <c r="P245" s="157">
        <v>0</v>
      </c>
      <c r="Q245" s="157">
        <f>ROUND(E245*P245,2)</f>
        <v>0</v>
      </c>
      <c r="R245" s="157"/>
      <c r="S245" s="157" t="s">
        <v>200</v>
      </c>
      <c r="T245" s="157" t="s">
        <v>200</v>
      </c>
      <c r="U245" s="157">
        <v>0</v>
      </c>
      <c r="V245" s="157">
        <f>ROUND(E245*U245,2)</f>
        <v>0</v>
      </c>
      <c r="W245" s="157"/>
      <c r="X245" s="157" t="s">
        <v>406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407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x14ac:dyDescent="0.2">
      <c r="A246" s="160" t="s">
        <v>195</v>
      </c>
      <c r="B246" s="161" t="s">
        <v>142</v>
      </c>
      <c r="C246" s="181" t="s">
        <v>143</v>
      </c>
      <c r="D246" s="162"/>
      <c r="E246" s="163"/>
      <c r="F246" s="164"/>
      <c r="G246" s="164">
        <f>SUMIF(AG247:AG249,"&lt;&gt;NOR",G247:G249)</f>
        <v>0</v>
      </c>
      <c r="H246" s="164"/>
      <c r="I246" s="164">
        <f>SUM(I247:I249)</f>
        <v>0</v>
      </c>
      <c r="J246" s="164"/>
      <c r="K246" s="164">
        <f>SUM(K247:K249)</f>
        <v>0</v>
      </c>
      <c r="L246" s="164"/>
      <c r="M246" s="164">
        <f>SUM(M247:M249)</f>
        <v>0</v>
      </c>
      <c r="N246" s="164"/>
      <c r="O246" s="164">
        <f>SUM(O247:O249)</f>
        <v>0.45</v>
      </c>
      <c r="P246" s="164"/>
      <c r="Q246" s="164">
        <f>SUM(Q247:Q249)</f>
        <v>0</v>
      </c>
      <c r="R246" s="164"/>
      <c r="S246" s="164"/>
      <c r="T246" s="165"/>
      <c r="U246" s="159"/>
      <c r="V246" s="159">
        <f>SUM(V247:V249)</f>
        <v>10.039999999999999</v>
      </c>
      <c r="W246" s="159"/>
      <c r="X246" s="159"/>
      <c r="AG246" t="s">
        <v>196</v>
      </c>
    </row>
    <row r="247" spans="1:60" ht="22.5" outlineLevel="1" x14ac:dyDescent="0.2">
      <c r="A247" s="166">
        <v>67</v>
      </c>
      <c r="B247" s="167" t="s">
        <v>493</v>
      </c>
      <c r="C247" s="183" t="s">
        <v>494</v>
      </c>
      <c r="D247" s="168" t="s">
        <v>250</v>
      </c>
      <c r="E247" s="169">
        <v>43.27</v>
      </c>
      <c r="F247" s="170"/>
      <c r="G247" s="171">
        <f>ROUND(E247*F247,2)</f>
        <v>0</v>
      </c>
      <c r="H247" s="170"/>
      <c r="I247" s="171">
        <f>ROUND(E247*H247,2)</f>
        <v>0</v>
      </c>
      <c r="J247" s="170"/>
      <c r="K247" s="171">
        <f>ROUND(E247*J247,2)</f>
        <v>0</v>
      </c>
      <c r="L247" s="171">
        <v>15</v>
      </c>
      <c r="M247" s="171">
        <f>G247*(1+L247/100)</f>
        <v>0</v>
      </c>
      <c r="N247" s="171">
        <v>1.043E-2</v>
      </c>
      <c r="O247" s="171">
        <f>ROUND(E247*N247,2)</f>
        <v>0.45</v>
      </c>
      <c r="P247" s="171">
        <v>0</v>
      </c>
      <c r="Q247" s="171">
        <f>ROUND(E247*P247,2)</f>
        <v>0</v>
      </c>
      <c r="R247" s="171"/>
      <c r="S247" s="171" t="s">
        <v>200</v>
      </c>
      <c r="T247" s="172" t="s">
        <v>200</v>
      </c>
      <c r="U247" s="157">
        <v>0.23200000000000001</v>
      </c>
      <c r="V247" s="157">
        <f>ROUND(E247*U247,2)</f>
        <v>10.039999999999999</v>
      </c>
      <c r="W247" s="157"/>
      <c r="X247" s="157" t="s">
        <v>225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226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92" t="s">
        <v>495</v>
      </c>
      <c r="D248" s="187"/>
      <c r="E248" s="188">
        <v>43.27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217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>
        <v>68</v>
      </c>
      <c r="B249" s="155" t="s">
        <v>496</v>
      </c>
      <c r="C249" s="193" t="s">
        <v>497</v>
      </c>
      <c r="D249" s="156" t="s">
        <v>0</v>
      </c>
      <c r="E249" s="191"/>
      <c r="F249" s="158"/>
      <c r="G249" s="157">
        <f>ROUND(E249*F249,2)</f>
        <v>0</v>
      </c>
      <c r="H249" s="158"/>
      <c r="I249" s="157">
        <f>ROUND(E249*H249,2)</f>
        <v>0</v>
      </c>
      <c r="J249" s="158"/>
      <c r="K249" s="157">
        <f>ROUND(E249*J249,2)</f>
        <v>0</v>
      </c>
      <c r="L249" s="157">
        <v>15</v>
      </c>
      <c r="M249" s="157">
        <f>G249*(1+L249/100)</f>
        <v>0</v>
      </c>
      <c r="N249" s="157">
        <v>0</v>
      </c>
      <c r="O249" s="157">
        <f>ROUND(E249*N249,2)</f>
        <v>0</v>
      </c>
      <c r="P249" s="157">
        <v>0</v>
      </c>
      <c r="Q249" s="157">
        <f>ROUND(E249*P249,2)</f>
        <v>0</v>
      </c>
      <c r="R249" s="157"/>
      <c r="S249" s="157" t="s">
        <v>200</v>
      </c>
      <c r="T249" s="157" t="s">
        <v>200</v>
      </c>
      <c r="U249" s="157">
        <v>0</v>
      </c>
      <c r="V249" s="157">
        <f>ROUND(E249*U249,2)</f>
        <v>0</v>
      </c>
      <c r="W249" s="157"/>
      <c r="X249" s="157" t="s">
        <v>406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407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x14ac:dyDescent="0.2">
      <c r="A250" s="160" t="s">
        <v>195</v>
      </c>
      <c r="B250" s="161" t="s">
        <v>144</v>
      </c>
      <c r="C250" s="181" t="s">
        <v>145</v>
      </c>
      <c r="D250" s="162"/>
      <c r="E250" s="163"/>
      <c r="F250" s="164"/>
      <c r="G250" s="164">
        <f>SUMIF(AG251:AG268,"&lt;&gt;NOR",G251:G268)</f>
        <v>0</v>
      </c>
      <c r="H250" s="164"/>
      <c r="I250" s="164">
        <f>SUM(I251:I268)</f>
        <v>0</v>
      </c>
      <c r="J250" s="164"/>
      <c r="K250" s="164">
        <f>SUM(K251:K268)</f>
        <v>0</v>
      </c>
      <c r="L250" s="164"/>
      <c r="M250" s="164">
        <f>SUM(M251:M268)</f>
        <v>0</v>
      </c>
      <c r="N250" s="164"/>
      <c r="O250" s="164">
        <f>SUM(O251:O268)</f>
        <v>0</v>
      </c>
      <c r="P250" s="164"/>
      <c r="Q250" s="164">
        <f>SUM(Q251:Q268)</f>
        <v>0.11</v>
      </c>
      <c r="R250" s="164"/>
      <c r="S250" s="164"/>
      <c r="T250" s="165"/>
      <c r="U250" s="159"/>
      <c r="V250" s="159">
        <f>SUM(V251:V268)</f>
        <v>0.46</v>
      </c>
      <c r="W250" s="159"/>
      <c r="X250" s="159"/>
      <c r="AG250" t="s">
        <v>196</v>
      </c>
    </row>
    <row r="251" spans="1:60" outlineLevel="1" x14ac:dyDescent="0.2">
      <c r="A251" s="166">
        <v>69</v>
      </c>
      <c r="B251" s="167" t="s">
        <v>498</v>
      </c>
      <c r="C251" s="183" t="s">
        <v>499</v>
      </c>
      <c r="D251" s="168" t="s">
        <v>212</v>
      </c>
      <c r="E251" s="169">
        <v>1</v>
      </c>
      <c r="F251" s="170"/>
      <c r="G251" s="171">
        <f>ROUND(E251*F251,2)</f>
        <v>0</v>
      </c>
      <c r="H251" s="170"/>
      <c r="I251" s="171">
        <f>ROUND(E251*H251,2)</f>
        <v>0</v>
      </c>
      <c r="J251" s="170"/>
      <c r="K251" s="171">
        <f>ROUND(E251*J251,2)</f>
        <v>0</v>
      </c>
      <c r="L251" s="171">
        <v>15</v>
      </c>
      <c r="M251" s="171">
        <f>G251*(1+L251/100)</f>
        <v>0</v>
      </c>
      <c r="N251" s="171">
        <v>0</v>
      </c>
      <c r="O251" s="171">
        <f>ROUND(E251*N251,2)</f>
        <v>0</v>
      </c>
      <c r="P251" s="171">
        <v>0.1104</v>
      </c>
      <c r="Q251" s="171">
        <f>ROUND(E251*P251,2)</f>
        <v>0.11</v>
      </c>
      <c r="R251" s="171"/>
      <c r="S251" s="171" t="s">
        <v>200</v>
      </c>
      <c r="T251" s="172" t="s">
        <v>200</v>
      </c>
      <c r="U251" s="157">
        <v>0.46</v>
      </c>
      <c r="V251" s="157">
        <f>ROUND(E251*U251,2)</f>
        <v>0.46</v>
      </c>
      <c r="W251" s="157"/>
      <c r="X251" s="157" t="s">
        <v>225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226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92" t="s">
        <v>500</v>
      </c>
      <c r="D252" s="187"/>
      <c r="E252" s="188">
        <v>1</v>
      </c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217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ht="33.75" outlineLevel="1" x14ac:dyDescent="0.2">
      <c r="A253" s="166">
        <v>70</v>
      </c>
      <c r="B253" s="167" t="s">
        <v>501</v>
      </c>
      <c r="C253" s="183" t="s">
        <v>502</v>
      </c>
      <c r="D253" s="168" t="s">
        <v>250</v>
      </c>
      <c r="E253" s="169">
        <v>1.8815</v>
      </c>
      <c r="F253" s="170"/>
      <c r="G253" s="171">
        <f>ROUND(E253*F253,2)</f>
        <v>0</v>
      </c>
      <c r="H253" s="170"/>
      <c r="I253" s="171">
        <f>ROUND(E253*H253,2)</f>
        <v>0</v>
      </c>
      <c r="J253" s="170"/>
      <c r="K253" s="171">
        <f>ROUND(E253*J253,2)</f>
        <v>0</v>
      </c>
      <c r="L253" s="171">
        <v>15</v>
      </c>
      <c r="M253" s="171">
        <f>G253*(1+L253/100)</f>
        <v>0</v>
      </c>
      <c r="N253" s="171">
        <v>0</v>
      </c>
      <c r="O253" s="171">
        <f>ROUND(E253*N253,2)</f>
        <v>0</v>
      </c>
      <c r="P253" s="171">
        <v>0</v>
      </c>
      <c r="Q253" s="171">
        <f>ROUND(E253*P253,2)</f>
        <v>0</v>
      </c>
      <c r="R253" s="171"/>
      <c r="S253" s="171" t="s">
        <v>220</v>
      </c>
      <c r="T253" s="172" t="s">
        <v>201</v>
      </c>
      <c r="U253" s="157">
        <v>0</v>
      </c>
      <c r="V253" s="157">
        <f>ROUND(E253*U253,2)</f>
        <v>0</v>
      </c>
      <c r="W253" s="157"/>
      <c r="X253" s="157" t="s">
        <v>225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226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92" t="s">
        <v>503</v>
      </c>
      <c r="D254" s="187"/>
      <c r="E254" s="188">
        <v>1.8815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217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33.75" outlineLevel="1" x14ac:dyDescent="0.2">
      <c r="A255" s="166">
        <v>71</v>
      </c>
      <c r="B255" s="167" t="s">
        <v>504</v>
      </c>
      <c r="C255" s="183" t="s">
        <v>505</v>
      </c>
      <c r="D255" s="168" t="s">
        <v>250</v>
      </c>
      <c r="E255" s="169">
        <v>1.8176000000000001</v>
      </c>
      <c r="F255" s="170"/>
      <c r="G255" s="171">
        <f>ROUND(E255*F255,2)</f>
        <v>0</v>
      </c>
      <c r="H255" s="170"/>
      <c r="I255" s="171">
        <f>ROUND(E255*H255,2)</f>
        <v>0</v>
      </c>
      <c r="J255" s="170"/>
      <c r="K255" s="171">
        <f>ROUND(E255*J255,2)</f>
        <v>0</v>
      </c>
      <c r="L255" s="171">
        <v>15</v>
      </c>
      <c r="M255" s="171">
        <f>G255*(1+L255/100)</f>
        <v>0</v>
      </c>
      <c r="N255" s="171">
        <v>0</v>
      </c>
      <c r="O255" s="171">
        <f>ROUND(E255*N255,2)</f>
        <v>0</v>
      </c>
      <c r="P255" s="171">
        <v>0</v>
      </c>
      <c r="Q255" s="171">
        <f>ROUND(E255*P255,2)</f>
        <v>0</v>
      </c>
      <c r="R255" s="171"/>
      <c r="S255" s="171" t="s">
        <v>220</v>
      </c>
      <c r="T255" s="172" t="s">
        <v>201</v>
      </c>
      <c r="U255" s="157">
        <v>0</v>
      </c>
      <c r="V255" s="157">
        <f>ROUND(E255*U255,2)</f>
        <v>0</v>
      </c>
      <c r="W255" s="157"/>
      <c r="X255" s="157" t="s">
        <v>225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226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92" t="s">
        <v>506</v>
      </c>
      <c r="D256" s="187"/>
      <c r="E256" s="188">
        <v>1.8176000000000001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217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45" outlineLevel="1" x14ac:dyDescent="0.2">
      <c r="A257" s="166">
        <v>72</v>
      </c>
      <c r="B257" s="167" t="s">
        <v>507</v>
      </c>
      <c r="C257" s="183" t="s">
        <v>508</v>
      </c>
      <c r="D257" s="168" t="s">
        <v>212</v>
      </c>
      <c r="E257" s="169">
        <v>1</v>
      </c>
      <c r="F257" s="170"/>
      <c r="G257" s="171">
        <f>ROUND(E257*F257,2)</f>
        <v>0</v>
      </c>
      <c r="H257" s="170"/>
      <c r="I257" s="171">
        <f>ROUND(E257*H257,2)</f>
        <v>0</v>
      </c>
      <c r="J257" s="170"/>
      <c r="K257" s="171">
        <f>ROUND(E257*J257,2)</f>
        <v>0</v>
      </c>
      <c r="L257" s="171">
        <v>15</v>
      </c>
      <c r="M257" s="171">
        <f>G257*(1+L257/100)</f>
        <v>0</v>
      </c>
      <c r="N257" s="171">
        <v>0</v>
      </c>
      <c r="O257" s="171">
        <f>ROUND(E257*N257,2)</f>
        <v>0</v>
      </c>
      <c r="P257" s="171">
        <v>0</v>
      </c>
      <c r="Q257" s="171">
        <f>ROUND(E257*P257,2)</f>
        <v>0</v>
      </c>
      <c r="R257" s="171"/>
      <c r="S257" s="171" t="s">
        <v>220</v>
      </c>
      <c r="T257" s="172" t="s">
        <v>201</v>
      </c>
      <c r="U257" s="157">
        <v>0</v>
      </c>
      <c r="V257" s="157">
        <f>ROUND(E257*U257,2)</f>
        <v>0</v>
      </c>
      <c r="W257" s="157"/>
      <c r="X257" s="157" t="s">
        <v>225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226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92" t="s">
        <v>509</v>
      </c>
      <c r="D258" s="187"/>
      <c r="E258" s="188">
        <v>1</v>
      </c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217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45" outlineLevel="1" x14ac:dyDescent="0.2">
      <c r="A259" s="166">
        <v>73</v>
      </c>
      <c r="B259" s="167" t="s">
        <v>510</v>
      </c>
      <c r="C259" s="183" t="s">
        <v>511</v>
      </c>
      <c r="D259" s="168" t="s">
        <v>212</v>
      </c>
      <c r="E259" s="169">
        <v>2</v>
      </c>
      <c r="F259" s="170"/>
      <c r="G259" s="171">
        <f>ROUND(E259*F259,2)</f>
        <v>0</v>
      </c>
      <c r="H259" s="170"/>
      <c r="I259" s="171">
        <f>ROUND(E259*H259,2)</f>
        <v>0</v>
      </c>
      <c r="J259" s="170"/>
      <c r="K259" s="171">
        <f>ROUND(E259*J259,2)</f>
        <v>0</v>
      </c>
      <c r="L259" s="171">
        <v>15</v>
      </c>
      <c r="M259" s="171">
        <f>G259*(1+L259/100)</f>
        <v>0</v>
      </c>
      <c r="N259" s="171">
        <v>0</v>
      </c>
      <c r="O259" s="171">
        <f>ROUND(E259*N259,2)</f>
        <v>0</v>
      </c>
      <c r="P259" s="171">
        <v>0</v>
      </c>
      <c r="Q259" s="171">
        <f>ROUND(E259*P259,2)</f>
        <v>0</v>
      </c>
      <c r="R259" s="171"/>
      <c r="S259" s="171" t="s">
        <v>220</v>
      </c>
      <c r="T259" s="172" t="s">
        <v>201</v>
      </c>
      <c r="U259" s="157">
        <v>0</v>
      </c>
      <c r="V259" s="157">
        <f>ROUND(E259*U259,2)</f>
        <v>0</v>
      </c>
      <c r="W259" s="157"/>
      <c r="X259" s="157" t="s">
        <v>225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226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92" t="s">
        <v>512</v>
      </c>
      <c r="D260" s="187"/>
      <c r="E260" s="188">
        <v>2</v>
      </c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217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45" outlineLevel="1" x14ac:dyDescent="0.2">
      <c r="A261" s="166">
        <v>74</v>
      </c>
      <c r="B261" s="167" t="s">
        <v>513</v>
      </c>
      <c r="C261" s="183" t="s">
        <v>514</v>
      </c>
      <c r="D261" s="168" t="s">
        <v>212</v>
      </c>
      <c r="E261" s="169">
        <v>1</v>
      </c>
      <c r="F261" s="170"/>
      <c r="G261" s="171">
        <f>ROUND(E261*F261,2)</f>
        <v>0</v>
      </c>
      <c r="H261" s="170"/>
      <c r="I261" s="171">
        <f>ROUND(E261*H261,2)</f>
        <v>0</v>
      </c>
      <c r="J261" s="170"/>
      <c r="K261" s="171">
        <f>ROUND(E261*J261,2)</f>
        <v>0</v>
      </c>
      <c r="L261" s="171">
        <v>15</v>
      </c>
      <c r="M261" s="171">
        <f>G261*(1+L261/100)</f>
        <v>0</v>
      </c>
      <c r="N261" s="171">
        <v>0</v>
      </c>
      <c r="O261" s="171">
        <f>ROUND(E261*N261,2)</f>
        <v>0</v>
      </c>
      <c r="P261" s="171">
        <v>0</v>
      </c>
      <c r="Q261" s="171">
        <f>ROUND(E261*P261,2)</f>
        <v>0</v>
      </c>
      <c r="R261" s="171"/>
      <c r="S261" s="171" t="s">
        <v>220</v>
      </c>
      <c r="T261" s="172" t="s">
        <v>201</v>
      </c>
      <c r="U261" s="157">
        <v>0</v>
      </c>
      <c r="V261" s="157">
        <f>ROUND(E261*U261,2)</f>
        <v>0</v>
      </c>
      <c r="W261" s="157"/>
      <c r="X261" s="157" t="s">
        <v>225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226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92" t="s">
        <v>515</v>
      </c>
      <c r="D262" s="187"/>
      <c r="E262" s="188">
        <v>1</v>
      </c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217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33.75" outlineLevel="1" x14ac:dyDescent="0.2">
      <c r="A263" s="166">
        <v>75</v>
      </c>
      <c r="B263" s="167" t="s">
        <v>516</v>
      </c>
      <c r="C263" s="183" t="s">
        <v>517</v>
      </c>
      <c r="D263" s="168" t="s">
        <v>212</v>
      </c>
      <c r="E263" s="169">
        <v>2</v>
      </c>
      <c r="F263" s="170"/>
      <c r="G263" s="171">
        <f>ROUND(E263*F263,2)</f>
        <v>0</v>
      </c>
      <c r="H263" s="170"/>
      <c r="I263" s="171">
        <f>ROUND(E263*H263,2)</f>
        <v>0</v>
      </c>
      <c r="J263" s="170"/>
      <c r="K263" s="171">
        <f>ROUND(E263*J263,2)</f>
        <v>0</v>
      </c>
      <c r="L263" s="171">
        <v>15</v>
      </c>
      <c r="M263" s="171">
        <f>G263*(1+L263/100)</f>
        <v>0</v>
      </c>
      <c r="N263" s="171">
        <v>0</v>
      </c>
      <c r="O263" s="171">
        <f>ROUND(E263*N263,2)</f>
        <v>0</v>
      </c>
      <c r="P263" s="171">
        <v>0</v>
      </c>
      <c r="Q263" s="171">
        <f>ROUND(E263*P263,2)</f>
        <v>0</v>
      </c>
      <c r="R263" s="171"/>
      <c r="S263" s="171" t="s">
        <v>220</v>
      </c>
      <c r="T263" s="172" t="s">
        <v>201</v>
      </c>
      <c r="U263" s="157">
        <v>0</v>
      </c>
      <c r="V263" s="157">
        <f>ROUND(E263*U263,2)</f>
        <v>0</v>
      </c>
      <c r="W263" s="157"/>
      <c r="X263" s="157" t="s">
        <v>225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226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92" t="s">
        <v>518</v>
      </c>
      <c r="D264" s="187"/>
      <c r="E264" s="188">
        <v>2</v>
      </c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217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33.75" outlineLevel="1" x14ac:dyDescent="0.2">
      <c r="A265" s="166">
        <v>76</v>
      </c>
      <c r="B265" s="167" t="s">
        <v>519</v>
      </c>
      <c r="C265" s="183" t="s">
        <v>517</v>
      </c>
      <c r="D265" s="168" t="s">
        <v>212</v>
      </c>
      <c r="E265" s="169">
        <v>1</v>
      </c>
      <c r="F265" s="170"/>
      <c r="G265" s="171">
        <f>ROUND(E265*F265,2)</f>
        <v>0</v>
      </c>
      <c r="H265" s="170"/>
      <c r="I265" s="171">
        <f>ROUND(E265*H265,2)</f>
        <v>0</v>
      </c>
      <c r="J265" s="170"/>
      <c r="K265" s="171">
        <f>ROUND(E265*J265,2)</f>
        <v>0</v>
      </c>
      <c r="L265" s="171">
        <v>15</v>
      </c>
      <c r="M265" s="171">
        <f>G265*(1+L265/100)</f>
        <v>0</v>
      </c>
      <c r="N265" s="171">
        <v>0</v>
      </c>
      <c r="O265" s="171">
        <f>ROUND(E265*N265,2)</f>
        <v>0</v>
      </c>
      <c r="P265" s="171">
        <v>0</v>
      </c>
      <c r="Q265" s="171">
        <f>ROUND(E265*P265,2)</f>
        <v>0</v>
      </c>
      <c r="R265" s="171"/>
      <c r="S265" s="171" t="s">
        <v>220</v>
      </c>
      <c r="T265" s="172" t="s">
        <v>201</v>
      </c>
      <c r="U265" s="157">
        <v>0</v>
      </c>
      <c r="V265" s="157">
        <f>ROUND(E265*U265,2)</f>
        <v>0</v>
      </c>
      <c r="W265" s="157"/>
      <c r="X265" s="157" t="s">
        <v>225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226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92" t="s">
        <v>520</v>
      </c>
      <c r="D266" s="187"/>
      <c r="E266" s="188">
        <v>1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217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33.75" outlineLevel="1" x14ac:dyDescent="0.2">
      <c r="A267" s="166">
        <v>77</v>
      </c>
      <c r="B267" s="167" t="s">
        <v>521</v>
      </c>
      <c r="C267" s="183" t="s">
        <v>517</v>
      </c>
      <c r="D267" s="168" t="s">
        <v>212</v>
      </c>
      <c r="E267" s="169">
        <v>1</v>
      </c>
      <c r="F267" s="170"/>
      <c r="G267" s="171">
        <f>ROUND(E267*F267,2)</f>
        <v>0</v>
      </c>
      <c r="H267" s="170"/>
      <c r="I267" s="171">
        <f>ROUND(E267*H267,2)</f>
        <v>0</v>
      </c>
      <c r="J267" s="170"/>
      <c r="K267" s="171">
        <f>ROUND(E267*J267,2)</f>
        <v>0</v>
      </c>
      <c r="L267" s="171">
        <v>15</v>
      </c>
      <c r="M267" s="171">
        <f>G267*(1+L267/100)</f>
        <v>0</v>
      </c>
      <c r="N267" s="171">
        <v>0</v>
      </c>
      <c r="O267" s="171">
        <f>ROUND(E267*N267,2)</f>
        <v>0</v>
      </c>
      <c r="P267" s="171">
        <v>0</v>
      </c>
      <c r="Q267" s="171">
        <f>ROUND(E267*P267,2)</f>
        <v>0</v>
      </c>
      <c r="R267" s="171"/>
      <c r="S267" s="171" t="s">
        <v>220</v>
      </c>
      <c r="T267" s="172" t="s">
        <v>201</v>
      </c>
      <c r="U267" s="157">
        <v>0</v>
      </c>
      <c r="V267" s="157">
        <f>ROUND(E267*U267,2)</f>
        <v>0</v>
      </c>
      <c r="W267" s="157"/>
      <c r="X267" s="157" t="s">
        <v>225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226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92" t="s">
        <v>522</v>
      </c>
      <c r="D268" s="187"/>
      <c r="E268" s="188">
        <v>1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217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x14ac:dyDescent="0.2">
      <c r="A269" s="160" t="s">
        <v>195</v>
      </c>
      <c r="B269" s="161" t="s">
        <v>146</v>
      </c>
      <c r="C269" s="181" t="s">
        <v>147</v>
      </c>
      <c r="D269" s="162"/>
      <c r="E269" s="163"/>
      <c r="F269" s="164"/>
      <c r="G269" s="164">
        <f>SUMIF(AG270:AG298,"&lt;&gt;NOR",G270:G298)</f>
        <v>0</v>
      </c>
      <c r="H269" s="164"/>
      <c r="I269" s="164">
        <f>SUM(I270:I298)</f>
        <v>0</v>
      </c>
      <c r="J269" s="164"/>
      <c r="K269" s="164">
        <f>SUM(K270:K298)</f>
        <v>0</v>
      </c>
      <c r="L269" s="164"/>
      <c r="M269" s="164">
        <f>SUM(M270:M298)</f>
        <v>0</v>
      </c>
      <c r="N269" s="164"/>
      <c r="O269" s="164">
        <f>SUM(O270:O298)</f>
        <v>0.35</v>
      </c>
      <c r="P269" s="164"/>
      <c r="Q269" s="164">
        <f>SUM(Q270:Q298)</f>
        <v>0</v>
      </c>
      <c r="R269" s="164"/>
      <c r="S269" s="164"/>
      <c r="T269" s="165"/>
      <c r="U269" s="159"/>
      <c r="V269" s="159">
        <f>SUM(V270:V298)</f>
        <v>20.490000000000002</v>
      </c>
      <c r="W269" s="159"/>
      <c r="X269" s="159"/>
      <c r="AG269" t="s">
        <v>196</v>
      </c>
    </row>
    <row r="270" spans="1:60" outlineLevel="1" x14ac:dyDescent="0.2">
      <c r="A270" s="166">
        <v>78</v>
      </c>
      <c r="B270" s="167" t="s">
        <v>523</v>
      </c>
      <c r="C270" s="183" t="s">
        <v>524</v>
      </c>
      <c r="D270" s="168" t="s">
        <v>212</v>
      </c>
      <c r="E270" s="169">
        <v>9</v>
      </c>
      <c r="F270" s="170"/>
      <c r="G270" s="171">
        <f>ROUND(E270*F270,2)</f>
        <v>0</v>
      </c>
      <c r="H270" s="170"/>
      <c r="I270" s="171">
        <f>ROUND(E270*H270,2)</f>
        <v>0</v>
      </c>
      <c r="J270" s="170"/>
      <c r="K270" s="171">
        <f>ROUND(E270*J270,2)</f>
        <v>0</v>
      </c>
      <c r="L270" s="171">
        <v>15</v>
      </c>
      <c r="M270" s="171">
        <f>G270*(1+L270/100)</f>
        <v>0</v>
      </c>
      <c r="N270" s="171">
        <v>4.2999999999999999E-4</v>
      </c>
      <c r="O270" s="171">
        <f>ROUND(E270*N270,2)</f>
        <v>0</v>
      </c>
      <c r="P270" s="171">
        <v>0</v>
      </c>
      <c r="Q270" s="171">
        <f>ROUND(E270*P270,2)</f>
        <v>0</v>
      </c>
      <c r="R270" s="171"/>
      <c r="S270" s="171" t="s">
        <v>200</v>
      </c>
      <c r="T270" s="172" t="s">
        <v>200</v>
      </c>
      <c r="U270" s="157">
        <v>6.7000000000000004E-2</v>
      </c>
      <c r="V270" s="157">
        <f>ROUND(E270*U270,2)</f>
        <v>0.6</v>
      </c>
      <c r="W270" s="157"/>
      <c r="X270" s="157" t="s">
        <v>225</v>
      </c>
      <c r="Y270" s="147"/>
      <c r="Z270" s="147"/>
      <c r="AA270" s="147"/>
      <c r="AB270" s="147"/>
      <c r="AC270" s="147"/>
      <c r="AD270" s="147"/>
      <c r="AE270" s="147"/>
      <c r="AF270" s="147"/>
      <c r="AG270" s="147" t="s">
        <v>226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92" t="s">
        <v>325</v>
      </c>
      <c r="D271" s="187"/>
      <c r="E271" s="188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217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92" t="s">
        <v>525</v>
      </c>
      <c r="D272" s="187"/>
      <c r="E272" s="188">
        <v>9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217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ht="22.5" outlineLevel="1" x14ac:dyDescent="0.2">
      <c r="A273" s="166">
        <v>79</v>
      </c>
      <c r="B273" s="167" t="s">
        <v>526</v>
      </c>
      <c r="C273" s="183" t="s">
        <v>527</v>
      </c>
      <c r="D273" s="168" t="s">
        <v>250</v>
      </c>
      <c r="E273" s="169">
        <v>12.16</v>
      </c>
      <c r="F273" s="170"/>
      <c r="G273" s="171">
        <f>ROUND(E273*F273,2)</f>
        <v>0</v>
      </c>
      <c r="H273" s="170"/>
      <c r="I273" s="171">
        <f>ROUND(E273*H273,2)</f>
        <v>0</v>
      </c>
      <c r="J273" s="170"/>
      <c r="K273" s="171">
        <f>ROUND(E273*J273,2)</f>
        <v>0</v>
      </c>
      <c r="L273" s="171">
        <v>15</v>
      </c>
      <c r="M273" s="171">
        <f>G273*(1+L273/100)</f>
        <v>0</v>
      </c>
      <c r="N273" s="171">
        <v>0</v>
      </c>
      <c r="O273" s="171">
        <f>ROUND(E273*N273,2)</f>
        <v>0</v>
      </c>
      <c r="P273" s="171">
        <v>0</v>
      </c>
      <c r="Q273" s="171">
        <f>ROUND(E273*P273,2)</f>
        <v>0</v>
      </c>
      <c r="R273" s="171"/>
      <c r="S273" s="171" t="s">
        <v>200</v>
      </c>
      <c r="T273" s="172" t="s">
        <v>200</v>
      </c>
      <c r="U273" s="157">
        <v>1.6E-2</v>
      </c>
      <c r="V273" s="157">
        <f>ROUND(E273*U273,2)</f>
        <v>0.19</v>
      </c>
      <c r="W273" s="157"/>
      <c r="X273" s="157" t="s">
        <v>225</v>
      </c>
      <c r="Y273" s="147"/>
      <c r="Z273" s="147"/>
      <c r="AA273" s="147"/>
      <c r="AB273" s="147"/>
      <c r="AC273" s="147"/>
      <c r="AD273" s="147"/>
      <c r="AE273" s="147"/>
      <c r="AF273" s="147"/>
      <c r="AG273" s="147" t="s">
        <v>226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92" t="s">
        <v>324</v>
      </c>
      <c r="D274" s="187"/>
      <c r="E274" s="188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217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92" t="s">
        <v>275</v>
      </c>
      <c r="D275" s="187"/>
      <c r="E275" s="188">
        <v>3.95</v>
      </c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217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92" t="s">
        <v>325</v>
      </c>
      <c r="D276" s="187"/>
      <c r="E276" s="188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217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92" t="s">
        <v>326</v>
      </c>
      <c r="D277" s="187"/>
      <c r="E277" s="188">
        <v>8.2100000000000009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217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66">
        <v>80</v>
      </c>
      <c r="B278" s="167" t="s">
        <v>528</v>
      </c>
      <c r="C278" s="183" t="s">
        <v>529</v>
      </c>
      <c r="D278" s="168" t="s">
        <v>250</v>
      </c>
      <c r="E278" s="169">
        <v>3.95</v>
      </c>
      <c r="F278" s="170"/>
      <c r="G278" s="171">
        <f>ROUND(E278*F278,2)</f>
        <v>0</v>
      </c>
      <c r="H278" s="170"/>
      <c r="I278" s="171">
        <f>ROUND(E278*H278,2)</f>
        <v>0</v>
      </c>
      <c r="J278" s="170"/>
      <c r="K278" s="171">
        <f>ROUND(E278*J278,2)</f>
        <v>0</v>
      </c>
      <c r="L278" s="171">
        <v>15</v>
      </c>
      <c r="M278" s="171">
        <f>G278*(1+L278/100)</f>
        <v>0</v>
      </c>
      <c r="N278" s="171">
        <v>0</v>
      </c>
      <c r="O278" s="171">
        <f>ROUND(E278*N278,2)</f>
        <v>0</v>
      </c>
      <c r="P278" s="171">
        <v>0</v>
      </c>
      <c r="Q278" s="171">
        <f>ROUND(E278*P278,2)</f>
        <v>0</v>
      </c>
      <c r="R278" s="171"/>
      <c r="S278" s="171" t="s">
        <v>200</v>
      </c>
      <c r="T278" s="172" t="s">
        <v>200</v>
      </c>
      <c r="U278" s="157">
        <v>0.47199999999999998</v>
      </c>
      <c r="V278" s="157">
        <f>ROUND(E278*U278,2)</f>
        <v>1.86</v>
      </c>
      <c r="W278" s="157"/>
      <c r="X278" s="157" t="s">
        <v>225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226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92" t="s">
        <v>324</v>
      </c>
      <c r="D279" s="187"/>
      <c r="E279" s="188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217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92" t="s">
        <v>275</v>
      </c>
      <c r="D280" s="187"/>
      <c r="E280" s="188">
        <v>3.95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217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66">
        <v>81</v>
      </c>
      <c r="B281" s="167" t="s">
        <v>530</v>
      </c>
      <c r="C281" s="183" t="s">
        <v>531</v>
      </c>
      <c r="D281" s="168" t="s">
        <v>532</v>
      </c>
      <c r="E281" s="169">
        <v>13.824999999999999</v>
      </c>
      <c r="F281" s="170"/>
      <c r="G281" s="171">
        <f>ROUND(E281*F281,2)</f>
        <v>0</v>
      </c>
      <c r="H281" s="170"/>
      <c r="I281" s="171">
        <f>ROUND(E281*H281,2)</f>
        <v>0</v>
      </c>
      <c r="J281" s="170"/>
      <c r="K281" s="171">
        <f>ROUND(E281*J281,2)</f>
        <v>0</v>
      </c>
      <c r="L281" s="171">
        <v>15</v>
      </c>
      <c r="M281" s="171">
        <f>G281*(1+L281/100)</f>
        <v>0</v>
      </c>
      <c r="N281" s="171">
        <v>1E-3</v>
      </c>
      <c r="O281" s="171">
        <f>ROUND(E281*N281,2)</f>
        <v>0.01</v>
      </c>
      <c r="P281" s="171">
        <v>0</v>
      </c>
      <c r="Q281" s="171">
        <f>ROUND(E281*P281,2)</f>
        <v>0</v>
      </c>
      <c r="R281" s="171" t="s">
        <v>213</v>
      </c>
      <c r="S281" s="171" t="s">
        <v>200</v>
      </c>
      <c r="T281" s="172" t="s">
        <v>200</v>
      </c>
      <c r="U281" s="157">
        <v>0</v>
      </c>
      <c r="V281" s="157">
        <f>ROUND(E281*U281,2)</f>
        <v>0</v>
      </c>
      <c r="W281" s="157"/>
      <c r="X281" s="157" t="s">
        <v>214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215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92" t="s">
        <v>533</v>
      </c>
      <c r="D282" s="187"/>
      <c r="E282" s="188">
        <v>13.824999999999999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217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66">
        <v>82</v>
      </c>
      <c r="B283" s="167" t="s">
        <v>534</v>
      </c>
      <c r="C283" s="183" t="s">
        <v>535</v>
      </c>
      <c r="D283" s="168" t="s">
        <v>261</v>
      </c>
      <c r="E283" s="169">
        <v>9.15</v>
      </c>
      <c r="F283" s="170"/>
      <c r="G283" s="171">
        <f>ROUND(E283*F283,2)</f>
        <v>0</v>
      </c>
      <c r="H283" s="170"/>
      <c r="I283" s="171">
        <f>ROUND(E283*H283,2)</f>
        <v>0</v>
      </c>
      <c r="J283" s="170"/>
      <c r="K283" s="171">
        <f>ROUND(E283*J283,2)</f>
        <v>0</v>
      </c>
      <c r="L283" s="171">
        <v>15</v>
      </c>
      <c r="M283" s="171">
        <f>G283*(1+L283/100)</f>
        <v>0</v>
      </c>
      <c r="N283" s="171">
        <v>0</v>
      </c>
      <c r="O283" s="171">
        <f>ROUND(E283*N283,2)</f>
        <v>0</v>
      </c>
      <c r="P283" s="171">
        <v>0</v>
      </c>
      <c r="Q283" s="171">
        <f>ROUND(E283*P283,2)</f>
        <v>0</v>
      </c>
      <c r="R283" s="171"/>
      <c r="S283" s="171" t="s">
        <v>200</v>
      </c>
      <c r="T283" s="172" t="s">
        <v>200</v>
      </c>
      <c r="U283" s="157">
        <v>9.4E-2</v>
      </c>
      <c r="V283" s="157">
        <f>ROUND(E283*U283,2)</f>
        <v>0.86</v>
      </c>
      <c r="W283" s="157"/>
      <c r="X283" s="157" t="s">
        <v>225</v>
      </c>
      <c r="Y283" s="147"/>
      <c r="Z283" s="147"/>
      <c r="AA283" s="147"/>
      <c r="AB283" s="147"/>
      <c r="AC283" s="147"/>
      <c r="AD283" s="147"/>
      <c r="AE283" s="147"/>
      <c r="AF283" s="147"/>
      <c r="AG283" s="147" t="s">
        <v>226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92" t="s">
        <v>324</v>
      </c>
      <c r="D284" s="187"/>
      <c r="E284" s="188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217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192" t="s">
        <v>536</v>
      </c>
      <c r="D285" s="187"/>
      <c r="E285" s="188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217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92" t="s">
        <v>537</v>
      </c>
      <c r="D286" s="187"/>
      <c r="E286" s="188">
        <v>10.050000000000001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217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92" t="s">
        <v>371</v>
      </c>
      <c r="D287" s="187"/>
      <c r="E287" s="188">
        <v>-0.9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217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73">
        <v>83</v>
      </c>
      <c r="B288" s="174" t="s">
        <v>538</v>
      </c>
      <c r="C288" s="182" t="s">
        <v>539</v>
      </c>
      <c r="D288" s="175" t="s">
        <v>212</v>
      </c>
      <c r="E288" s="176">
        <v>1</v>
      </c>
      <c r="F288" s="177"/>
      <c r="G288" s="178">
        <f>ROUND(E288*F288,2)</f>
        <v>0</v>
      </c>
      <c r="H288" s="177"/>
      <c r="I288" s="178">
        <f>ROUND(E288*H288,2)</f>
        <v>0</v>
      </c>
      <c r="J288" s="177"/>
      <c r="K288" s="178">
        <f>ROUND(E288*J288,2)</f>
        <v>0</v>
      </c>
      <c r="L288" s="178">
        <v>15</v>
      </c>
      <c r="M288" s="178">
        <f>G288*(1+L288/100)</f>
        <v>0</v>
      </c>
      <c r="N288" s="178">
        <v>1E-4</v>
      </c>
      <c r="O288" s="178">
        <f>ROUND(E288*N288,2)</f>
        <v>0</v>
      </c>
      <c r="P288" s="178">
        <v>0</v>
      </c>
      <c r="Q288" s="178">
        <f>ROUND(E288*P288,2)</f>
        <v>0</v>
      </c>
      <c r="R288" s="178" t="s">
        <v>213</v>
      </c>
      <c r="S288" s="178" t="s">
        <v>200</v>
      </c>
      <c r="T288" s="179" t="s">
        <v>200</v>
      </c>
      <c r="U288" s="157">
        <v>0</v>
      </c>
      <c r="V288" s="157">
        <f>ROUND(E288*U288,2)</f>
        <v>0</v>
      </c>
      <c r="W288" s="157"/>
      <c r="X288" s="157" t="s">
        <v>214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215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66">
        <v>84</v>
      </c>
      <c r="B289" s="167" t="s">
        <v>540</v>
      </c>
      <c r="C289" s="183" t="s">
        <v>541</v>
      </c>
      <c r="D289" s="168" t="s">
        <v>250</v>
      </c>
      <c r="E289" s="169">
        <v>12.16</v>
      </c>
      <c r="F289" s="170"/>
      <c r="G289" s="171">
        <f>ROUND(E289*F289,2)</f>
        <v>0</v>
      </c>
      <c r="H289" s="170"/>
      <c r="I289" s="171">
        <f>ROUND(E289*H289,2)</f>
        <v>0</v>
      </c>
      <c r="J289" s="170"/>
      <c r="K289" s="171">
        <f>ROUND(E289*J289,2)</f>
        <v>0</v>
      </c>
      <c r="L289" s="171">
        <v>15</v>
      </c>
      <c r="M289" s="171">
        <f>G289*(1+L289/100)</f>
        <v>0</v>
      </c>
      <c r="N289" s="171">
        <v>2.1000000000000001E-4</v>
      </c>
      <c r="O289" s="171">
        <f>ROUND(E289*N289,2)</f>
        <v>0</v>
      </c>
      <c r="P289" s="171">
        <v>0</v>
      </c>
      <c r="Q289" s="171">
        <f>ROUND(E289*P289,2)</f>
        <v>0</v>
      </c>
      <c r="R289" s="171"/>
      <c r="S289" s="171" t="s">
        <v>200</v>
      </c>
      <c r="T289" s="172" t="s">
        <v>200</v>
      </c>
      <c r="U289" s="157">
        <v>0.05</v>
      </c>
      <c r="V289" s="157">
        <f>ROUND(E289*U289,2)</f>
        <v>0.61</v>
      </c>
      <c r="W289" s="157"/>
      <c r="X289" s="157" t="s">
        <v>225</v>
      </c>
      <c r="Y289" s="147"/>
      <c r="Z289" s="147"/>
      <c r="AA289" s="147"/>
      <c r="AB289" s="147"/>
      <c r="AC289" s="147"/>
      <c r="AD289" s="147"/>
      <c r="AE289" s="147"/>
      <c r="AF289" s="147"/>
      <c r="AG289" s="147" t="s">
        <v>226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192" t="s">
        <v>542</v>
      </c>
      <c r="D290" s="187"/>
      <c r="E290" s="188">
        <v>12.16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217</v>
      </c>
      <c r="AH290" s="147">
        <v>5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66">
        <v>85</v>
      </c>
      <c r="B291" s="167" t="s">
        <v>543</v>
      </c>
      <c r="C291" s="183" t="s">
        <v>544</v>
      </c>
      <c r="D291" s="168" t="s">
        <v>250</v>
      </c>
      <c r="E291" s="169">
        <v>12.16</v>
      </c>
      <c r="F291" s="170"/>
      <c r="G291" s="171">
        <f>ROUND(E291*F291,2)</f>
        <v>0</v>
      </c>
      <c r="H291" s="170"/>
      <c r="I291" s="171">
        <f>ROUND(E291*H291,2)</f>
        <v>0</v>
      </c>
      <c r="J291" s="170"/>
      <c r="K291" s="171">
        <f>ROUND(E291*J291,2)</f>
        <v>0</v>
      </c>
      <c r="L291" s="171">
        <v>15</v>
      </c>
      <c r="M291" s="171">
        <f>G291*(1+L291/100)</f>
        <v>0</v>
      </c>
      <c r="N291" s="171">
        <v>6.9300000000000004E-3</v>
      </c>
      <c r="O291" s="171">
        <f>ROUND(E291*N291,2)</f>
        <v>0.08</v>
      </c>
      <c r="P291" s="171">
        <v>0</v>
      </c>
      <c r="Q291" s="171">
        <f>ROUND(E291*P291,2)</f>
        <v>0</v>
      </c>
      <c r="R291" s="171"/>
      <c r="S291" s="171" t="s">
        <v>200</v>
      </c>
      <c r="T291" s="172" t="s">
        <v>200</v>
      </c>
      <c r="U291" s="157">
        <v>1.3466</v>
      </c>
      <c r="V291" s="157">
        <f>ROUND(E291*U291,2)</f>
        <v>16.37</v>
      </c>
      <c r="W291" s="157"/>
      <c r="X291" s="157" t="s">
        <v>225</v>
      </c>
      <c r="Y291" s="147"/>
      <c r="Z291" s="147"/>
      <c r="AA291" s="147"/>
      <c r="AB291" s="147"/>
      <c r="AC291" s="147"/>
      <c r="AD291" s="147"/>
      <c r="AE291" s="147"/>
      <c r="AF291" s="147"/>
      <c r="AG291" s="147" t="s">
        <v>226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92" t="s">
        <v>324</v>
      </c>
      <c r="D292" s="187"/>
      <c r="E292" s="188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217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192" t="s">
        <v>275</v>
      </c>
      <c r="D293" s="187"/>
      <c r="E293" s="188">
        <v>3.95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217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92" t="s">
        <v>325</v>
      </c>
      <c r="D294" s="187"/>
      <c r="E294" s="188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217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92" t="s">
        <v>326</v>
      </c>
      <c r="D295" s="187"/>
      <c r="E295" s="188">
        <v>8.2100000000000009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217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22.5" outlineLevel="1" x14ac:dyDescent="0.2">
      <c r="A296" s="166">
        <v>86</v>
      </c>
      <c r="B296" s="167" t="s">
        <v>545</v>
      </c>
      <c r="C296" s="183" t="s">
        <v>546</v>
      </c>
      <c r="D296" s="168" t="s">
        <v>250</v>
      </c>
      <c r="E296" s="169">
        <v>13.375999999999999</v>
      </c>
      <c r="F296" s="170"/>
      <c r="G296" s="171">
        <f>ROUND(E296*F296,2)</f>
        <v>0</v>
      </c>
      <c r="H296" s="170"/>
      <c r="I296" s="171">
        <f>ROUND(E296*H296,2)</f>
        <v>0</v>
      </c>
      <c r="J296" s="170"/>
      <c r="K296" s="171">
        <f>ROUND(E296*J296,2)</f>
        <v>0</v>
      </c>
      <c r="L296" s="171">
        <v>15</v>
      </c>
      <c r="M296" s="171">
        <f>G296*(1+L296/100)</f>
        <v>0</v>
      </c>
      <c r="N296" s="171">
        <v>1.9199999999999998E-2</v>
      </c>
      <c r="O296" s="171">
        <f>ROUND(E296*N296,2)</f>
        <v>0.26</v>
      </c>
      <c r="P296" s="171">
        <v>0</v>
      </c>
      <c r="Q296" s="171">
        <f>ROUND(E296*P296,2)</f>
        <v>0</v>
      </c>
      <c r="R296" s="171" t="s">
        <v>213</v>
      </c>
      <c r="S296" s="171" t="s">
        <v>200</v>
      </c>
      <c r="T296" s="172" t="s">
        <v>200</v>
      </c>
      <c r="U296" s="157">
        <v>0</v>
      </c>
      <c r="V296" s="157">
        <f>ROUND(E296*U296,2)</f>
        <v>0</v>
      </c>
      <c r="W296" s="157"/>
      <c r="X296" s="157" t="s">
        <v>214</v>
      </c>
      <c r="Y296" s="147"/>
      <c r="Z296" s="147"/>
      <c r="AA296" s="147"/>
      <c r="AB296" s="147"/>
      <c r="AC296" s="147"/>
      <c r="AD296" s="147"/>
      <c r="AE296" s="147"/>
      <c r="AF296" s="147"/>
      <c r="AG296" s="147" t="s">
        <v>215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192" t="s">
        <v>547</v>
      </c>
      <c r="D297" s="187"/>
      <c r="E297" s="188">
        <v>13.375999999999999</v>
      </c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47"/>
      <c r="Z297" s="147"/>
      <c r="AA297" s="147"/>
      <c r="AB297" s="147"/>
      <c r="AC297" s="147"/>
      <c r="AD297" s="147"/>
      <c r="AE297" s="147"/>
      <c r="AF297" s="147"/>
      <c r="AG297" s="147" t="s">
        <v>217</v>
      </c>
      <c r="AH297" s="147">
        <v>5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>
        <v>87</v>
      </c>
      <c r="B298" s="155" t="s">
        <v>548</v>
      </c>
      <c r="C298" s="193" t="s">
        <v>549</v>
      </c>
      <c r="D298" s="156" t="s">
        <v>0</v>
      </c>
      <c r="E298" s="191"/>
      <c r="F298" s="158"/>
      <c r="G298" s="157">
        <f>ROUND(E298*F298,2)</f>
        <v>0</v>
      </c>
      <c r="H298" s="158"/>
      <c r="I298" s="157">
        <f>ROUND(E298*H298,2)</f>
        <v>0</v>
      </c>
      <c r="J298" s="158"/>
      <c r="K298" s="157">
        <f>ROUND(E298*J298,2)</f>
        <v>0</v>
      </c>
      <c r="L298" s="157">
        <v>15</v>
      </c>
      <c r="M298" s="157">
        <f>G298*(1+L298/100)</f>
        <v>0</v>
      </c>
      <c r="N298" s="157">
        <v>0</v>
      </c>
      <c r="O298" s="157">
        <f>ROUND(E298*N298,2)</f>
        <v>0</v>
      </c>
      <c r="P298" s="157">
        <v>0</v>
      </c>
      <c r="Q298" s="157">
        <f>ROUND(E298*P298,2)</f>
        <v>0</v>
      </c>
      <c r="R298" s="157"/>
      <c r="S298" s="157" t="s">
        <v>200</v>
      </c>
      <c r="T298" s="157" t="s">
        <v>200</v>
      </c>
      <c r="U298" s="157">
        <v>0</v>
      </c>
      <c r="V298" s="157">
        <f>ROUND(E298*U298,2)</f>
        <v>0</v>
      </c>
      <c r="W298" s="157"/>
      <c r="X298" s="157" t="s">
        <v>406</v>
      </c>
      <c r="Y298" s="147"/>
      <c r="Z298" s="147"/>
      <c r="AA298" s="147"/>
      <c r="AB298" s="147"/>
      <c r="AC298" s="147"/>
      <c r="AD298" s="147"/>
      <c r="AE298" s="147"/>
      <c r="AF298" s="147"/>
      <c r="AG298" s="147" t="s">
        <v>407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x14ac:dyDescent="0.2">
      <c r="A299" s="160" t="s">
        <v>195</v>
      </c>
      <c r="B299" s="161" t="s">
        <v>148</v>
      </c>
      <c r="C299" s="181" t="s">
        <v>149</v>
      </c>
      <c r="D299" s="162"/>
      <c r="E299" s="163"/>
      <c r="F299" s="164"/>
      <c r="G299" s="164">
        <f>SUMIF(AG300:AG336,"&lt;&gt;NOR",G300:G336)</f>
        <v>0</v>
      </c>
      <c r="H299" s="164"/>
      <c r="I299" s="164">
        <f>SUM(I300:I336)</f>
        <v>0</v>
      </c>
      <c r="J299" s="164"/>
      <c r="K299" s="164">
        <f>SUM(K300:K336)</f>
        <v>0</v>
      </c>
      <c r="L299" s="164"/>
      <c r="M299" s="164">
        <f>SUM(M300:M336)</f>
        <v>0</v>
      </c>
      <c r="N299" s="164"/>
      <c r="O299" s="164">
        <f>SUM(O300:O336)</f>
        <v>0.15000000000000002</v>
      </c>
      <c r="P299" s="164"/>
      <c r="Q299" s="164">
        <f>SUM(Q300:Q336)</f>
        <v>0.04</v>
      </c>
      <c r="R299" s="164"/>
      <c r="S299" s="164"/>
      <c r="T299" s="165"/>
      <c r="U299" s="159"/>
      <c r="V299" s="159">
        <f>SUM(V300:V336)</f>
        <v>28.48</v>
      </c>
      <c r="W299" s="159"/>
      <c r="X299" s="159"/>
      <c r="AG299" t="s">
        <v>196</v>
      </c>
    </row>
    <row r="300" spans="1:60" outlineLevel="1" x14ac:dyDescent="0.2">
      <c r="A300" s="166">
        <v>88</v>
      </c>
      <c r="B300" s="167" t="s">
        <v>550</v>
      </c>
      <c r="C300" s="183" t="s">
        <v>551</v>
      </c>
      <c r="D300" s="168" t="s">
        <v>261</v>
      </c>
      <c r="E300" s="169">
        <v>44.56</v>
      </c>
      <c r="F300" s="170"/>
      <c r="G300" s="171">
        <f>ROUND(E300*F300,2)</f>
        <v>0</v>
      </c>
      <c r="H300" s="170"/>
      <c r="I300" s="171">
        <f>ROUND(E300*H300,2)</f>
        <v>0</v>
      </c>
      <c r="J300" s="170"/>
      <c r="K300" s="171">
        <f>ROUND(E300*J300,2)</f>
        <v>0</v>
      </c>
      <c r="L300" s="171">
        <v>15</v>
      </c>
      <c r="M300" s="171">
        <f>G300*(1+L300/100)</f>
        <v>0</v>
      </c>
      <c r="N300" s="171">
        <v>2.0000000000000002E-5</v>
      </c>
      <c r="O300" s="171">
        <f>ROUND(E300*N300,2)</f>
        <v>0</v>
      </c>
      <c r="P300" s="171">
        <v>0</v>
      </c>
      <c r="Q300" s="171">
        <f>ROUND(E300*P300,2)</f>
        <v>0</v>
      </c>
      <c r="R300" s="171"/>
      <c r="S300" s="171" t="s">
        <v>220</v>
      </c>
      <c r="T300" s="172" t="s">
        <v>278</v>
      </c>
      <c r="U300" s="157">
        <v>7.2599999999999998E-2</v>
      </c>
      <c r="V300" s="157">
        <f>ROUND(E300*U300,2)</f>
        <v>3.24</v>
      </c>
      <c r="W300" s="157"/>
      <c r="X300" s="157" t="s">
        <v>225</v>
      </c>
      <c r="Y300" s="147"/>
      <c r="Z300" s="147"/>
      <c r="AA300" s="147"/>
      <c r="AB300" s="147"/>
      <c r="AC300" s="147"/>
      <c r="AD300" s="147"/>
      <c r="AE300" s="147"/>
      <c r="AF300" s="147"/>
      <c r="AG300" s="147" t="s">
        <v>226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92" t="s">
        <v>552</v>
      </c>
      <c r="D301" s="187"/>
      <c r="E301" s="188">
        <v>13.15</v>
      </c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217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192" t="s">
        <v>553</v>
      </c>
      <c r="D302" s="187"/>
      <c r="E302" s="188">
        <v>1.03</v>
      </c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217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192" t="s">
        <v>554</v>
      </c>
      <c r="D303" s="187"/>
      <c r="E303" s="188">
        <v>0.64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217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92" t="s">
        <v>371</v>
      </c>
      <c r="D304" s="187"/>
      <c r="E304" s="188">
        <v>-0.9</v>
      </c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217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92" t="s">
        <v>289</v>
      </c>
      <c r="D305" s="187"/>
      <c r="E305" s="188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217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192" t="s">
        <v>555</v>
      </c>
      <c r="D306" s="187"/>
      <c r="E306" s="188">
        <v>16.72</v>
      </c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217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192" t="s">
        <v>370</v>
      </c>
      <c r="D307" s="187"/>
      <c r="E307" s="188">
        <v>0.64</v>
      </c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217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92" t="s">
        <v>556</v>
      </c>
      <c r="D308" s="187"/>
      <c r="E308" s="188">
        <v>-1.8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217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192" t="s">
        <v>289</v>
      </c>
      <c r="D309" s="187"/>
      <c r="E309" s="188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217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92" t="s">
        <v>557</v>
      </c>
      <c r="D310" s="187"/>
      <c r="E310" s="188">
        <v>15.34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217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92" t="s">
        <v>370</v>
      </c>
      <c r="D311" s="187"/>
      <c r="E311" s="188">
        <v>0.64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217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92" t="s">
        <v>371</v>
      </c>
      <c r="D312" s="187"/>
      <c r="E312" s="188">
        <v>-0.9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217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66">
        <v>89</v>
      </c>
      <c r="B313" s="167" t="s">
        <v>558</v>
      </c>
      <c r="C313" s="183" t="s">
        <v>559</v>
      </c>
      <c r="D313" s="168" t="s">
        <v>261</v>
      </c>
      <c r="E313" s="169">
        <v>46.787999999999997</v>
      </c>
      <c r="F313" s="170"/>
      <c r="G313" s="171">
        <f>ROUND(E313*F313,2)</f>
        <v>0</v>
      </c>
      <c r="H313" s="170"/>
      <c r="I313" s="171">
        <f>ROUND(E313*H313,2)</f>
        <v>0</v>
      </c>
      <c r="J313" s="170"/>
      <c r="K313" s="171">
        <f>ROUND(E313*J313,2)</f>
        <v>0</v>
      </c>
      <c r="L313" s="171">
        <v>15</v>
      </c>
      <c r="M313" s="171">
        <f>G313*(1+L313/100)</f>
        <v>0</v>
      </c>
      <c r="N313" s="171">
        <v>2.9999999999999997E-4</v>
      </c>
      <c r="O313" s="171">
        <f>ROUND(E313*N313,2)</f>
        <v>0.01</v>
      </c>
      <c r="P313" s="171">
        <v>0</v>
      </c>
      <c r="Q313" s="171">
        <f>ROUND(E313*P313,2)</f>
        <v>0</v>
      </c>
      <c r="R313" s="171"/>
      <c r="S313" s="171" t="s">
        <v>220</v>
      </c>
      <c r="T313" s="172" t="s">
        <v>278</v>
      </c>
      <c r="U313" s="157">
        <v>0</v>
      </c>
      <c r="V313" s="157">
        <f>ROUND(E313*U313,2)</f>
        <v>0</v>
      </c>
      <c r="W313" s="157"/>
      <c r="X313" s="157" t="s">
        <v>214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215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92" t="s">
        <v>560</v>
      </c>
      <c r="D314" s="187"/>
      <c r="E314" s="188">
        <v>46.787999999999997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217</v>
      </c>
      <c r="AH314" s="147">
        <v>5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66">
        <v>90</v>
      </c>
      <c r="B315" s="167" t="s">
        <v>561</v>
      </c>
      <c r="C315" s="183" t="s">
        <v>562</v>
      </c>
      <c r="D315" s="168" t="s">
        <v>261</v>
      </c>
      <c r="E315" s="169">
        <v>42.76</v>
      </c>
      <c r="F315" s="170"/>
      <c r="G315" s="171">
        <f>ROUND(E315*F315,2)</f>
        <v>0</v>
      </c>
      <c r="H315" s="170"/>
      <c r="I315" s="171">
        <f>ROUND(E315*H315,2)</f>
        <v>0</v>
      </c>
      <c r="J315" s="170"/>
      <c r="K315" s="171">
        <f>ROUND(E315*J315,2)</f>
        <v>0</v>
      </c>
      <c r="L315" s="171">
        <v>15</v>
      </c>
      <c r="M315" s="171">
        <f>G315*(1+L315/100)</f>
        <v>0</v>
      </c>
      <c r="N315" s="171">
        <v>0</v>
      </c>
      <c r="O315" s="171">
        <f>ROUND(E315*N315,2)</f>
        <v>0</v>
      </c>
      <c r="P315" s="171">
        <v>1E-3</v>
      </c>
      <c r="Q315" s="171">
        <f>ROUND(E315*P315,2)</f>
        <v>0.04</v>
      </c>
      <c r="R315" s="171"/>
      <c r="S315" s="171" t="s">
        <v>200</v>
      </c>
      <c r="T315" s="172" t="s">
        <v>200</v>
      </c>
      <c r="U315" s="157">
        <v>0.08</v>
      </c>
      <c r="V315" s="157">
        <f>ROUND(E315*U315,2)</f>
        <v>3.42</v>
      </c>
      <c r="W315" s="157"/>
      <c r="X315" s="157" t="s">
        <v>225</v>
      </c>
      <c r="Y315" s="147"/>
      <c r="Z315" s="147"/>
      <c r="AA315" s="147"/>
      <c r="AB315" s="147"/>
      <c r="AC315" s="147"/>
      <c r="AD315" s="147"/>
      <c r="AE315" s="147"/>
      <c r="AF315" s="147"/>
      <c r="AG315" s="147" t="s">
        <v>226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92" t="s">
        <v>563</v>
      </c>
      <c r="D316" s="187"/>
      <c r="E316" s="188">
        <v>13.15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217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192" t="s">
        <v>553</v>
      </c>
      <c r="D317" s="187"/>
      <c r="E317" s="188">
        <v>1.03</v>
      </c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217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192" t="s">
        <v>554</v>
      </c>
      <c r="D318" s="187"/>
      <c r="E318" s="188">
        <v>0.64</v>
      </c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217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92" t="s">
        <v>556</v>
      </c>
      <c r="D319" s="187"/>
      <c r="E319" s="188">
        <v>-1.8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217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92" t="s">
        <v>289</v>
      </c>
      <c r="D320" s="187"/>
      <c r="E320" s="188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217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92" t="s">
        <v>564</v>
      </c>
      <c r="D321" s="187"/>
      <c r="E321" s="188">
        <v>15.34</v>
      </c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217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92" t="s">
        <v>370</v>
      </c>
      <c r="D322" s="187"/>
      <c r="E322" s="188">
        <v>0.64</v>
      </c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217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92" t="s">
        <v>556</v>
      </c>
      <c r="D323" s="187"/>
      <c r="E323" s="188">
        <v>-1.8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217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92" t="s">
        <v>289</v>
      </c>
      <c r="D324" s="187"/>
      <c r="E324" s="188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217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192" t="s">
        <v>565</v>
      </c>
      <c r="D325" s="187"/>
      <c r="E325" s="188">
        <v>16.72</v>
      </c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217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92" t="s">
        <v>370</v>
      </c>
      <c r="D326" s="187"/>
      <c r="E326" s="188">
        <v>0.64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217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92" t="s">
        <v>556</v>
      </c>
      <c r="D327" s="187"/>
      <c r="E327" s="188">
        <v>-1.8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217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66">
        <v>91</v>
      </c>
      <c r="B328" s="167" t="s">
        <v>566</v>
      </c>
      <c r="C328" s="183" t="s">
        <v>567</v>
      </c>
      <c r="D328" s="168" t="s">
        <v>212</v>
      </c>
      <c r="E328" s="169">
        <v>2</v>
      </c>
      <c r="F328" s="170"/>
      <c r="G328" s="171">
        <f>ROUND(E328*F328,2)</f>
        <v>0</v>
      </c>
      <c r="H328" s="170"/>
      <c r="I328" s="171">
        <f>ROUND(E328*H328,2)</f>
        <v>0</v>
      </c>
      <c r="J328" s="170"/>
      <c r="K328" s="171">
        <f>ROUND(E328*J328,2)</f>
        <v>0</v>
      </c>
      <c r="L328" s="171">
        <v>15</v>
      </c>
      <c r="M328" s="171">
        <f>G328*(1+L328/100)</f>
        <v>0</v>
      </c>
      <c r="N328" s="171">
        <v>7.0639999999999994E-2</v>
      </c>
      <c r="O328" s="171">
        <f>ROUND(E328*N328,2)</f>
        <v>0.14000000000000001</v>
      </c>
      <c r="P328" s="171">
        <v>0</v>
      </c>
      <c r="Q328" s="171">
        <f>ROUND(E328*P328,2)</f>
        <v>0</v>
      </c>
      <c r="R328" s="171"/>
      <c r="S328" s="171" t="s">
        <v>200</v>
      </c>
      <c r="T328" s="172" t="s">
        <v>200</v>
      </c>
      <c r="U328" s="157">
        <v>3.63</v>
      </c>
      <c r="V328" s="157">
        <f>ROUND(E328*U328,2)</f>
        <v>7.26</v>
      </c>
      <c r="W328" s="157"/>
      <c r="X328" s="157" t="s">
        <v>225</v>
      </c>
      <c r="Y328" s="147"/>
      <c r="Z328" s="147"/>
      <c r="AA328" s="147"/>
      <c r="AB328" s="147"/>
      <c r="AC328" s="147"/>
      <c r="AD328" s="147"/>
      <c r="AE328" s="147"/>
      <c r="AF328" s="147"/>
      <c r="AG328" s="147" t="s">
        <v>226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194" t="s">
        <v>568</v>
      </c>
      <c r="D329" s="189"/>
      <c r="E329" s="190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217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22.5" outlineLevel="1" x14ac:dyDescent="0.2">
      <c r="A330" s="154"/>
      <c r="B330" s="155"/>
      <c r="C330" s="195" t="s">
        <v>569</v>
      </c>
      <c r="D330" s="189"/>
      <c r="E330" s="190">
        <v>1.0707500000000001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217</v>
      </c>
      <c r="AH330" s="147">
        <v>2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194" t="s">
        <v>570</v>
      </c>
      <c r="D331" s="189"/>
      <c r="E331" s="190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217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92" t="s">
        <v>571</v>
      </c>
      <c r="D332" s="187"/>
      <c r="E332" s="188">
        <v>2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217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ht="33.75" outlineLevel="1" x14ac:dyDescent="0.2">
      <c r="A333" s="166">
        <v>92</v>
      </c>
      <c r="B333" s="167" t="s">
        <v>572</v>
      </c>
      <c r="C333" s="183" t="s">
        <v>573</v>
      </c>
      <c r="D333" s="168" t="s">
        <v>250</v>
      </c>
      <c r="E333" s="169">
        <v>42.83</v>
      </c>
      <c r="F333" s="170"/>
      <c r="G333" s="171">
        <f>ROUND(E333*F333,2)</f>
        <v>0</v>
      </c>
      <c r="H333" s="170"/>
      <c r="I333" s="171">
        <f>ROUND(E333*H333,2)</f>
        <v>0</v>
      </c>
      <c r="J333" s="170"/>
      <c r="K333" s="171">
        <f>ROUND(E333*J333,2)</f>
        <v>0</v>
      </c>
      <c r="L333" s="171">
        <v>15</v>
      </c>
      <c r="M333" s="171">
        <f>G333*(1+L333/100)</f>
        <v>0</v>
      </c>
      <c r="N333" s="171">
        <v>1.0000000000000001E-5</v>
      </c>
      <c r="O333" s="171">
        <f>ROUND(E333*N333,2)</f>
        <v>0</v>
      </c>
      <c r="P333" s="171">
        <v>0</v>
      </c>
      <c r="Q333" s="171">
        <f>ROUND(E333*P333,2)</f>
        <v>0</v>
      </c>
      <c r="R333" s="171"/>
      <c r="S333" s="171" t="s">
        <v>200</v>
      </c>
      <c r="T333" s="172" t="s">
        <v>200</v>
      </c>
      <c r="U333" s="157">
        <v>0.34</v>
      </c>
      <c r="V333" s="157">
        <f>ROUND(E333*U333,2)</f>
        <v>14.56</v>
      </c>
      <c r="W333" s="157"/>
      <c r="X333" s="157" t="s">
        <v>225</v>
      </c>
      <c r="Y333" s="147"/>
      <c r="Z333" s="147"/>
      <c r="AA333" s="147"/>
      <c r="AB333" s="147"/>
      <c r="AC333" s="147"/>
      <c r="AD333" s="147"/>
      <c r="AE333" s="147"/>
      <c r="AF333" s="147"/>
      <c r="AG333" s="147" t="s">
        <v>226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192" t="s">
        <v>574</v>
      </c>
      <c r="D334" s="187"/>
      <c r="E334" s="188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217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192" t="s">
        <v>575</v>
      </c>
      <c r="D335" s="187"/>
      <c r="E335" s="188">
        <v>42.83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217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>
        <v>93</v>
      </c>
      <c r="B336" s="155" t="s">
        <v>576</v>
      </c>
      <c r="C336" s="193" t="s">
        <v>577</v>
      </c>
      <c r="D336" s="156" t="s">
        <v>0</v>
      </c>
      <c r="E336" s="191"/>
      <c r="F336" s="158"/>
      <c r="G336" s="157">
        <f>ROUND(E336*F336,2)</f>
        <v>0</v>
      </c>
      <c r="H336" s="158"/>
      <c r="I336" s="157">
        <f>ROUND(E336*H336,2)</f>
        <v>0</v>
      </c>
      <c r="J336" s="158"/>
      <c r="K336" s="157">
        <f>ROUND(E336*J336,2)</f>
        <v>0</v>
      </c>
      <c r="L336" s="157">
        <v>15</v>
      </c>
      <c r="M336" s="157">
        <f>G336*(1+L336/100)</f>
        <v>0</v>
      </c>
      <c r="N336" s="157">
        <v>0</v>
      </c>
      <c r="O336" s="157">
        <f>ROUND(E336*N336,2)</f>
        <v>0</v>
      </c>
      <c r="P336" s="157">
        <v>0</v>
      </c>
      <c r="Q336" s="157">
        <f>ROUND(E336*P336,2)</f>
        <v>0</v>
      </c>
      <c r="R336" s="157"/>
      <c r="S336" s="157" t="s">
        <v>200</v>
      </c>
      <c r="T336" s="157" t="s">
        <v>200</v>
      </c>
      <c r="U336" s="157">
        <v>0</v>
      </c>
      <c r="V336" s="157">
        <f>ROUND(E336*U336,2)</f>
        <v>0</v>
      </c>
      <c r="W336" s="157"/>
      <c r="X336" s="157" t="s">
        <v>406</v>
      </c>
      <c r="Y336" s="147"/>
      <c r="Z336" s="147"/>
      <c r="AA336" s="147"/>
      <c r="AB336" s="147"/>
      <c r="AC336" s="147"/>
      <c r="AD336" s="147"/>
      <c r="AE336" s="147"/>
      <c r="AF336" s="147"/>
      <c r="AG336" s="147" t="s">
        <v>407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x14ac:dyDescent="0.2">
      <c r="A337" s="160" t="s">
        <v>195</v>
      </c>
      <c r="B337" s="161" t="s">
        <v>150</v>
      </c>
      <c r="C337" s="181" t="s">
        <v>151</v>
      </c>
      <c r="D337" s="162"/>
      <c r="E337" s="163"/>
      <c r="F337" s="164"/>
      <c r="G337" s="164">
        <f>SUMIF(AG338:AG362,"&lt;&gt;NOR",G338:G362)</f>
        <v>0</v>
      </c>
      <c r="H337" s="164"/>
      <c r="I337" s="164">
        <f>SUM(I338:I362)</f>
        <v>0</v>
      </c>
      <c r="J337" s="164"/>
      <c r="K337" s="164">
        <f>SUM(K338:K362)</f>
        <v>0</v>
      </c>
      <c r="L337" s="164"/>
      <c r="M337" s="164">
        <f>SUM(M338:M362)</f>
        <v>0</v>
      </c>
      <c r="N337" s="164"/>
      <c r="O337" s="164">
        <f>SUM(O338:O362)</f>
        <v>0.05</v>
      </c>
      <c r="P337" s="164"/>
      <c r="Q337" s="164">
        <f>SUM(Q338:Q362)</f>
        <v>0</v>
      </c>
      <c r="R337" s="164"/>
      <c r="S337" s="164"/>
      <c r="T337" s="165"/>
      <c r="U337" s="159"/>
      <c r="V337" s="159">
        <f>SUM(V338:V362)</f>
        <v>6.07</v>
      </c>
      <c r="W337" s="159"/>
      <c r="X337" s="159"/>
      <c r="AG337" t="s">
        <v>196</v>
      </c>
    </row>
    <row r="338" spans="1:60" ht="22.5" outlineLevel="1" x14ac:dyDescent="0.2">
      <c r="A338" s="166">
        <v>94</v>
      </c>
      <c r="B338" s="167" t="s">
        <v>578</v>
      </c>
      <c r="C338" s="183" t="s">
        <v>579</v>
      </c>
      <c r="D338" s="168" t="s">
        <v>250</v>
      </c>
      <c r="E338" s="169">
        <v>8.86</v>
      </c>
      <c r="F338" s="170"/>
      <c r="G338" s="171">
        <f>ROUND(E338*F338,2)</f>
        <v>0</v>
      </c>
      <c r="H338" s="170"/>
      <c r="I338" s="171">
        <f>ROUND(E338*H338,2)</f>
        <v>0</v>
      </c>
      <c r="J338" s="170"/>
      <c r="K338" s="171">
        <f>ROUND(E338*J338,2)</f>
        <v>0</v>
      </c>
      <c r="L338" s="171">
        <v>15</v>
      </c>
      <c r="M338" s="171">
        <f>G338*(1+L338/100)</f>
        <v>0</v>
      </c>
      <c r="N338" s="171">
        <v>0</v>
      </c>
      <c r="O338" s="171">
        <f>ROUND(E338*N338,2)</f>
        <v>0</v>
      </c>
      <c r="P338" s="171">
        <v>0</v>
      </c>
      <c r="Q338" s="171">
        <f>ROUND(E338*P338,2)</f>
        <v>0</v>
      </c>
      <c r="R338" s="171"/>
      <c r="S338" s="171" t="s">
        <v>200</v>
      </c>
      <c r="T338" s="172" t="s">
        <v>200</v>
      </c>
      <c r="U338" s="157">
        <v>1.6E-2</v>
      </c>
      <c r="V338" s="157">
        <f>ROUND(E338*U338,2)</f>
        <v>0.14000000000000001</v>
      </c>
      <c r="W338" s="157"/>
      <c r="X338" s="157" t="s">
        <v>225</v>
      </c>
      <c r="Y338" s="147"/>
      <c r="Z338" s="147"/>
      <c r="AA338" s="147"/>
      <c r="AB338" s="147"/>
      <c r="AC338" s="147"/>
      <c r="AD338" s="147"/>
      <c r="AE338" s="147"/>
      <c r="AF338" s="147"/>
      <c r="AG338" s="147" t="s">
        <v>226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92" t="s">
        <v>322</v>
      </c>
      <c r="D339" s="187"/>
      <c r="E339" s="188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217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92" t="s">
        <v>580</v>
      </c>
      <c r="D340" s="187"/>
      <c r="E340" s="188">
        <v>4.91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217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192" t="s">
        <v>289</v>
      </c>
      <c r="D341" s="187"/>
      <c r="E341" s="188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217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192" t="s">
        <v>581</v>
      </c>
      <c r="D342" s="187"/>
      <c r="E342" s="188">
        <v>3.95</v>
      </c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217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ht="22.5" outlineLevel="1" x14ac:dyDescent="0.2">
      <c r="A343" s="166">
        <v>95</v>
      </c>
      <c r="B343" s="167" t="s">
        <v>582</v>
      </c>
      <c r="C343" s="183" t="s">
        <v>583</v>
      </c>
      <c r="D343" s="168" t="s">
        <v>261</v>
      </c>
      <c r="E343" s="169">
        <v>12.6525</v>
      </c>
      <c r="F343" s="170"/>
      <c r="G343" s="171">
        <f>ROUND(E343*F343,2)</f>
        <v>0</v>
      </c>
      <c r="H343" s="170"/>
      <c r="I343" s="171">
        <f>ROUND(E343*H343,2)</f>
        <v>0</v>
      </c>
      <c r="J343" s="170"/>
      <c r="K343" s="171">
        <f>ROUND(E343*J343,2)</f>
        <v>0</v>
      </c>
      <c r="L343" s="171">
        <v>15</v>
      </c>
      <c r="M343" s="171">
        <f>G343*(1+L343/100)</f>
        <v>0</v>
      </c>
      <c r="N343" s="171">
        <v>8.0000000000000007E-5</v>
      </c>
      <c r="O343" s="171">
        <f>ROUND(E343*N343,2)</f>
        <v>0</v>
      </c>
      <c r="P343" s="171">
        <v>0</v>
      </c>
      <c r="Q343" s="171">
        <f>ROUND(E343*P343,2)</f>
        <v>0</v>
      </c>
      <c r="R343" s="171"/>
      <c r="S343" s="171" t="s">
        <v>200</v>
      </c>
      <c r="T343" s="172" t="s">
        <v>200</v>
      </c>
      <c r="U343" s="157">
        <v>0.13719999999999999</v>
      </c>
      <c r="V343" s="157">
        <f>ROUND(E343*U343,2)</f>
        <v>1.74</v>
      </c>
      <c r="W343" s="157"/>
      <c r="X343" s="157" t="s">
        <v>225</v>
      </c>
      <c r="Y343" s="147"/>
      <c r="Z343" s="147"/>
      <c r="AA343" s="147"/>
      <c r="AB343" s="147"/>
      <c r="AC343" s="147"/>
      <c r="AD343" s="147"/>
      <c r="AE343" s="147"/>
      <c r="AF343" s="147"/>
      <c r="AG343" s="147" t="s">
        <v>226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92" t="s">
        <v>322</v>
      </c>
      <c r="D344" s="187"/>
      <c r="E344" s="188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217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194" t="s">
        <v>568</v>
      </c>
      <c r="D345" s="189"/>
      <c r="E345" s="190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217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195" t="s">
        <v>584</v>
      </c>
      <c r="D346" s="189"/>
      <c r="E346" s="190">
        <v>8.43</v>
      </c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217</v>
      </c>
      <c r="AH346" s="147">
        <v>2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95" t="s">
        <v>585</v>
      </c>
      <c r="D347" s="189"/>
      <c r="E347" s="190">
        <v>1.1000000000000001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217</v>
      </c>
      <c r="AH347" s="147">
        <v>2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95" t="s">
        <v>586</v>
      </c>
      <c r="D348" s="189"/>
      <c r="E348" s="190">
        <v>-3.6</v>
      </c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217</v>
      </c>
      <c r="AH348" s="147">
        <v>2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95" t="s">
        <v>587</v>
      </c>
      <c r="D349" s="189"/>
      <c r="E349" s="190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217</v>
      </c>
      <c r="AH349" s="147">
        <v>2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195" t="s">
        <v>588</v>
      </c>
      <c r="D350" s="189"/>
      <c r="E350" s="190">
        <v>8.82</v>
      </c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217</v>
      </c>
      <c r="AH350" s="147">
        <v>2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95" t="s">
        <v>589</v>
      </c>
      <c r="D351" s="189"/>
      <c r="E351" s="190">
        <v>-2.7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217</v>
      </c>
      <c r="AH351" s="147">
        <v>2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194" t="s">
        <v>570</v>
      </c>
      <c r="D352" s="189"/>
      <c r="E352" s="190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217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92" t="s">
        <v>590</v>
      </c>
      <c r="D353" s="187"/>
      <c r="E353" s="188">
        <v>12.6525</v>
      </c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217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22.5" outlineLevel="1" x14ac:dyDescent="0.2">
      <c r="A354" s="166">
        <v>96</v>
      </c>
      <c r="B354" s="167" t="s">
        <v>591</v>
      </c>
      <c r="C354" s="183" t="s">
        <v>592</v>
      </c>
      <c r="D354" s="168" t="s">
        <v>250</v>
      </c>
      <c r="E354" s="169">
        <v>9.3030000000000008</v>
      </c>
      <c r="F354" s="170"/>
      <c r="G354" s="171">
        <f>ROUND(E354*F354,2)</f>
        <v>0</v>
      </c>
      <c r="H354" s="170"/>
      <c r="I354" s="171">
        <f>ROUND(E354*H354,2)</f>
        <v>0</v>
      </c>
      <c r="J354" s="170"/>
      <c r="K354" s="171">
        <f>ROUND(E354*J354,2)</f>
        <v>0</v>
      </c>
      <c r="L354" s="171">
        <v>15</v>
      </c>
      <c r="M354" s="171">
        <f>G354*(1+L354/100)</f>
        <v>0</v>
      </c>
      <c r="N354" s="171">
        <v>4.8500000000000001E-3</v>
      </c>
      <c r="O354" s="171">
        <f>ROUND(E354*N354,2)</f>
        <v>0.05</v>
      </c>
      <c r="P354" s="171">
        <v>0</v>
      </c>
      <c r="Q354" s="171">
        <f>ROUND(E354*P354,2)</f>
        <v>0</v>
      </c>
      <c r="R354" s="171"/>
      <c r="S354" s="171" t="s">
        <v>200</v>
      </c>
      <c r="T354" s="172" t="s">
        <v>200</v>
      </c>
      <c r="U354" s="157">
        <v>0.45</v>
      </c>
      <c r="V354" s="157">
        <f>ROUND(E354*U354,2)</f>
        <v>4.1900000000000004</v>
      </c>
      <c r="W354" s="157"/>
      <c r="X354" s="157" t="s">
        <v>225</v>
      </c>
      <c r="Y354" s="147"/>
      <c r="Z354" s="147"/>
      <c r="AA354" s="147"/>
      <c r="AB354" s="147"/>
      <c r="AC354" s="147"/>
      <c r="AD354" s="147"/>
      <c r="AE354" s="147"/>
      <c r="AF354" s="147"/>
      <c r="AG354" s="147" t="s">
        <v>226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192" t="s">
        <v>322</v>
      </c>
      <c r="D355" s="187"/>
      <c r="E355" s="188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217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94" t="s">
        <v>568</v>
      </c>
      <c r="D356" s="189"/>
      <c r="E356" s="190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217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95" t="s">
        <v>593</v>
      </c>
      <c r="D357" s="189"/>
      <c r="E357" s="190">
        <v>4.91</v>
      </c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217</v>
      </c>
      <c r="AH357" s="147">
        <v>2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195" t="s">
        <v>587</v>
      </c>
      <c r="D358" s="189"/>
      <c r="E358" s="190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217</v>
      </c>
      <c r="AH358" s="147">
        <v>2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195" t="s">
        <v>594</v>
      </c>
      <c r="D359" s="189"/>
      <c r="E359" s="190">
        <v>3.95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217</v>
      </c>
      <c r="AH359" s="147">
        <v>2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194" t="s">
        <v>570</v>
      </c>
      <c r="D360" s="189"/>
      <c r="E360" s="190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217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192" t="s">
        <v>595</v>
      </c>
      <c r="D361" s="187"/>
      <c r="E361" s="188">
        <v>9.3030000000000008</v>
      </c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47"/>
      <c r="Z361" s="147"/>
      <c r="AA361" s="147"/>
      <c r="AB361" s="147"/>
      <c r="AC361" s="147"/>
      <c r="AD361" s="147"/>
      <c r="AE361" s="147"/>
      <c r="AF361" s="147"/>
      <c r="AG361" s="147" t="s">
        <v>217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>
        <v>97</v>
      </c>
      <c r="B362" s="155" t="s">
        <v>596</v>
      </c>
      <c r="C362" s="193" t="s">
        <v>597</v>
      </c>
      <c r="D362" s="156" t="s">
        <v>0</v>
      </c>
      <c r="E362" s="191"/>
      <c r="F362" s="158"/>
      <c r="G362" s="157">
        <f>ROUND(E362*F362,2)</f>
        <v>0</v>
      </c>
      <c r="H362" s="158"/>
      <c r="I362" s="157">
        <f>ROUND(E362*H362,2)</f>
        <v>0</v>
      </c>
      <c r="J362" s="158"/>
      <c r="K362" s="157">
        <f>ROUND(E362*J362,2)</f>
        <v>0</v>
      </c>
      <c r="L362" s="157">
        <v>15</v>
      </c>
      <c r="M362" s="157">
        <f>G362*(1+L362/100)</f>
        <v>0</v>
      </c>
      <c r="N362" s="157">
        <v>0</v>
      </c>
      <c r="O362" s="157">
        <f>ROUND(E362*N362,2)</f>
        <v>0</v>
      </c>
      <c r="P362" s="157">
        <v>0</v>
      </c>
      <c r="Q362" s="157">
        <f>ROUND(E362*P362,2)</f>
        <v>0</v>
      </c>
      <c r="R362" s="157"/>
      <c r="S362" s="157" t="s">
        <v>200</v>
      </c>
      <c r="T362" s="157" t="s">
        <v>200</v>
      </c>
      <c r="U362" s="157">
        <v>0</v>
      </c>
      <c r="V362" s="157">
        <f>ROUND(E362*U362,2)</f>
        <v>0</v>
      </c>
      <c r="W362" s="157"/>
      <c r="X362" s="157" t="s">
        <v>406</v>
      </c>
      <c r="Y362" s="147"/>
      <c r="Z362" s="147"/>
      <c r="AA362" s="147"/>
      <c r="AB362" s="147"/>
      <c r="AC362" s="147"/>
      <c r="AD362" s="147"/>
      <c r="AE362" s="147"/>
      <c r="AF362" s="147"/>
      <c r="AG362" s="147" t="s">
        <v>407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x14ac:dyDescent="0.2">
      <c r="A363" s="160" t="s">
        <v>195</v>
      </c>
      <c r="B363" s="161" t="s">
        <v>152</v>
      </c>
      <c r="C363" s="181" t="s">
        <v>153</v>
      </c>
      <c r="D363" s="162"/>
      <c r="E363" s="163"/>
      <c r="F363" s="164"/>
      <c r="G363" s="164">
        <f>SUMIF(AG364:AG384,"&lt;&gt;NOR",G364:G384)</f>
        <v>0</v>
      </c>
      <c r="H363" s="164"/>
      <c r="I363" s="164">
        <f>SUM(I364:I384)</f>
        <v>0</v>
      </c>
      <c r="J363" s="164"/>
      <c r="K363" s="164">
        <f>SUM(K364:K384)</f>
        <v>0</v>
      </c>
      <c r="L363" s="164"/>
      <c r="M363" s="164">
        <f>SUM(M364:M384)</f>
        <v>0</v>
      </c>
      <c r="N363" s="164"/>
      <c r="O363" s="164">
        <f>SUM(O364:O384)</f>
        <v>0.53</v>
      </c>
      <c r="P363" s="164"/>
      <c r="Q363" s="164">
        <f>SUM(Q364:Q384)</f>
        <v>0</v>
      </c>
      <c r="R363" s="164"/>
      <c r="S363" s="164"/>
      <c r="T363" s="165"/>
      <c r="U363" s="159"/>
      <c r="V363" s="159">
        <f>SUM(V364:V384)</f>
        <v>29</v>
      </c>
      <c r="W363" s="159"/>
      <c r="X363" s="159"/>
      <c r="AG363" t="s">
        <v>196</v>
      </c>
    </row>
    <row r="364" spans="1:60" outlineLevel="1" x14ac:dyDescent="0.2">
      <c r="A364" s="166">
        <v>98</v>
      </c>
      <c r="B364" s="167" t="s">
        <v>598</v>
      </c>
      <c r="C364" s="183" t="s">
        <v>599</v>
      </c>
      <c r="D364" s="168" t="s">
        <v>250</v>
      </c>
      <c r="E364" s="169">
        <v>9.1069999999999993</v>
      </c>
      <c r="F364" s="170"/>
      <c r="G364" s="171">
        <f>ROUND(E364*F364,2)</f>
        <v>0</v>
      </c>
      <c r="H364" s="170"/>
      <c r="I364" s="171">
        <f>ROUND(E364*H364,2)</f>
        <v>0</v>
      </c>
      <c r="J364" s="170"/>
      <c r="K364" s="171">
        <f>ROUND(E364*J364,2)</f>
        <v>0</v>
      </c>
      <c r="L364" s="171">
        <v>15</v>
      </c>
      <c r="M364" s="171">
        <f>G364*(1+L364/100)</f>
        <v>0</v>
      </c>
      <c r="N364" s="171">
        <v>0</v>
      </c>
      <c r="O364" s="171">
        <f>ROUND(E364*N364,2)</f>
        <v>0</v>
      </c>
      <c r="P364" s="171">
        <v>0</v>
      </c>
      <c r="Q364" s="171">
        <f>ROUND(E364*P364,2)</f>
        <v>0</v>
      </c>
      <c r="R364" s="171"/>
      <c r="S364" s="171" t="s">
        <v>200</v>
      </c>
      <c r="T364" s="172" t="s">
        <v>200</v>
      </c>
      <c r="U364" s="157">
        <v>0.44</v>
      </c>
      <c r="V364" s="157">
        <f>ROUND(E364*U364,2)</f>
        <v>4.01</v>
      </c>
      <c r="W364" s="157"/>
      <c r="X364" s="157" t="s">
        <v>225</v>
      </c>
      <c r="Y364" s="147"/>
      <c r="Z364" s="147"/>
      <c r="AA364" s="147"/>
      <c r="AB364" s="147"/>
      <c r="AC364" s="147"/>
      <c r="AD364" s="147"/>
      <c r="AE364" s="147"/>
      <c r="AF364" s="147"/>
      <c r="AG364" s="147" t="s">
        <v>226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192" t="s">
        <v>324</v>
      </c>
      <c r="D365" s="187"/>
      <c r="E365" s="188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47"/>
      <c r="Z365" s="147"/>
      <c r="AA365" s="147"/>
      <c r="AB365" s="147"/>
      <c r="AC365" s="147"/>
      <c r="AD365" s="147"/>
      <c r="AE365" s="147"/>
      <c r="AF365" s="147"/>
      <c r="AG365" s="147" t="s">
        <v>217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92" t="s">
        <v>536</v>
      </c>
      <c r="D366" s="187"/>
      <c r="E366" s="188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7"/>
      <c r="Z366" s="147"/>
      <c r="AA366" s="147"/>
      <c r="AB366" s="147"/>
      <c r="AC366" s="147"/>
      <c r="AD366" s="147"/>
      <c r="AE366" s="147"/>
      <c r="AF366" s="147"/>
      <c r="AG366" s="147" t="s">
        <v>217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ht="22.5" outlineLevel="1" x14ac:dyDescent="0.2">
      <c r="A367" s="154"/>
      <c r="B367" s="155"/>
      <c r="C367" s="192" t="s">
        <v>600</v>
      </c>
      <c r="D367" s="187"/>
      <c r="E367" s="188">
        <v>8.7149999999999999</v>
      </c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217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92" t="s">
        <v>601</v>
      </c>
      <c r="D368" s="187"/>
      <c r="E368" s="188">
        <v>0.48199999999999998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217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192" t="s">
        <v>602</v>
      </c>
      <c r="D369" s="187"/>
      <c r="E369" s="188">
        <v>-0.09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217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66">
        <v>99</v>
      </c>
      <c r="B370" s="167" t="s">
        <v>530</v>
      </c>
      <c r="C370" s="183" t="s">
        <v>531</v>
      </c>
      <c r="D370" s="168" t="s">
        <v>532</v>
      </c>
      <c r="E370" s="169">
        <v>31.874500000000001</v>
      </c>
      <c r="F370" s="170"/>
      <c r="G370" s="171">
        <f>ROUND(E370*F370,2)</f>
        <v>0</v>
      </c>
      <c r="H370" s="170"/>
      <c r="I370" s="171">
        <f>ROUND(E370*H370,2)</f>
        <v>0</v>
      </c>
      <c r="J370" s="170"/>
      <c r="K370" s="171">
        <f>ROUND(E370*J370,2)</f>
        <v>0</v>
      </c>
      <c r="L370" s="171">
        <v>15</v>
      </c>
      <c r="M370" s="171">
        <f>G370*(1+L370/100)</f>
        <v>0</v>
      </c>
      <c r="N370" s="171">
        <v>1E-3</v>
      </c>
      <c r="O370" s="171">
        <f>ROUND(E370*N370,2)</f>
        <v>0.03</v>
      </c>
      <c r="P370" s="171">
        <v>0</v>
      </c>
      <c r="Q370" s="171">
        <f>ROUND(E370*P370,2)</f>
        <v>0</v>
      </c>
      <c r="R370" s="171" t="s">
        <v>213</v>
      </c>
      <c r="S370" s="171" t="s">
        <v>200</v>
      </c>
      <c r="T370" s="172" t="s">
        <v>200</v>
      </c>
      <c r="U370" s="157">
        <v>0</v>
      </c>
      <c r="V370" s="157">
        <f>ROUND(E370*U370,2)</f>
        <v>0</v>
      </c>
      <c r="W370" s="157"/>
      <c r="X370" s="157" t="s">
        <v>214</v>
      </c>
      <c r="Y370" s="147"/>
      <c r="Z370" s="147"/>
      <c r="AA370" s="147"/>
      <c r="AB370" s="147"/>
      <c r="AC370" s="147"/>
      <c r="AD370" s="147"/>
      <c r="AE370" s="147"/>
      <c r="AF370" s="147"/>
      <c r="AG370" s="147" t="s">
        <v>215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192" t="s">
        <v>603</v>
      </c>
      <c r="D371" s="187"/>
      <c r="E371" s="188">
        <v>31.874500000000001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217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66">
        <v>100</v>
      </c>
      <c r="B372" s="167" t="s">
        <v>604</v>
      </c>
      <c r="C372" s="183" t="s">
        <v>605</v>
      </c>
      <c r="D372" s="168" t="s">
        <v>250</v>
      </c>
      <c r="E372" s="169">
        <v>18.677099999999999</v>
      </c>
      <c r="F372" s="170"/>
      <c r="G372" s="171">
        <f>ROUND(E372*F372,2)</f>
        <v>0</v>
      </c>
      <c r="H372" s="170"/>
      <c r="I372" s="171">
        <f>ROUND(E372*H372,2)</f>
        <v>0</v>
      </c>
      <c r="J372" s="170"/>
      <c r="K372" s="171">
        <f>ROUND(E372*J372,2)</f>
        <v>0</v>
      </c>
      <c r="L372" s="171">
        <v>15</v>
      </c>
      <c r="M372" s="171">
        <f>G372*(1+L372/100)</f>
        <v>0</v>
      </c>
      <c r="N372" s="171">
        <v>2.1000000000000001E-4</v>
      </c>
      <c r="O372" s="171">
        <f>ROUND(E372*N372,2)</f>
        <v>0</v>
      </c>
      <c r="P372" s="171">
        <v>0</v>
      </c>
      <c r="Q372" s="171">
        <f>ROUND(E372*P372,2)</f>
        <v>0</v>
      </c>
      <c r="R372" s="171"/>
      <c r="S372" s="171" t="s">
        <v>200</v>
      </c>
      <c r="T372" s="172" t="s">
        <v>200</v>
      </c>
      <c r="U372" s="157">
        <v>0.05</v>
      </c>
      <c r="V372" s="157">
        <f>ROUND(E372*U372,2)</f>
        <v>0.93</v>
      </c>
      <c r="W372" s="157"/>
      <c r="X372" s="157" t="s">
        <v>225</v>
      </c>
      <c r="Y372" s="147"/>
      <c r="Z372" s="147"/>
      <c r="AA372" s="147"/>
      <c r="AB372" s="147"/>
      <c r="AC372" s="147"/>
      <c r="AD372" s="147"/>
      <c r="AE372" s="147"/>
      <c r="AF372" s="147"/>
      <c r="AG372" s="147" t="s">
        <v>226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192" t="s">
        <v>606</v>
      </c>
      <c r="D373" s="187"/>
      <c r="E373" s="188">
        <v>21.105</v>
      </c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47"/>
      <c r="Z373" s="147"/>
      <c r="AA373" s="147"/>
      <c r="AB373" s="147"/>
      <c r="AC373" s="147"/>
      <c r="AD373" s="147"/>
      <c r="AE373" s="147"/>
      <c r="AF373" s="147"/>
      <c r="AG373" s="147" t="s">
        <v>217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92" t="s">
        <v>607</v>
      </c>
      <c r="D374" s="187"/>
      <c r="E374" s="188">
        <v>0.1862</v>
      </c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47"/>
      <c r="Z374" s="147"/>
      <c r="AA374" s="147"/>
      <c r="AB374" s="147"/>
      <c r="AC374" s="147"/>
      <c r="AD374" s="147"/>
      <c r="AE374" s="147"/>
      <c r="AF374" s="147"/>
      <c r="AG374" s="147" t="s">
        <v>217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92" t="s">
        <v>608</v>
      </c>
      <c r="D375" s="187"/>
      <c r="E375" s="188">
        <v>0.78239999999999998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217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92" t="s">
        <v>609</v>
      </c>
      <c r="D376" s="187"/>
      <c r="E376" s="188">
        <v>-3.3965000000000001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217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66">
        <v>101</v>
      </c>
      <c r="B377" s="167" t="s">
        <v>610</v>
      </c>
      <c r="C377" s="183" t="s">
        <v>611</v>
      </c>
      <c r="D377" s="168" t="s">
        <v>250</v>
      </c>
      <c r="E377" s="169">
        <v>18.677099999999999</v>
      </c>
      <c r="F377" s="170"/>
      <c r="G377" s="171">
        <f>ROUND(E377*F377,2)</f>
        <v>0</v>
      </c>
      <c r="H377" s="170"/>
      <c r="I377" s="171">
        <f>ROUND(E377*H377,2)</f>
        <v>0</v>
      </c>
      <c r="J377" s="170"/>
      <c r="K377" s="171">
        <f>ROUND(E377*J377,2)</f>
        <v>0</v>
      </c>
      <c r="L377" s="171">
        <v>15</v>
      </c>
      <c r="M377" s="171">
        <f>G377*(1+L377/100)</f>
        <v>0</v>
      </c>
      <c r="N377" s="171">
        <v>5.3499999999999997E-3</v>
      </c>
      <c r="O377" s="171">
        <f>ROUND(E377*N377,2)</f>
        <v>0.1</v>
      </c>
      <c r="P377" s="171">
        <v>0</v>
      </c>
      <c r="Q377" s="171">
        <f>ROUND(E377*P377,2)</f>
        <v>0</v>
      </c>
      <c r="R377" s="171"/>
      <c r="S377" s="171" t="s">
        <v>200</v>
      </c>
      <c r="T377" s="172" t="s">
        <v>200</v>
      </c>
      <c r="U377" s="157">
        <v>1.288</v>
      </c>
      <c r="V377" s="157">
        <f>ROUND(E377*U377,2)</f>
        <v>24.06</v>
      </c>
      <c r="W377" s="157"/>
      <c r="X377" s="157" t="s">
        <v>225</v>
      </c>
      <c r="Y377" s="147"/>
      <c r="Z377" s="147"/>
      <c r="AA377" s="147"/>
      <c r="AB377" s="147"/>
      <c r="AC377" s="147"/>
      <c r="AD377" s="147"/>
      <c r="AE377" s="147"/>
      <c r="AF377" s="147"/>
      <c r="AG377" s="147" t="s">
        <v>226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92" t="s">
        <v>606</v>
      </c>
      <c r="D378" s="187"/>
      <c r="E378" s="188">
        <v>21.105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217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192" t="s">
        <v>607</v>
      </c>
      <c r="D379" s="187"/>
      <c r="E379" s="188">
        <v>0.1862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47"/>
      <c r="Z379" s="147"/>
      <c r="AA379" s="147"/>
      <c r="AB379" s="147"/>
      <c r="AC379" s="147"/>
      <c r="AD379" s="147"/>
      <c r="AE379" s="147"/>
      <c r="AF379" s="147"/>
      <c r="AG379" s="147" t="s">
        <v>217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192" t="s">
        <v>608</v>
      </c>
      <c r="D380" s="187"/>
      <c r="E380" s="188">
        <v>0.78239999999999998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217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192" t="s">
        <v>609</v>
      </c>
      <c r="D381" s="187"/>
      <c r="E381" s="188">
        <v>-3.3965000000000001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217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66">
        <v>102</v>
      </c>
      <c r="B382" s="167" t="s">
        <v>612</v>
      </c>
      <c r="C382" s="183" t="s">
        <v>613</v>
      </c>
      <c r="D382" s="168" t="s">
        <v>250</v>
      </c>
      <c r="E382" s="169">
        <v>20.544809999999998</v>
      </c>
      <c r="F382" s="170"/>
      <c r="G382" s="171">
        <f>ROUND(E382*F382,2)</f>
        <v>0</v>
      </c>
      <c r="H382" s="170"/>
      <c r="I382" s="171">
        <f>ROUND(E382*H382,2)</f>
        <v>0</v>
      </c>
      <c r="J382" s="170"/>
      <c r="K382" s="171">
        <f>ROUND(E382*J382,2)</f>
        <v>0</v>
      </c>
      <c r="L382" s="171">
        <v>15</v>
      </c>
      <c r="M382" s="171">
        <f>G382*(1+L382/100)</f>
        <v>0</v>
      </c>
      <c r="N382" s="171">
        <v>1.9429999999999999E-2</v>
      </c>
      <c r="O382" s="171">
        <f>ROUND(E382*N382,2)</f>
        <v>0.4</v>
      </c>
      <c r="P382" s="171">
        <v>0</v>
      </c>
      <c r="Q382" s="171">
        <f>ROUND(E382*P382,2)</f>
        <v>0</v>
      </c>
      <c r="R382" s="171" t="s">
        <v>213</v>
      </c>
      <c r="S382" s="171" t="s">
        <v>200</v>
      </c>
      <c r="T382" s="172" t="s">
        <v>200</v>
      </c>
      <c r="U382" s="157">
        <v>0</v>
      </c>
      <c r="V382" s="157">
        <f>ROUND(E382*U382,2)</f>
        <v>0</v>
      </c>
      <c r="W382" s="157"/>
      <c r="X382" s="157" t="s">
        <v>214</v>
      </c>
      <c r="Y382" s="147"/>
      <c r="Z382" s="147"/>
      <c r="AA382" s="147"/>
      <c r="AB382" s="147"/>
      <c r="AC382" s="147"/>
      <c r="AD382" s="147"/>
      <c r="AE382" s="147"/>
      <c r="AF382" s="147"/>
      <c r="AG382" s="147" t="s">
        <v>215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192" t="s">
        <v>614</v>
      </c>
      <c r="D383" s="187"/>
      <c r="E383" s="188">
        <v>20.544809999999998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217</v>
      </c>
      <c r="AH383" s="147">
        <v>5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>
        <v>103</v>
      </c>
      <c r="B384" s="155" t="s">
        <v>615</v>
      </c>
      <c r="C384" s="193" t="s">
        <v>616</v>
      </c>
      <c r="D384" s="156" t="s">
        <v>0</v>
      </c>
      <c r="E384" s="191"/>
      <c r="F384" s="158"/>
      <c r="G384" s="157">
        <f>ROUND(E384*F384,2)</f>
        <v>0</v>
      </c>
      <c r="H384" s="158"/>
      <c r="I384" s="157">
        <f>ROUND(E384*H384,2)</f>
        <v>0</v>
      </c>
      <c r="J384" s="158"/>
      <c r="K384" s="157">
        <f>ROUND(E384*J384,2)</f>
        <v>0</v>
      </c>
      <c r="L384" s="157">
        <v>15</v>
      </c>
      <c r="M384" s="157">
        <f>G384*(1+L384/100)</f>
        <v>0</v>
      </c>
      <c r="N384" s="157">
        <v>0</v>
      </c>
      <c r="O384" s="157">
        <f>ROUND(E384*N384,2)</f>
        <v>0</v>
      </c>
      <c r="P384" s="157">
        <v>0</v>
      </c>
      <c r="Q384" s="157">
        <f>ROUND(E384*P384,2)</f>
        <v>0</v>
      </c>
      <c r="R384" s="157"/>
      <c r="S384" s="157" t="s">
        <v>200</v>
      </c>
      <c r="T384" s="157" t="s">
        <v>200</v>
      </c>
      <c r="U384" s="157">
        <v>0</v>
      </c>
      <c r="V384" s="157">
        <f>ROUND(E384*U384,2)</f>
        <v>0</v>
      </c>
      <c r="W384" s="157"/>
      <c r="X384" s="157" t="s">
        <v>406</v>
      </c>
      <c r="Y384" s="147"/>
      <c r="Z384" s="147"/>
      <c r="AA384" s="147"/>
      <c r="AB384" s="147"/>
      <c r="AC384" s="147"/>
      <c r="AD384" s="147"/>
      <c r="AE384" s="147"/>
      <c r="AF384" s="147"/>
      <c r="AG384" s="147" t="s">
        <v>407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x14ac:dyDescent="0.2">
      <c r="A385" s="160" t="s">
        <v>195</v>
      </c>
      <c r="B385" s="161" t="s">
        <v>154</v>
      </c>
      <c r="C385" s="181" t="s">
        <v>155</v>
      </c>
      <c r="D385" s="162"/>
      <c r="E385" s="163"/>
      <c r="F385" s="164"/>
      <c r="G385" s="164">
        <f>SUMIF(AG386:AG403,"&lt;&gt;NOR",G386:G403)</f>
        <v>0</v>
      </c>
      <c r="H385" s="164"/>
      <c r="I385" s="164">
        <f>SUM(I386:I403)</f>
        <v>0</v>
      </c>
      <c r="J385" s="164"/>
      <c r="K385" s="164">
        <f>SUM(K386:K403)</f>
        <v>0</v>
      </c>
      <c r="L385" s="164"/>
      <c r="M385" s="164">
        <f>SUM(M386:M403)</f>
        <v>0</v>
      </c>
      <c r="N385" s="164"/>
      <c r="O385" s="164">
        <f>SUM(O386:O403)</f>
        <v>0.02</v>
      </c>
      <c r="P385" s="164"/>
      <c r="Q385" s="164">
        <f>SUM(Q386:Q403)</f>
        <v>0</v>
      </c>
      <c r="R385" s="164"/>
      <c r="S385" s="164"/>
      <c r="T385" s="165"/>
      <c r="U385" s="159"/>
      <c r="V385" s="159">
        <f>SUM(V386:V403)</f>
        <v>21.539999999999996</v>
      </c>
      <c r="W385" s="159"/>
      <c r="X385" s="159"/>
      <c r="AG385" t="s">
        <v>196</v>
      </c>
    </row>
    <row r="386" spans="1:60" ht="33.75" outlineLevel="1" x14ac:dyDescent="0.2">
      <c r="A386" s="166">
        <v>104</v>
      </c>
      <c r="B386" s="167" t="s">
        <v>617</v>
      </c>
      <c r="C386" s="183" t="s">
        <v>618</v>
      </c>
      <c r="D386" s="168" t="s">
        <v>250</v>
      </c>
      <c r="E386" s="169">
        <v>1.68</v>
      </c>
      <c r="F386" s="170"/>
      <c r="G386" s="171">
        <f>ROUND(E386*F386,2)</f>
        <v>0</v>
      </c>
      <c r="H386" s="170"/>
      <c r="I386" s="171">
        <f>ROUND(E386*H386,2)</f>
        <v>0</v>
      </c>
      <c r="J386" s="170"/>
      <c r="K386" s="171">
        <f>ROUND(E386*J386,2)</f>
        <v>0</v>
      </c>
      <c r="L386" s="171">
        <v>15</v>
      </c>
      <c r="M386" s="171">
        <f>G386*(1+L386/100)</f>
        <v>0</v>
      </c>
      <c r="N386" s="171">
        <v>1.0000000000000001E-5</v>
      </c>
      <c r="O386" s="171">
        <f>ROUND(E386*N386,2)</f>
        <v>0</v>
      </c>
      <c r="P386" s="171">
        <v>0</v>
      </c>
      <c r="Q386" s="171">
        <f>ROUND(E386*P386,2)</f>
        <v>0</v>
      </c>
      <c r="R386" s="171"/>
      <c r="S386" s="171" t="s">
        <v>200</v>
      </c>
      <c r="T386" s="172" t="s">
        <v>200</v>
      </c>
      <c r="U386" s="157">
        <v>4.1000000000000002E-2</v>
      </c>
      <c r="V386" s="157">
        <f>ROUND(E386*U386,2)</f>
        <v>7.0000000000000007E-2</v>
      </c>
      <c r="W386" s="157"/>
      <c r="X386" s="157" t="s">
        <v>225</v>
      </c>
      <c r="Y386" s="147"/>
      <c r="Z386" s="147"/>
      <c r="AA386" s="147"/>
      <c r="AB386" s="147"/>
      <c r="AC386" s="147"/>
      <c r="AD386" s="147"/>
      <c r="AE386" s="147"/>
      <c r="AF386" s="147"/>
      <c r="AG386" s="147" t="s">
        <v>226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ht="33.75" outlineLevel="1" x14ac:dyDescent="0.2">
      <c r="A387" s="154"/>
      <c r="B387" s="155"/>
      <c r="C387" s="192" t="s">
        <v>619</v>
      </c>
      <c r="D387" s="187"/>
      <c r="E387" s="188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47"/>
      <c r="Z387" s="147"/>
      <c r="AA387" s="147"/>
      <c r="AB387" s="147"/>
      <c r="AC387" s="147"/>
      <c r="AD387" s="147"/>
      <c r="AE387" s="147"/>
      <c r="AF387" s="147"/>
      <c r="AG387" s="147" t="s">
        <v>217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192" t="s">
        <v>464</v>
      </c>
      <c r="D388" s="187"/>
      <c r="E388" s="188">
        <v>0.49</v>
      </c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217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192" t="s">
        <v>465</v>
      </c>
      <c r="D389" s="187"/>
      <c r="E389" s="188">
        <v>0.49</v>
      </c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7"/>
      <c r="Z389" s="147"/>
      <c r="AA389" s="147"/>
      <c r="AB389" s="147"/>
      <c r="AC389" s="147"/>
      <c r="AD389" s="147"/>
      <c r="AE389" s="147"/>
      <c r="AF389" s="147"/>
      <c r="AG389" s="147" t="s">
        <v>217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54"/>
      <c r="B390" s="155"/>
      <c r="C390" s="192" t="s">
        <v>466</v>
      </c>
      <c r="D390" s="187"/>
      <c r="E390" s="188">
        <v>0.7</v>
      </c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47"/>
      <c r="Z390" s="147"/>
      <c r="AA390" s="147"/>
      <c r="AB390" s="147"/>
      <c r="AC390" s="147"/>
      <c r="AD390" s="147"/>
      <c r="AE390" s="147"/>
      <c r="AF390" s="147"/>
      <c r="AG390" s="147" t="s">
        <v>217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ht="22.5" outlineLevel="1" x14ac:dyDescent="0.2">
      <c r="A391" s="166">
        <v>105</v>
      </c>
      <c r="B391" s="167" t="s">
        <v>620</v>
      </c>
      <c r="C391" s="183" t="s">
        <v>621</v>
      </c>
      <c r="D391" s="168" t="s">
        <v>250</v>
      </c>
      <c r="E391" s="169">
        <v>1.68</v>
      </c>
      <c r="F391" s="170"/>
      <c r="G391" s="171">
        <f>ROUND(E391*F391,2)</f>
        <v>0</v>
      </c>
      <c r="H391" s="170"/>
      <c r="I391" s="171">
        <f>ROUND(E391*H391,2)</f>
        <v>0</v>
      </c>
      <c r="J391" s="170"/>
      <c r="K391" s="171">
        <f>ROUND(E391*J391,2)</f>
        <v>0</v>
      </c>
      <c r="L391" s="171">
        <v>15</v>
      </c>
      <c r="M391" s="171">
        <f>G391*(1+L391/100)</f>
        <v>0</v>
      </c>
      <c r="N391" s="171">
        <v>5.9000000000000003E-4</v>
      </c>
      <c r="O391" s="171">
        <f>ROUND(E391*N391,2)</f>
        <v>0</v>
      </c>
      <c r="P391" s="171">
        <v>0</v>
      </c>
      <c r="Q391" s="171">
        <f>ROUND(E391*P391,2)</f>
        <v>0</v>
      </c>
      <c r="R391" s="171"/>
      <c r="S391" s="171" t="s">
        <v>200</v>
      </c>
      <c r="T391" s="172" t="s">
        <v>200</v>
      </c>
      <c r="U391" s="157">
        <v>0.4</v>
      </c>
      <c r="V391" s="157">
        <f>ROUND(E391*U391,2)</f>
        <v>0.67</v>
      </c>
      <c r="W391" s="157"/>
      <c r="X391" s="157" t="s">
        <v>225</v>
      </c>
      <c r="Y391" s="147"/>
      <c r="Z391" s="147"/>
      <c r="AA391" s="147"/>
      <c r="AB391" s="147"/>
      <c r="AC391" s="147"/>
      <c r="AD391" s="147"/>
      <c r="AE391" s="147"/>
      <c r="AF391" s="147"/>
      <c r="AG391" s="147" t="s">
        <v>226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ht="33.75" outlineLevel="1" x14ac:dyDescent="0.2">
      <c r="A392" s="154"/>
      <c r="B392" s="155"/>
      <c r="C392" s="192" t="s">
        <v>619</v>
      </c>
      <c r="D392" s="187"/>
      <c r="E392" s="188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217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192" t="s">
        <v>464</v>
      </c>
      <c r="D393" s="187"/>
      <c r="E393" s="188">
        <v>0.49</v>
      </c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47"/>
      <c r="Z393" s="147"/>
      <c r="AA393" s="147"/>
      <c r="AB393" s="147"/>
      <c r="AC393" s="147"/>
      <c r="AD393" s="147"/>
      <c r="AE393" s="147"/>
      <c r="AF393" s="147"/>
      <c r="AG393" s="147" t="s">
        <v>217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92" t="s">
        <v>465</v>
      </c>
      <c r="D394" s="187"/>
      <c r="E394" s="188">
        <v>0.49</v>
      </c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217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92" t="s">
        <v>466</v>
      </c>
      <c r="D395" s="187"/>
      <c r="E395" s="188">
        <v>0.7</v>
      </c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217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ht="33.75" outlineLevel="1" x14ac:dyDescent="0.2">
      <c r="A396" s="166">
        <v>106</v>
      </c>
      <c r="B396" s="167" t="s">
        <v>622</v>
      </c>
      <c r="C396" s="183" t="s">
        <v>623</v>
      </c>
      <c r="D396" s="168" t="s">
        <v>250</v>
      </c>
      <c r="E396" s="169">
        <v>42.83</v>
      </c>
      <c r="F396" s="170"/>
      <c r="G396" s="171">
        <f>ROUND(E396*F396,2)</f>
        <v>0</v>
      </c>
      <c r="H396" s="170"/>
      <c r="I396" s="171">
        <f>ROUND(E396*H396,2)</f>
        <v>0</v>
      </c>
      <c r="J396" s="170"/>
      <c r="K396" s="171">
        <f>ROUND(E396*J396,2)</f>
        <v>0</v>
      </c>
      <c r="L396" s="171">
        <v>15</v>
      </c>
      <c r="M396" s="171">
        <f>G396*(1+L396/100)</f>
        <v>0</v>
      </c>
      <c r="N396" s="171">
        <v>4.2999999999999999E-4</v>
      </c>
      <c r="O396" s="171">
        <f>ROUND(E396*N396,2)</f>
        <v>0.02</v>
      </c>
      <c r="P396" s="171">
        <v>0</v>
      </c>
      <c r="Q396" s="171">
        <f>ROUND(E396*P396,2)</f>
        <v>0</v>
      </c>
      <c r="R396" s="171"/>
      <c r="S396" s="171" t="s">
        <v>200</v>
      </c>
      <c r="T396" s="172" t="s">
        <v>200</v>
      </c>
      <c r="U396" s="157">
        <v>0.48</v>
      </c>
      <c r="V396" s="157">
        <f>ROUND(E396*U396,2)</f>
        <v>20.56</v>
      </c>
      <c r="W396" s="157"/>
      <c r="X396" s="157" t="s">
        <v>225</v>
      </c>
      <c r="Y396" s="147"/>
      <c r="Z396" s="147"/>
      <c r="AA396" s="147"/>
      <c r="AB396" s="147"/>
      <c r="AC396" s="147"/>
      <c r="AD396" s="147"/>
      <c r="AE396" s="147"/>
      <c r="AF396" s="147"/>
      <c r="AG396" s="147" t="s">
        <v>226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192" t="s">
        <v>574</v>
      </c>
      <c r="D397" s="187"/>
      <c r="E397" s="188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217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92" t="s">
        <v>575</v>
      </c>
      <c r="D398" s="187"/>
      <c r="E398" s="188">
        <v>42.83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217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66">
        <v>107</v>
      </c>
      <c r="B399" s="167" t="s">
        <v>624</v>
      </c>
      <c r="C399" s="183" t="s">
        <v>625</v>
      </c>
      <c r="D399" s="168" t="s">
        <v>250</v>
      </c>
      <c r="E399" s="169">
        <v>1.68</v>
      </c>
      <c r="F399" s="170"/>
      <c r="G399" s="171">
        <f>ROUND(E399*F399,2)</f>
        <v>0</v>
      </c>
      <c r="H399" s="170"/>
      <c r="I399" s="171">
        <f>ROUND(E399*H399,2)</f>
        <v>0</v>
      </c>
      <c r="J399" s="170"/>
      <c r="K399" s="171">
        <f>ROUND(E399*J399,2)</f>
        <v>0</v>
      </c>
      <c r="L399" s="171">
        <v>15</v>
      </c>
      <c r="M399" s="171">
        <f>G399*(1+L399/100)</f>
        <v>0</v>
      </c>
      <c r="N399" s="171">
        <v>6.9999999999999994E-5</v>
      </c>
      <c r="O399" s="171">
        <f>ROUND(E399*N399,2)</f>
        <v>0</v>
      </c>
      <c r="P399" s="171">
        <v>0</v>
      </c>
      <c r="Q399" s="171">
        <f>ROUND(E399*P399,2)</f>
        <v>0</v>
      </c>
      <c r="R399" s="171"/>
      <c r="S399" s="171" t="s">
        <v>200</v>
      </c>
      <c r="T399" s="172" t="s">
        <v>200</v>
      </c>
      <c r="U399" s="157">
        <v>0.14399999999999999</v>
      </c>
      <c r="V399" s="157">
        <f>ROUND(E399*U399,2)</f>
        <v>0.24</v>
      </c>
      <c r="W399" s="157"/>
      <c r="X399" s="157" t="s">
        <v>225</v>
      </c>
      <c r="Y399" s="147"/>
      <c r="Z399" s="147"/>
      <c r="AA399" s="147"/>
      <c r="AB399" s="147"/>
      <c r="AC399" s="147"/>
      <c r="AD399" s="147"/>
      <c r="AE399" s="147"/>
      <c r="AF399" s="147"/>
      <c r="AG399" s="147" t="s">
        <v>226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ht="33.75" outlineLevel="1" x14ac:dyDescent="0.2">
      <c r="A400" s="154"/>
      <c r="B400" s="155"/>
      <c r="C400" s="192" t="s">
        <v>619</v>
      </c>
      <c r="D400" s="187"/>
      <c r="E400" s="188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217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192" t="s">
        <v>464</v>
      </c>
      <c r="D401" s="187"/>
      <c r="E401" s="188">
        <v>0.49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217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92" t="s">
        <v>465</v>
      </c>
      <c r="D402" s="187"/>
      <c r="E402" s="188">
        <v>0.49</v>
      </c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217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92" t="s">
        <v>466</v>
      </c>
      <c r="D403" s="187"/>
      <c r="E403" s="188">
        <v>0.7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217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x14ac:dyDescent="0.2">
      <c r="A404" s="160" t="s">
        <v>195</v>
      </c>
      <c r="B404" s="161" t="s">
        <v>156</v>
      </c>
      <c r="C404" s="181" t="s">
        <v>157</v>
      </c>
      <c r="D404" s="162"/>
      <c r="E404" s="163"/>
      <c r="F404" s="164"/>
      <c r="G404" s="164">
        <f>SUMIF(AG405:AG526,"&lt;&gt;NOR",G405:G526)</f>
        <v>0</v>
      </c>
      <c r="H404" s="164"/>
      <c r="I404" s="164">
        <f>SUM(I405:I526)</f>
        <v>0</v>
      </c>
      <c r="J404" s="164"/>
      <c r="K404" s="164">
        <f>SUM(K405:K526)</f>
        <v>0</v>
      </c>
      <c r="L404" s="164"/>
      <c r="M404" s="164">
        <f>SUM(M405:M526)</f>
        <v>0</v>
      </c>
      <c r="N404" s="164"/>
      <c r="O404" s="164">
        <f>SUM(O405:O526)</f>
        <v>0.12</v>
      </c>
      <c r="P404" s="164"/>
      <c r="Q404" s="164">
        <f>SUM(Q405:Q526)</f>
        <v>0</v>
      </c>
      <c r="R404" s="164"/>
      <c r="S404" s="164"/>
      <c r="T404" s="165"/>
      <c r="U404" s="159"/>
      <c r="V404" s="159">
        <f>SUM(V405:V526)</f>
        <v>54.230000000000004</v>
      </c>
      <c r="W404" s="159"/>
      <c r="X404" s="159"/>
      <c r="AG404" t="s">
        <v>196</v>
      </c>
    </row>
    <row r="405" spans="1:60" ht="33.75" outlineLevel="1" x14ac:dyDescent="0.2">
      <c r="A405" s="166">
        <v>108</v>
      </c>
      <c r="B405" s="167" t="s">
        <v>626</v>
      </c>
      <c r="C405" s="183" t="s">
        <v>627</v>
      </c>
      <c r="D405" s="168" t="s">
        <v>212</v>
      </c>
      <c r="E405" s="169">
        <v>4</v>
      </c>
      <c r="F405" s="170"/>
      <c r="G405" s="171">
        <f>ROUND(E405*F405,2)</f>
        <v>0</v>
      </c>
      <c r="H405" s="170"/>
      <c r="I405" s="171">
        <f>ROUND(E405*H405,2)</f>
        <v>0</v>
      </c>
      <c r="J405" s="170"/>
      <c r="K405" s="171">
        <f>ROUND(E405*J405,2)</f>
        <v>0</v>
      </c>
      <c r="L405" s="171">
        <v>15</v>
      </c>
      <c r="M405" s="171">
        <f>G405*(1+L405/100)</f>
        <v>0</v>
      </c>
      <c r="N405" s="171">
        <v>0</v>
      </c>
      <c r="O405" s="171">
        <f>ROUND(E405*N405,2)</f>
        <v>0</v>
      </c>
      <c r="P405" s="171">
        <v>0</v>
      </c>
      <c r="Q405" s="171">
        <f>ROUND(E405*P405,2)</f>
        <v>0</v>
      </c>
      <c r="R405" s="171"/>
      <c r="S405" s="171" t="s">
        <v>220</v>
      </c>
      <c r="T405" s="172" t="s">
        <v>201</v>
      </c>
      <c r="U405" s="157">
        <v>0</v>
      </c>
      <c r="V405" s="157">
        <f>ROUND(E405*U405,2)</f>
        <v>0</v>
      </c>
      <c r="W405" s="157"/>
      <c r="X405" s="157" t="s">
        <v>225</v>
      </c>
      <c r="Y405" s="147"/>
      <c r="Z405" s="147"/>
      <c r="AA405" s="147"/>
      <c r="AB405" s="147"/>
      <c r="AC405" s="147"/>
      <c r="AD405" s="147"/>
      <c r="AE405" s="147"/>
      <c r="AF405" s="147"/>
      <c r="AG405" s="147" t="s">
        <v>226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192" t="s">
        <v>628</v>
      </c>
      <c r="D406" s="187"/>
      <c r="E406" s="188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7"/>
      <c r="Z406" s="147"/>
      <c r="AA406" s="147"/>
      <c r="AB406" s="147"/>
      <c r="AC406" s="147"/>
      <c r="AD406" s="147"/>
      <c r="AE406" s="147"/>
      <c r="AF406" s="147"/>
      <c r="AG406" s="147" t="s">
        <v>217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192" t="s">
        <v>480</v>
      </c>
      <c r="D407" s="187"/>
      <c r="E407" s="188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217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192" t="s">
        <v>629</v>
      </c>
      <c r="D408" s="187"/>
      <c r="E408" s="188">
        <v>1</v>
      </c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7"/>
      <c r="Z408" s="147"/>
      <c r="AA408" s="147"/>
      <c r="AB408" s="147"/>
      <c r="AC408" s="147"/>
      <c r="AD408" s="147"/>
      <c r="AE408" s="147"/>
      <c r="AF408" s="147"/>
      <c r="AG408" s="147" t="s">
        <v>217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192" t="s">
        <v>482</v>
      </c>
      <c r="D409" s="187"/>
      <c r="E409" s="188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217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192" t="s">
        <v>629</v>
      </c>
      <c r="D410" s="187"/>
      <c r="E410" s="188">
        <v>1</v>
      </c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47"/>
      <c r="Z410" s="147"/>
      <c r="AA410" s="147"/>
      <c r="AB410" s="147"/>
      <c r="AC410" s="147"/>
      <c r="AD410" s="147"/>
      <c r="AE410" s="147"/>
      <c r="AF410" s="147"/>
      <c r="AG410" s="147" t="s">
        <v>217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54"/>
      <c r="B411" s="155"/>
      <c r="C411" s="192" t="s">
        <v>484</v>
      </c>
      <c r="D411" s="187"/>
      <c r="E411" s="188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47"/>
      <c r="Z411" s="147"/>
      <c r="AA411" s="147"/>
      <c r="AB411" s="147"/>
      <c r="AC411" s="147"/>
      <c r="AD411" s="147"/>
      <c r="AE411" s="147"/>
      <c r="AF411" s="147"/>
      <c r="AG411" s="147" t="s">
        <v>217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92" t="s">
        <v>629</v>
      </c>
      <c r="D412" s="187"/>
      <c r="E412" s="188">
        <v>1</v>
      </c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7"/>
      <c r="Z412" s="147"/>
      <c r="AA412" s="147"/>
      <c r="AB412" s="147"/>
      <c r="AC412" s="147"/>
      <c r="AD412" s="147"/>
      <c r="AE412" s="147"/>
      <c r="AF412" s="147"/>
      <c r="AG412" s="147" t="s">
        <v>217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54"/>
      <c r="B413" s="155"/>
      <c r="C413" s="192" t="s">
        <v>486</v>
      </c>
      <c r="D413" s="187"/>
      <c r="E413" s="188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7"/>
      <c r="Z413" s="147"/>
      <c r="AA413" s="147"/>
      <c r="AB413" s="147"/>
      <c r="AC413" s="147"/>
      <c r="AD413" s="147"/>
      <c r="AE413" s="147"/>
      <c r="AF413" s="147"/>
      <c r="AG413" s="147" t="s">
        <v>217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192" t="s">
        <v>629</v>
      </c>
      <c r="D414" s="187"/>
      <c r="E414" s="188">
        <v>1</v>
      </c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217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66">
        <v>109</v>
      </c>
      <c r="B415" s="167" t="s">
        <v>630</v>
      </c>
      <c r="C415" s="183" t="s">
        <v>631</v>
      </c>
      <c r="D415" s="168" t="s">
        <v>250</v>
      </c>
      <c r="E415" s="169">
        <v>251.03462999999999</v>
      </c>
      <c r="F415" s="170"/>
      <c r="G415" s="171">
        <f>ROUND(E415*F415,2)</f>
        <v>0</v>
      </c>
      <c r="H415" s="170"/>
      <c r="I415" s="171">
        <f>ROUND(E415*H415,2)</f>
        <v>0</v>
      </c>
      <c r="J415" s="170"/>
      <c r="K415" s="171">
        <f>ROUND(E415*J415,2)</f>
        <v>0</v>
      </c>
      <c r="L415" s="171">
        <v>15</v>
      </c>
      <c r="M415" s="171">
        <f>G415*(1+L415/100)</f>
        <v>0</v>
      </c>
      <c r="N415" s="171">
        <v>0</v>
      </c>
      <c r="O415" s="171">
        <f>ROUND(E415*N415,2)</f>
        <v>0</v>
      </c>
      <c r="P415" s="171">
        <v>0</v>
      </c>
      <c r="Q415" s="171">
        <f>ROUND(E415*P415,2)</f>
        <v>0</v>
      </c>
      <c r="R415" s="171"/>
      <c r="S415" s="171" t="s">
        <v>200</v>
      </c>
      <c r="T415" s="172" t="s">
        <v>200</v>
      </c>
      <c r="U415" s="157">
        <v>7.0000000000000001E-3</v>
      </c>
      <c r="V415" s="157">
        <f>ROUND(E415*U415,2)</f>
        <v>1.76</v>
      </c>
      <c r="W415" s="157"/>
      <c r="X415" s="157" t="s">
        <v>225</v>
      </c>
      <c r="Y415" s="147"/>
      <c r="Z415" s="147"/>
      <c r="AA415" s="147"/>
      <c r="AB415" s="147"/>
      <c r="AC415" s="147"/>
      <c r="AD415" s="147"/>
      <c r="AE415" s="147"/>
      <c r="AF415" s="147"/>
      <c r="AG415" s="147" t="s">
        <v>226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192" t="s">
        <v>632</v>
      </c>
      <c r="D416" s="187"/>
      <c r="E416" s="188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217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192" t="s">
        <v>275</v>
      </c>
      <c r="D417" s="187"/>
      <c r="E417" s="188">
        <v>3.95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217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54"/>
      <c r="B418" s="155"/>
      <c r="C418" s="192" t="s">
        <v>281</v>
      </c>
      <c r="D418" s="187"/>
      <c r="E418" s="188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217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ht="22.5" outlineLevel="1" x14ac:dyDescent="0.2">
      <c r="A419" s="154"/>
      <c r="B419" s="155"/>
      <c r="C419" s="192" t="s">
        <v>282</v>
      </c>
      <c r="D419" s="187"/>
      <c r="E419" s="188">
        <v>59.9</v>
      </c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217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192" t="s">
        <v>289</v>
      </c>
      <c r="D420" s="187"/>
      <c r="E420" s="188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217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192" t="s">
        <v>285</v>
      </c>
      <c r="D421" s="187"/>
      <c r="E421" s="188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47"/>
      <c r="Z421" s="147"/>
      <c r="AA421" s="147"/>
      <c r="AB421" s="147"/>
      <c r="AC421" s="147"/>
      <c r="AD421" s="147"/>
      <c r="AE421" s="147"/>
      <c r="AF421" s="147"/>
      <c r="AG421" s="147" t="s">
        <v>217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192" t="s">
        <v>286</v>
      </c>
      <c r="D422" s="187"/>
      <c r="E422" s="188">
        <v>22.1709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217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54"/>
      <c r="B423" s="155"/>
      <c r="C423" s="192" t="s">
        <v>287</v>
      </c>
      <c r="D423" s="187"/>
      <c r="E423" s="188">
        <v>3.9544999999999999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217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92" t="s">
        <v>288</v>
      </c>
      <c r="D424" s="187"/>
      <c r="E424" s="188">
        <v>-7.2720000000000002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217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92" t="s">
        <v>289</v>
      </c>
      <c r="D425" s="187"/>
      <c r="E425" s="188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7"/>
      <c r="Z425" s="147"/>
      <c r="AA425" s="147"/>
      <c r="AB425" s="147"/>
      <c r="AC425" s="147"/>
      <c r="AD425" s="147"/>
      <c r="AE425" s="147"/>
      <c r="AF425" s="147"/>
      <c r="AG425" s="147" t="s">
        <v>217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54"/>
      <c r="B426" s="155"/>
      <c r="C426" s="192" t="s">
        <v>290</v>
      </c>
      <c r="D426" s="187"/>
      <c r="E426" s="188">
        <v>27.236280000000001</v>
      </c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217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92" t="s">
        <v>291</v>
      </c>
      <c r="D427" s="187"/>
      <c r="E427" s="188">
        <v>1.339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217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192" t="s">
        <v>292</v>
      </c>
      <c r="D428" s="187"/>
      <c r="E428" s="188">
        <v>-5.1505999999999998</v>
      </c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217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92" t="s">
        <v>289</v>
      </c>
      <c r="D429" s="187"/>
      <c r="E429" s="188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217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192" t="s">
        <v>293</v>
      </c>
      <c r="D430" s="187"/>
      <c r="E430" s="188">
        <v>12.9133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217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192" t="s">
        <v>294</v>
      </c>
      <c r="D431" s="187"/>
      <c r="E431" s="188">
        <v>1.11313</v>
      </c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47"/>
      <c r="Z431" s="147"/>
      <c r="AA431" s="147"/>
      <c r="AB431" s="147"/>
      <c r="AC431" s="147"/>
      <c r="AD431" s="147"/>
      <c r="AE431" s="147"/>
      <c r="AF431" s="147"/>
      <c r="AG431" s="147" t="s">
        <v>217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92" t="s">
        <v>295</v>
      </c>
      <c r="D432" s="187"/>
      <c r="E432" s="188">
        <v>-2.3456999999999999</v>
      </c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217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192" t="s">
        <v>289</v>
      </c>
      <c r="D433" s="187"/>
      <c r="E433" s="188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217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192" t="s">
        <v>296</v>
      </c>
      <c r="D434" s="187"/>
      <c r="E434" s="188">
        <v>23.1966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217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54"/>
      <c r="B435" s="155"/>
      <c r="C435" s="192" t="s">
        <v>297</v>
      </c>
      <c r="D435" s="187"/>
      <c r="E435" s="188">
        <v>-5.4539999999999997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217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54"/>
      <c r="B436" s="155"/>
      <c r="C436" s="192" t="s">
        <v>289</v>
      </c>
      <c r="D436" s="187"/>
      <c r="E436" s="188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217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92" t="s">
        <v>298</v>
      </c>
      <c r="D437" s="187"/>
      <c r="E437" s="188">
        <v>5.3265000000000002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217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192" t="s">
        <v>299</v>
      </c>
      <c r="D438" s="187"/>
      <c r="E438" s="188">
        <v>1.3328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217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4"/>
      <c r="B439" s="155"/>
      <c r="C439" s="192" t="s">
        <v>300</v>
      </c>
      <c r="D439" s="187"/>
      <c r="E439" s="188">
        <v>-3.6995</v>
      </c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47"/>
      <c r="Z439" s="147"/>
      <c r="AA439" s="147"/>
      <c r="AB439" s="147"/>
      <c r="AC439" s="147"/>
      <c r="AD439" s="147"/>
      <c r="AE439" s="147"/>
      <c r="AF439" s="147"/>
      <c r="AG439" s="147" t="s">
        <v>217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192" t="s">
        <v>289</v>
      </c>
      <c r="D440" s="187"/>
      <c r="E440" s="188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217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92" t="s">
        <v>301</v>
      </c>
      <c r="D441" s="187"/>
      <c r="E441" s="188">
        <v>34.584499999999998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217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92" t="s">
        <v>302</v>
      </c>
      <c r="D442" s="187"/>
      <c r="E442" s="188">
        <v>3.3372000000000002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217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192" t="s">
        <v>299</v>
      </c>
      <c r="D443" s="187"/>
      <c r="E443" s="188">
        <v>1.3328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217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92" t="s">
        <v>300</v>
      </c>
      <c r="D444" s="187"/>
      <c r="E444" s="188">
        <v>-3.6995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217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192" t="s">
        <v>289</v>
      </c>
      <c r="D445" s="187"/>
      <c r="E445" s="188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47"/>
      <c r="Z445" s="147"/>
      <c r="AA445" s="147"/>
      <c r="AB445" s="147"/>
      <c r="AC445" s="147"/>
      <c r="AD445" s="147"/>
      <c r="AE445" s="147"/>
      <c r="AF445" s="147"/>
      <c r="AG445" s="147" t="s">
        <v>217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192" t="s">
        <v>303</v>
      </c>
      <c r="D446" s="187"/>
      <c r="E446" s="188">
        <v>43.973599999999998</v>
      </c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217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192" t="s">
        <v>304</v>
      </c>
      <c r="D447" s="187"/>
      <c r="E447" s="188">
        <v>1.5648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7"/>
      <c r="Z447" s="147"/>
      <c r="AA447" s="147"/>
      <c r="AB447" s="147"/>
      <c r="AC447" s="147"/>
      <c r="AD447" s="147"/>
      <c r="AE447" s="147"/>
      <c r="AF447" s="147"/>
      <c r="AG447" s="147" t="s">
        <v>217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192" t="s">
        <v>305</v>
      </c>
      <c r="D448" s="187"/>
      <c r="E448" s="188">
        <v>-6.5509000000000004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217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54"/>
      <c r="B449" s="155"/>
      <c r="C449" s="192" t="s">
        <v>289</v>
      </c>
      <c r="D449" s="187"/>
      <c r="E449" s="188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47"/>
      <c r="Z449" s="147"/>
      <c r="AA449" s="147"/>
      <c r="AB449" s="147"/>
      <c r="AC449" s="147"/>
      <c r="AD449" s="147"/>
      <c r="AE449" s="147"/>
      <c r="AF449" s="147"/>
      <c r="AG449" s="147" t="s">
        <v>217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192" t="s">
        <v>306</v>
      </c>
      <c r="D450" s="187"/>
      <c r="E450" s="188">
        <v>40.344200000000001</v>
      </c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217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192" t="s">
        <v>307</v>
      </c>
      <c r="D451" s="187"/>
      <c r="E451" s="188">
        <v>1.3295999999999999</v>
      </c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217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92" t="s">
        <v>308</v>
      </c>
      <c r="D452" s="187"/>
      <c r="E452" s="188">
        <v>-3.6928800000000002</v>
      </c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217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66">
        <v>110</v>
      </c>
      <c r="B453" s="167" t="s">
        <v>633</v>
      </c>
      <c r="C453" s="183" t="s">
        <v>634</v>
      </c>
      <c r="D453" s="168" t="s">
        <v>250</v>
      </c>
      <c r="E453" s="169">
        <v>8.7016500000000008</v>
      </c>
      <c r="F453" s="170"/>
      <c r="G453" s="171">
        <f>ROUND(E453*F453,2)</f>
        <v>0</v>
      </c>
      <c r="H453" s="170"/>
      <c r="I453" s="171">
        <f>ROUND(E453*H453,2)</f>
        <v>0</v>
      </c>
      <c r="J453" s="170"/>
      <c r="K453" s="171">
        <f>ROUND(E453*J453,2)</f>
        <v>0</v>
      </c>
      <c r="L453" s="171">
        <v>15</v>
      </c>
      <c r="M453" s="171">
        <f>G453*(1+L453/100)</f>
        <v>0</v>
      </c>
      <c r="N453" s="171">
        <v>0</v>
      </c>
      <c r="O453" s="171">
        <f>ROUND(E453*N453,2)</f>
        <v>0</v>
      </c>
      <c r="P453" s="171">
        <v>0</v>
      </c>
      <c r="Q453" s="171">
        <f>ROUND(E453*P453,2)</f>
        <v>0</v>
      </c>
      <c r="R453" s="171"/>
      <c r="S453" s="171" t="s">
        <v>200</v>
      </c>
      <c r="T453" s="172" t="s">
        <v>200</v>
      </c>
      <c r="U453" s="157">
        <v>2.9000000000000001E-2</v>
      </c>
      <c r="V453" s="157">
        <f>ROUND(E453*U453,2)</f>
        <v>0.25</v>
      </c>
      <c r="W453" s="157"/>
      <c r="X453" s="157" t="s">
        <v>225</v>
      </c>
      <c r="Y453" s="147"/>
      <c r="Z453" s="147"/>
      <c r="AA453" s="147"/>
      <c r="AB453" s="147"/>
      <c r="AC453" s="147"/>
      <c r="AD453" s="147"/>
      <c r="AE453" s="147"/>
      <c r="AF453" s="147"/>
      <c r="AG453" s="147" t="s">
        <v>226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92" t="s">
        <v>628</v>
      </c>
      <c r="D454" s="187"/>
      <c r="E454" s="188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217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92" t="s">
        <v>480</v>
      </c>
      <c r="D455" s="187"/>
      <c r="E455" s="188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217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92" t="s">
        <v>635</v>
      </c>
      <c r="D456" s="187"/>
      <c r="E456" s="188">
        <v>0.83069999999999999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217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54"/>
      <c r="B457" s="155"/>
      <c r="C457" s="192" t="s">
        <v>481</v>
      </c>
      <c r="D457" s="187"/>
      <c r="E457" s="188">
        <v>0.13455</v>
      </c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7"/>
      <c r="Z457" s="147"/>
      <c r="AA457" s="147"/>
      <c r="AB457" s="147"/>
      <c r="AC457" s="147"/>
      <c r="AD457" s="147"/>
      <c r="AE457" s="147"/>
      <c r="AF457" s="147"/>
      <c r="AG457" s="147" t="s">
        <v>217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192" t="s">
        <v>482</v>
      </c>
      <c r="D458" s="187"/>
      <c r="E458" s="188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47"/>
      <c r="Z458" s="147"/>
      <c r="AA458" s="147"/>
      <c r="AB458" s="147"/>
      <c r="AC458" s="147"/>
      <c r="AD458" s="147"/>
      <c r="AE458" s="147"/>
      <c r="AF458" s="147"/>
      <c r="AG458" s="147" t="s">
        <v>217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92" t="s">
        <v>636</v>
      </c>
      <c r="D459" s="187"/>
      <c r="E459" s="188">
        <v>1.8815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7"/>
      <c r="Z459" s="147"/>
      <c r="AA459" s="147"/>
      <c r="AB459" s="147"/>
      <c r="AC459" s="147"/>
      <c r="AD459" s="147"/>
      <c r="AE459" s="147"/>
      <c r="AF459" s="147"/>
      <c r="AG459" s="147" t="s">
        <v>217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54"/>
      <c r="B460" s="155"/>
      <c r="C460" s="192" t="s">
        <v>483</v>
      </c>
      <c r="D460" s="187"/>
      <c r="E460" s="188">
        <v>0.318</v>
      </c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47"/>
      <c r="Z460" s="147"/>
      <c r="AA460" s="147"/>
      <c r="AB460" s="147"/>
      <c r="AC460" s="147"/>
      <c r="AD460" s="147"/>
      <c r="AE460" s="147"/>
      <c r="AF460" s="147"/>
      <c r="AG460" s="147" t="s">
        <v>217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192" t="s">
        <v>484</v>
      </c>
      <c r="D461" s="187"/>
      <c r="E461" s="188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7"/>
      <c r="Z461" s="147"/>
      <c r="AA461" s="147"/>
      <c r="AB461" s="147"/>
      <c r="AC461" s="147"/>
      <c r="AD461" s="147"/>
      <c r="AE461" s="147"/>
      <c r="AF461" s="147"/>
      <c r="AG461" s="147" t="s">
        <v>217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92" t="s">
        <v>637</v>
      </c>
      <c r="D462" s="187"/>
      <c r="E462" s="188">
        <v>1.8748800000000001</v>
      </c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217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92" t="s">
        <v>485</v>
      </c>
      <c r="D463" s="187"/>
      <c r="E463" s="188">
        <v>0.30423</v>
      </c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7"/>
      <c r="Z463" s="147"/>
      <c r="AA463" s="147"/>
      <c r="AB463" s="147"/>
      <c r="AC463" s="147"/>
      <c r="AD463" s="147"/>
      <c r="AE463" s="147"/>
      <c r="AF463" s="147"/>
      <c r="AG463" s="147" t="s">
        <v>217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192" t="s">
        <v>486</v>
      </c>
      <c r="D464" s="187"/>
      <c r="E464" s="188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47"/>
      <c r="Z464" s="147"/>
      <c r="AA464" s="147"/>
      <c r="AB464" s="147"/>
      <c r="AC464" s="147"/>
      <c r="AD464" s="147"/>
      <c r="AE464" s="147"/>
      <c r="AF464" s="147"/>
      <c r="AG464" s="147" t="s">
        <v>217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192" t="s">
        <v>638</v>
      </c>
      <c r="D465" s="187"/>
      <c r="E465" s="188">
        <v>2.9148999999999998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217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54"/>
      <c r="B466" s="155"/>
      <c r="C466" s="192" t="s">
        <v>487</v>
      </c>
      <c r="D466" s="187"/>
      <c r="E466" s="188">
        <v>0.44290000000000002</v>
      </c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47"/>
      <c r="Z466" s="147"/>
      <c r="AA466" s="147"/>
      <c r="AB466" s="147"/>
      <c r="AC466" s="147"/>
      <c r="AD466" s="147"/>
      <c r="AE466" s="147"/>
      <c r="AF466" s="147"/>
      <c r="AG466" s="147" t="s">
        <v>217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66">
        <v>111</v>
      </c>
      <c r="B467" s="167" t="s">
        <v>639</v>
      </c>
      <c r="C467" s="183" t="s">
        <v>640</v>
      </c>
      <c r="D467" s="168" t="s">
        <v>250</v>
      </c>
      <c r="E467" s="169">
        <v>9.5718200000000007</v>
      </c>
      <c r="F467" s="170"/>
      <c r="G467" s="171">
        <f>ROUND(E467*F467,2)</f>
        <v>0</v>
      </c>
      <c r="H467" s="170"/>
      <c r="I467" s="171">
        <f>ROUND(E467*H467,2)</f>
        <v>0</v>
      </c>
      <c r="J467" s="170"/>
      <c r="K467" s="171">
        <f>ROUND(E467*J467,2)</f>
        <v>0</v>
      </c>
      <c r="L467" s="171">
        <v>15</v>
      </c>
      <c r="M467" s="171">
        <f>G467*(1+L467/100)</f>
        <v>0</v>
      </c>
      <c r="N467" s="171">
        <v>2.0000000000000002E-5</v>
      </c>
      <c r="O467" s="171">
        <f>ROUND(E467*N467,2)</f>
        <v>0</v>
      </c>
      <c r="P467" s="171">
        <v>0</v>
      </c>
      <c r="Q467" s="171">
        <f>ROUND(E467*P467,2)</f>
        <v>0</v>
      </c>
      <c r="R467" s="171" t="s">
        <v>213</v>
      </c>
      <c r="S467" s="171" t="s">
        <v>200</v>
      </c>
      <c r="T467" s="172" t="s">
        <v>200</v>
      </c>
      <c r="U467" s="157">
        <v>0</v>
      </c>
      <c r="V467" s="157">
        <f>ROUND(E467*U467,2)</f>
        <v>0</v>
      </c>
      <c r="W467" s="157"/>
      <c r="X467" s="157" t="s">
        <v>214</v>
      </c>
      <c r="Y467" s="147"/>
      <c r="Z467" s="147"/>
      <c r="AA467" s="147"/>
      <c r="AB467" s="147"/>
      <c r="AC467" s="147"/>
      <c r="AD467" s="147"/>
      <c r="AE467" s="147"/>
      <c r="AF467" s="147"/>
      <c r="AG467" s="147" t="s">
        <v>215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192" t="s">
        <v>641</v>
      </c>
      <c r="D468" s="187"/>
      <c r="E468" s="188">
        <v>9.5718200000000007</v>
      </c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7"/>
      <c r="Z468" s="147"/>
      <c r="AA468" s="147"/>
      <c r="AB468" s="147"/>
      <c r="AC468" s="147"/>
      <c r="AD468" s="147"/>
      <c r="AE468" s="147"/>
      <c r="AF468" s="147"/>
      <c r="AG468" s="147" t="s">
        <v>217</v>
      </c>
      <c r="AH468" s="147">
        <v>5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66">
        <v>112</v>
      </c>
      <c r="B469" s="167" t="s">
        <v>633</v>
      </c>
      <c r="C469" s="183" t="s">
        <v>634</v>
      </c>
      <c r="D469" s="168" t="s">
        <v>250</v>
      </c>
      <c r="E469" s="169">
        <v>8.7016500000000008</v>
      </c>
      <c r="F469" s="170"/>
      <c r="G469" s="171">
        <f>ROUND(E469*F469,2)</f>
        <v>0</v>
      </c>
      <c r="H469" s="170"/>
      <c r="I469" s="171">
        <f>ROUND(E469*H469,2)</f>
        <v>0</v>
      </c>
      <c r="J469" s="170"/>
      <c r="K469" s="171">
        <f>ROUND(E469*J469,2)</f>
        <v>0</v>
      </c>
      <c r="L469" s="171">
        <v>15</v>
      </c>
      <c r="M469" s="171">
        <f>G469*(1+L469/100)</f>
        <v>0</v>
      </c>
      <c r="N469" s="171">
        <v>0</v>
      </c>
      <c r="O469" s="171">
        <f>ROUND(E469*N469,2)</f>
        <v>0</v>
      </c>
      <c r="P469" s="171">
        <v>0</v>
      </c>
      <c r="Q469" s="171">
        <f>ROUND(E469*P469,2)</f>
        <v>0</v>
      </c>
      <c r="R469" s="171"/>
      <c r="S469" s="171" t="s">
        <v>200</v>
      </c>
      <c r="T469" s="172" t="s">
        <v>200</v>
      </c>
      <c r="U469" s="157">
        <v>2.9000000000000001E-2</v>
      </c>
      <c r="V469" s="157">
        <f>ROUND(E469*U469,2)</f>
        <v>0.25</v>
      </c>
      <c r="W469" s="157"/>
      <c r="X469" s="157" t="s">
        <v>225</v>
      </c>
      <c r="Y469" s="147"/>
      <c r="Z469" s="147"/>
      <c r="AA469" s="147"/>
      <c r="AB469" s="147"/>
      <c r="AC469" s="147"/>
      <c r="AD469" s="147"/>
      <c r="AE469" s="147"/>
      <c r="AF469" s="147"/>
      <c r="AG469" s="147" t="s">
        <v>226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192" t="s">
        <v>628</v>
      </c>
      <c r="D470" s="187"/>
      <c r="E470" s="188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7"/>
      <c r="Z470" s="147"/>
      <c r="AA470" s="147"/>
      <c r="AB470" s="147"/>
      <c r="AC470" s="147"/>
      <c r="AD470" s="147"/>
      <c r="AE470" s="147"/>
      <c r="AF470" s="147"/>
      <c r="AG470" s="147" t="s">
        <v>217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92" t="s">
        <v>480</v>
      </c>
      <c r="D471" s="187"/>
      <c r="E471" s="188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7"/>
      <c r="Z471" s="147"/>
      <c r="AA471" s="147"/>
      <c r="AB471" s="147"/>
      <c r="AC471" s="147"/>
      <c r="AD471" s="147"/>
      <c r="AE471" s="147"/>
      <c r="AF471" s="147"/>
      <c r="AG471" s="147" t="s">
        <v>217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92" t="s">
        <v>635</v>
      </c>
      <c r="D472" s="187"/>
      <c r="E472" s="188">
        <v>0.83069999999999999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217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54"/>
      <c r="B473" s="155"/>
      <c r="C473" s="192" t="s">
        <v>481</v>
      </c>
      <c r="D473" s="187"/>
      <c r="E473" s="188">
        <v>0.13455</v>
      </c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217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192" t="s">
        <v>482</v>
      </c>
      <c r="D474" s="187"/>
      <c r="E474" s="188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7"/>
      <c r="Z474" s="147"/>
      <c r="AA474" s="147"/>
      <c r="AB474" s="147"/>
      <c r="AC474" s="147"/>
      <c r="AD474" s="147"/>
      <c r="AE474" s="147"/>
      <c r="AF474" s="147"/>
      <c r="AG474" s="147" t="s">
        <v>217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54"/>
      <c r="B475" s="155"/>
      <c r="C475" s="192" t="s">
        <v>636</v>
      </c>
      <c r="D475" s="187"/>
      <c r="E475" s="188">
        <v>1.8815</v>
      </c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7"/>
      <c r="Z475" s="147"/>
      <c r="AA475" s="147"/>
      <c r="AB475" s="147"/>
      <c r="AC475" s="147"/>
      <c r="AD475" s="147"/>
      <c r="AE475" s="147"/>
      <c r="AF475" s="147"/>
      <c r="AG475" s="147" t="s">
        <v>217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192" t="s">
        <v>483</v>
      </c>
      <c r="D476" s="187"/>
      <c r="E476" s="188">
        <v>0.318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7"/>
      <c r="Z476" s="147"/>
      <c r="AA476" s="147"/>
      <c r="AB476" s="147"/>
      <c r="AC476" s="147"/>
      <c r="AD476" s="147"/>
      <c r="AE476" s="147"/>
      <c r="AF476" s="147"/>
      <c r="AG476" s="147" t="s">
        <v>217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192" t="s">
        <v>484</v>
      </c>
      <c r="D477" s="187"/>
      <c r="E477" s="188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217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192" t="s">
        <v>637</v>
      </c>
      <c r="D478" s="187"/>
      <c r="E478" s="188">
        <v>1.8748800000000001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217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54"/>
      <c r="B479" s="155"/>
      <c r="C479" s="192" t="s">
        <v>485</v>
      </c>
      <c r="D479" s="187"/>
      <c r="E479" s="188">
        <v>0.30423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7"/>
      <c r="Z479" s="147"/>
      <c r="AA479" s="147"/>
      <c r="AB479" s="147"/>
      <c r="AC479" s="147"/>
      <c r="AD479" s="147"/>
      <c r="AE479" s="147"/>
      <c r="AF479" s="147"/>
      <c r="AG479" s="147" t="s">
        <v>217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192" t="s">
        <v>486</v>
      </c>
      <c r="D480" s="187"/>
      <c r="E480" s="188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7"/>
      <c r="Z480" s="147"/>
      <c r="AA480" s="147"/>
      <c r="AB480" s="147"/>
      <c r="AC480" s="147"/>
      <c r="AD480" s="147"/>
      <c r="AE480" s="147"/>
      <c r="AF480" s="147"/>
      <c r="AG480" s="147" t="s">
        <v>217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54"/>
      <c r="B481" s="155"/>
      <c r="C481" s="192" t="s">
        <v>638</v>
      </c>
      <c r="D481" s="187"/>
      <c r="E481" s="188">
        <v>2.9148999999999998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7"/>
      <c r="Z481" s="147"/>
      <c r="AA481" s="147"/>
      <c r="AB481" s="147"/>
      <c r="AC481" s="147"/>
      <c r="AD481" s="147"/>
      <c r="AE481" s="147"/>
      <c r="AF481" s="147"/>
      <c r="AG481" s="147" t="s">
        <v>217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192" t="s">
        <v>487</v>
      </c>
      <c r="D482" s="187"/>
      <c r="E482" s="188">
        <v>0.44290000000000002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7"/>
      <c r="Z482" s="147"/>
      <c r="AA482" s="147"/>
      <c r="AB482" s="147"/>
      <c r="AC482" s="147"/>
      <c r="AD482" s="147"/>
      <c r="AE482" s="147"/>
      <c r="AF482" s="147"/>
      <c r="AG482" s="147" t="s">
        <v>217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66">
        <v>113</v>
      </c>
      <c r="B483" s="167" t="s">
        <v>642</v>
      </c>
      <c r="C483" s="183" t="s">
        <v>643</v>
      </c>
      <c r="D483" s="168" t="s">
        <v>250</v>
      </c>
      <c r="E483" s="169">
        <v>9.5718200000000007</v>
      </c>
      <c r="F483" s="170"/>
      <c r="G483" s="171">
        <f>ROUND(E483*F483,2)</f>
        <v>0</v>
      </c>
      <c r="H483" s="170"/>
      <c r="I483" s="171">
        <f>ROUND(E483*H483,2)</f>
        <v>0</v>
      </c>
      <c r="J483" s="170"/>
      <c r="K483" s="171">
        <f>ROUND(E483*J483,2)</f>
        <v>0</v>
      </c>
      <c r="L483" s="171">
        <v>15</v>
      </c>
      <c r="M483" s="171">
        <f>G483*(1+L483/100)</f>
        <v>0</v>
      </c>
      <c r="N483" s="171">
        <v>2.0000000000000001E-4</v>
      </c>
      <c r="O483" s="171">
        <f>ROUND(E483*N483,2)</f>
        <v>0</v>
      </c>
      <c r="P483" s="171">
        <v>0</v>
      </c>
      <c r="Q483" s="171">
        <f>ROUND(E483*P483,2)</f>
        <v>0</v>
      </c>
      <c r="R483" s="171" t="s">
        <v>213</v>
      </c>
      <c r="S483" s="171" t="s">
        <v>200</v>
      </c>
      <c r="T483" s="172" t="s">
        <v>200</v>
      </c>
      <c r="U483" s="157">
        <v>0</v>
      </c>
      <c r="V483" s="157">
        <f>ROUND(E483*U483,2)</f>
        <v>0</v>
      </c>
      <c r="W483" s="157"/>
      <c r="X483" s="157" t="s">
        <v>214</v>
      </c>
      <c r="Y483" s="147"/>
      <c r="Z483" s="147"/>
      <c r="AA483" s="147"/>
      <c r="AB483" s="147"/>
      <c r="AC483" s="147"/>
      <c r="AD483" s="147"/>
      <c r="AE483" s="147"/>
      <c r="AF483" s="147"/>
      <c r="AG483" s="147" t="s">
        <v>215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54"/>
      <c r="B484" s="155"/>
      <c r="C484" s="192" t="s">
        <v>644</v>
      </c>
      <c r="D484" s="187"/>
      <c r="E484" s="188">
        <v>9.5718200000000007</v>
      </c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7"/>
      <c r="Z484" s="147"/>
      <c r="AA484" s="147"/>
      <c r="AB484" s="147"/>
      <c r="AC484" s="147"/>
      <c r="AD484" s="147"/>
      <c r="AE484" s="147"/>
      <c r="AF484" s="147"/>
      <c r="AG484" s="147" t="s">
        <v>217</v>
      </c>
      <c r="AH484" s="147">
        <v>5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66">
        <v>114</v>
      </c>
      <c r="B485" s="167" t="s">
        <v>645</v>
      </c>
      <c r="C485" s="183" t="s">
        <v>646</v>
      </c>
      <c r="D485" s="168" t="s">
        <v>250</v>
      </c>
      <c r="E485" s="169">
        <v>43.27</v>
      </c>
      <c r="F485" s="170"/>
      <c r="G485" s="171">
        <f>ROUND(E485*F485,2)</f>
        <v>0</v>
      </c>
      <c r="H485" s="170"/>
      <c r="I485" s="171">
        <f>ROUND(E485*H485,2)</f>
        <v>0</v>
      </c>
      <c r="J485" s="170"/>
      <c r="K485" s="171">
        <f>ROUND(E485*J485,2)</f>
        <v>0</v>
      </c>
      <c r="L485" s="171">
        <v>15</v>
      </c>
      <c r="M485" s="171">
        <f>G485*(1+L485/100)</f>
        <v>0</v>
      </c>
      <c r="N485" s="171">
        <v>0</v>
      </c>
      <c r="O485" s="171">
        <f>ROUND(E485*N485,2)</f>
        <v>0</v>
      </c>
      <c r="P485" s="171">
        <v>0</v>
      </c>
      <c r="Q485" s="171">
        <f>ROUND(E485*P485,2)</f>
        <v>0</v>
      </c>
      <c r="R485" s="171"/>
      <c r="S485" s="171" t="s">
        <v>200</v>
      </c>
      <c r="T485" s="172" t="s">
        <v>200</v>
      </c>
      <c r="U485" s="157">
        <v>1.35E-2</v>
      </c>
      <c r="V485" s="157">
        <f>ROUND(E485*U485,2)</f>
        <v>0.57999999999999996</v>
      </c>
      <c r="W485" s="157"/>
      <c r="X485" s="157" t="s">
        <v>225</v>
      </c>
      <c r="Y485" s="147"/>
      <c r="Z485" s="147"/>
      <c r="AA485" s="147"/>
      <c r="AB485" s="147"/>
      <c r="AC485" s="147"/>
      <c r="AD485" s="147"/>
      <c r="AE485" s="147"/>
      <c r="AF485" s="147"/>
      <c r="AG485" s="147" t="s">
        <v>226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192" t="s">
        <v>495</v>
      </c>
      <c r="D486" s="187"/>
      <c r="E486" s="188">
        <v>43.27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217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66">
        <v>115</v>
      </c>
      <c r="B487" s="167" t="s">
        <v>647</v>
      </c>
      <c r="C487" s="183" t="s">
        <v>648</v>
      </c>
      <c r="D487" s="168" t="s">
        <v>250</v>
      </c>
      <c r="E487" s="169">
        <v>47.597000000000001</v>
      </c>
      <c r="F487" s="170"/>
      <c r="G487" s="171">
        <f>ROUND(E487*F487,2)</f>
        <v>0</v>
      </c>
      <c r="H487" s="170"/>
      <c r="I487" s="171">
        <f>ROUND(E487*H487,2)</f>
        <v>0</v>
      </c>
      <c r="J487" s="170"/>
      <c r="K487" s="171">
        <f>ROUND(E487*J487,2)</f>
        <v>0</v>
      </c>
      <c r="L487" s="171">
        <v>15</v>
      </c>
      <c r="M487" s="171">
        <f>G487*(1+L487/100)</f>
        <v>0</v>
      </c>
      <c r="N487" s="171">
        <v>2.9999999999999997E-4</v>
      </c>
      <c r="O487" s="171">
        <f>ROUND(E487*N487,2)</f>
        <v>0.01</v>
      </c>
      <c r="P487" s="171">
        <v>0</v>
      </c>
      <c r="Q487" s="171">
        <f>ROUND(E487*P487,2)</f>
        <v>0</v>
      </c>
      <c r="R487" s="171" t="s">
        <v>213</v>
      </c>
      <c r="S487" s="171" t="s">
        <v>200</v>
      </c>
      <c r="T487" s="172" t="s">
        <v>200</v>
      </c>
      <c r="U487" s="157">
        <v>0</v>
      </c>
      <c r="V487" s="157">
        <f>ROUND(E487*U487,2)</f>
        <v>0</v>
      </c>
      <c r="W487" s="157"/>
      <c r="X487" s="157" t="s">
        <v>214</v>
      </c>
      <c r="Y487" s="147"/>
      <c r="Z487" s="147"/>
      <c r="AA487" s="147"/>
      <c r="AB487" s="147"/>
      <c r="AC487" s="147"/>
      <c r="AD487" s="147"/>
      <c r="AE487" s="147"/>
      <c r="AF487" s="147"/>
      <c r="AG487" s="147" t="s">
        <v>215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">
      <c r="A488" s="154"/>
      <c r="B488" s="155"/>
      <c r="C488" s="192" t="s">
        <v>649</v>
      </c>
      <c r="D488" s="187"/>
      <c r="E488" s="188">
        <v>47.597000000000001</v>
      </c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47"/>
      <c r="Z488" s="147"/>
      <c r="AA488" s="147"/>
      <c r="AB488" s="147"/>
      <c r="AC488" s="147"/>
      <c r="AD488" s="147"/>
      <c r="AE488" s="147"/>
      <c r="AF488" s="147"/>
      <c r="AG488" s="147" t="s">
        <v>217</v>
      </c>
      <c r="AH488" s="147">
        <v>5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ht="22.5" outlineLevel="1" x14ac:dyDescent="0.2">
      <c r="A489" s="166">
        <v>116</v>
      </c>
      <c r="B489" s="167" t="s">
        <v>650</v>
      </c>
      <c r="C489" s="183" t="s">
        <v>651</v>
      </c>
      <c r="D489" s="168" t="s">
        <v>250</v>
      </c>
      <c r="E489" s="169">
        <v>253.15545</v>
      </c>
      <c r="F489" s="170"/>
      <c r="G489" s="171">
        <f>ROUND(E489*F489,2)</f>
        <v>0</v>
      </c>
      <c r="H489" s="170"/>
      <c r="I489" s="171">
        <f>ROUND(E489*H489,2)</f>
        <v>0</v>
      </c>
      <c r="J489" s="170"/>
      <c r="K489" s="171">
        <f>ROUND(E489*J489,2)</f>
        <v>0</v>
      </c>
      <c r="L489" s="171">
        <v>15</v>
      </c>
      <c r="M489" s="171">
        <f>G489*(1+L489/100)</f>
        <v>0</v>
      </c>
      <c r="N489" s="171">
        <v>0</v>
      </c>
      <c r="O489" s="171">
        <f>ROUND(E489*N489,2)</f>
        <v>0</v>
      </c>
      <c r="P489" s="171">
        <v>0</v>
      </c>
      <c r="Q489" s="171">
        <f>ROUND(E489*P489,2)</f>
        <v>0</v>
      </c>
      <c r="R489" s="171"/>
      <c r="S489" s="171" t="s">
        <v>200</v>
      </c>
      <c r="T489" s="172" t="s">
        <v>200</v>
      </c>
      <c r="U489" s="157">
        <v>6.9709999999999994E-2</v>
      </c>
      <c r="V489" s="157">
        <f>ROUND(E489*U489,2)</f>
        <v>17.649999999999999</v>
      </c>
      <c r="W489" s="157"/>
      <c r="X489" s="157" t="s">
        <v>225</v>
      </c>
      <c r="Y489" s="147"/>
      <c r="Z489" s="147"/>
      <c r="AA489" s="147"/>
      <c r="AB489" s="147"/>
      <c r="AC489" s="147"/>
      <c r="AD489" s="147"/>
      <c r="AE489" s="147"/>
      <c r="AF489" s="147"/>
      <c r="AG489" s="147" t="s">
        <v>226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54"/>
      <c r="B490" s="155"/>
      <c r="C490" s="192" t="s">
        <v>652</v>
      </c>
      <c r="D490" s="187"/>
      <c r="E490" s="188">
        <v>66.569999999999993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7"/>
      <c r="Z490" s="147"/>
      <c r="AA490" s="147"/>
      <c r="AB490" s="147"/>
      <c r="AC490" s="147"/>
      <c r="AD490" s="147"/>
      <c r="AE490" s="147"/>
      <c r="AF490" s="147"/>
      <c r="AG490" s="147" t="s">
        <v>217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54"/>
      <c r="B491" s="155"/>
      <c r="C491" s="192" t="s">
        <v>289</v>
      </c>
      <c r="D491" s="187"/>
      <c r="E491" s="188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47"/>
      <c r="Z491" s="147"/>
      <c r="AA491" s="147"/>
      <c r="AB491" s="147"/>
      <c r="AC491" s="147"/>
      <c r="AD491" s="147"/>
      <c r="AE491" s="147"/>
      <c r="AF491" s="147"/>
      <c r="AG491" s="147" t="s">
        <v>217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54"/>
      <c r="B492" s="155"/>
      <c r="C492" s="192" t="s">
        <v>285</v>
      </c>
      <c r="D492" s="187"/>
      <c r="E492" s="188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47"/>
      <c r="Z492" s="147"/>
      <c r="AA492" s="147"/>
      <c r="AB492" s="147"/>
      <c r="AC492" s="147"/>
      <c r="AD492" s="147"/>
      <c r="AE492" s="147"/>
      <c r="AF492" s="147"/>
      <c r="AG492" s="147" t="s">
        <v>217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54"/>
      <c r="B493" s="155"/>
      <c r="C493" s="192" t="s">
        <v>653</v>
      </c>
      <c r="D493" s="187"/>
      <c r="E493" s="188">
        <v>39.502600000000001</v>
      </c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7"/>
      <c r="Z493" s="147"/>
      <c r="AA493" s="147"/>
      <c r="AB493" s="147"/>
      <c r="AC493" s="147"/>
      <c r="AD493" s="147"/>
      <c r="AE493" s="147"/>
      <c r="AF493" s="147"/>
      <c r="AG493" s="147" t="s">
        <v>217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54"/>
      <c r="B494" s="155"/>
      <c r="C494" s="192" t="s">
        <v>287</v>
      </c>
      <c r="D494" s="187"/>
      <c r="E494" s="188">
        <v>3.9544999999999999</v>
      </c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7"/>
      <c r="Z494" s="147"/>
      <c r="AA494" s="147"/>
      <c r="AB494" s="147"/>
      <c r="AC494" s="147"/>
      <c r="AD494" s="147"/>
      <c r="AE494" s="147"/>
      <c r="AF494" s="147"/>
      <c r="AG494" s="147" t="s">
        <v>217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92" t="s">
        <v>654</v>
      </c>
      <c r="D495" s="187"/>
      <c r="E495" s="188">
        <v>1.1163799999999999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217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ht="22.5" outlineLevel="1" x14ac:dyDescent="0.2">
      <c r="A496" s="154"/>
      <c r="B496" s="155"/>
      <c r="C496" s="192" t="s">
        <v>655</v>
      </c>
      <c r="D496" s="187"/>
      <c r="E496" s="188">
        <v>-10.83263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217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192" t="s">
        <v>289</v>
      </c>
      <c r="D497" s="187"/>
      <c r="E497" s="188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217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54"/>
      <c r="B498" s="155"/>
      <c r="C498" s="192" t="s">
        <v>656</v>
      </c>
      <c r="D498" s="187"/>
      <c r="E498" s="188">
        <v>3.4980000000000002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7"/>
      <c r="Z498" s="147"/>
      <c r="AA498" s="147"/>
      <c r="AB498" s="147"/>
      <c r="AC498" s="147"/>
      <c r="AD498" s="147"/>
      <c r="AE498" s="147"/>
      <c r="AF498" s="147"/>
      <c r="AG498" s="147" t="s">
        <v>217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54"/>
      <c r="B499" s="155"/>
      <c r="C499" s="192" t="s">
        <v>657</v>
      </c>
      <c r="D499" s="187"/>
      <c r="E499" s="188">
        <v>-3.5547499999999999</v>
      </c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7"/>
      <c r="Z499" s="147"/>
      <c r="AA499" s="147"/>
      <c r="AB499" s="147"/>
      <c r="AC499" s="147"/>
      <c r="AD499" s="147"/>
      <c r="AE499" s="147"/>
      <c r="AF499" s="147"/>
      <c r="AG499" s="147" t="s">
        <v>217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192" t="s">
        <v>289</v>
      </c>
      <c r="D500" s="187"/>
      <c r="E500" s="188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7"/>
      <c r="Z500" s="147"/>
      <c r="AA500" s="147"/>
      <c r="AB500" s="147"/>
      <c r="AC500" s="147"/>
      <c r="AD500" s="147"/>
      <c r="AE500" s="147"/>
      <c r="AF500" s="147"/>
      <c r="AG500" s="147" t="s">
        <v>217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54"/>
      <c r="B501" s="155"/>
      <c r="C501" s="192" t="s">
        <v>658</v>
      </c>
      <c r="D501" s="187"/>
      <c r="E501" s="188">
        <v>5.1528</v>
      </c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217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54"/>
      <c r="B502" s="155"/>
      <c r="C502" s="192" t="s">
        <v>659</v>
      </c>
      <c r="D502" s="187"/>
      <c r="E502" s="188">
        <v>1.1163799999999999</v>
      </c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7"/>
      <c r="Z502" s="147"/>
      <c r="AA502" s="147"/>
      <c r="AB502" s="147"/>
      <c r="AC502" s="147"/>
      <c r="AD502" s="147"/>
      <c r="AE502" s="147"/>
      <c r="AF502" s="147"/>
      <c r="AG502" s="147" t="s">
        <v>217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ht="22.5" outlineLevel="1" x14ac:dyDescent="0.2">
      <c r="A503" s="154"/>
      <c r="B503" s="155"/>
      <c r="C503" s="192" t="s">
        <v>660</v>
      </c>
      <c r="D503" s="187"/>
      <c r="E503" s="188">
        <v>-4.3883799999999997</v>
      </c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47"/>
      <c r="Z503" s="147"/>
      <c r="AA503" s="147"/>
      <c r="AB503" s="147"/>
      <c r="AC503" s="147"/>
      <c r="AD503" s="147"/>
      <c r="AE503" s="147"/>
      <c r="AF503" s="147"/>
      <c r="AG503" s="147" t="s">
        <v>217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192" t="s">
        <v>289</v>
      </c>
      <c r="D504" s="187"/>
      <c r="E504" s="188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217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54"/>
      <c r="B505" s="155"/>
      <c r="C505" s="192" t="s">
        <v>661</v>
      </c>
      <c r="D505" s="187"/>
      <c r="E505" s="188">
        <v>12.9133</v>
      </c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217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192" t="s">
        <v>294</v>
      </c>
      <c r="D506" s="187"/>
      <c r="E506" s="188">
        <v>1.11313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217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54"/>
      <c r="B507" s="155"/>
      <c r="C507" s="192" t="s">
        <v>295</v>
      </c>
      <c r="D507" s="187"/>
      <c r="E507" s="188">
        <v>-2.3456999999999999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7"/>
      <c r="Z507" s="147"/>
      <c r="AA507" s="147"/>
      <c r="AB507" s="147"/>
      <c r="AC507" s="147"/>
      <c r="AD507" s="147"/>
      <c r="AE507" s="147"/>
      <c r="AF507" s="147"/>
      <c r="AG507" s="147" t="s">
        <v>217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54"/>
      <c r="B508" s="155"/>
      <c r="C508" s="192" t="s">
        <v>289</v>
      </c>
      <c r="D508" s="187"/>
      <c r="E508" s="188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47"/>
      <c r="Z508" s="147"/>
      <c r="AA508" s="147"/>
      <c r="AB508" s="147"/>
      <c r="AC508" s="147"/>
      <c r="AD508" s="147"/>
      <c r="AE508" s="147"/>
      <c r="AF508" s="147"/>
      <c r="AG508" s="147" t="s">
        <v>217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54"/>
      <c r="B509" s="155"/>
      <c r="C509" s="192" t="s">
        <v>662</v>
      </c>
      <c r="D509" s="187"/>
      <c r="E509" s="188">
        <v>34.637099999999997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7"/>
      <c r="Z509" s="147"/>
      <c r="AA509" s="147"/>
      <c r="AB509" s="147"/>
      <c r="AC509" s="147"/>
      <c r="AD509" s="147"/>
      <c r="AE509" s="147"/>
      <c r="AF509" s="147"/>
      <c r="AG509" s="147" t="s">
        <v>217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54"/>
      <c r="B510" s="155"/>
      <c r="C510" s="192" t="s">
        <v>663</v>
      </c>
      <c r="D510" s="187"/>
      <c r="E510" s="188">
        <v>1.3328</v>
      </c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7"/>
      <c r="Z510" s="147"/>
      <c r="AA510" s="147"/>
      <c r="AB510" s="147"/>
      <c r="AC510" s="147"/>
      <c r="AD510" s="147"/>
      <c r="AE510" s="147"/>
      <c r="AF510" s="147"/>
      <c r="AG510" s="147" t="s">
        <v>217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54"/>
      <c r="B511" s="155"/>
      <c r="C511" s="192" t="s">
        <v>664</v>
      </c>
      <c r="D511" s="187"/>
      <c r="E511" s="188">
        <v>-5.5175000000000001</v>
      </c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217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54"/>
      <c r="B512" s="155"/>
      <c r="C512" s="192" t="s">
        <v>289</v>
      </c>
      <c r="D512" s="187"/>
      <c r="E512" s="188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217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192" t="s">
        <v>665</v>
      </c>
      <c r="D513" s="187"/>
      <c r="E513" s="188">
        <v>34.584499999999998</v>
      </c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217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54"/>
      <c r="B514" s="155"/>
      <c r="C514" s="192" t="s">
        <v>302</v>
      </c>
      <c r="D514" s="187"/>
      <c r="E514" s="188">
        <v>3.3372000000000002</v>
      </c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7"/>
      <c r="Z514" s="147"/>
      <c r="AA514" s="147"/>
      <c r="AB514" s="147"/>
      <c r="AC514" s="147"/>
      <c r="AD514" s="147"/>
      <c r="AE514" s="147"/>
      <c r="AF514" s="147"/>
      <c r="AG514" s="147" t="s">
        <v>217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54"/>
      <c r="B515" s="155"/>
      <c r="C515" s="192" t="s">
        <v>299</v>
      </c>
      <c r="D515" s="187"/>
      <c r="E515" s="188">
        <v>1.3328</v>
      </c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47"/>
      <c r="Z515" s="147"/>
      <c r="AA515" s="147"/>
      <c r="AB515" s="147"/>
      <c r="AC515" s="147"/>
      <c r="AD515" s="147"/>
      <c r="AE515" s="147"/>
      <c r="AF515" s="147"/>
      <c r="AG515" s="147" t="s">
        <v>217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">
      <c r="A516" s="154"/>
      <c r="B516" s="155"/>
      <c r="C516" s="192" t="s">
        <v>664</v>
      </c>
      <c r="D516" s="187"/>
      <c r="E516" s="188">
        <v>-5.5175000000000001</v>
      </c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47"/>
      <c r="Z516" s="147"/>
      <c r="AA516" s="147"/>
      <c r="AB516" s="147"/>
      <c r="AC516" s="147"/>
      <c r="AD516" s="147"/>
      <c r="AE516" s="147"/>
      <c r="AF516" s="147"/>
      <c r="AG516" s="147" t="s">
        <v>217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">
      <c r="A517" s="154"/>
      <c r="B517" s="155"/>
      <c r="C517" s="192" t="s">
        <v>289</v>
      </c>
      <c r="D517" s="187"/>
      <c r="E517" s="188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7"/>
      <c r="Z517" s="147"/>
      <c r="AA517" s="147"/>
      <c r="AB517" s="147"/>
      <c r="AC517" s="147"/>
      <c r="AD517" s="147"/>
      <c r="AE517" s="147"/>
      <c r="AF517" s="147"/>
      <c r="AG517" s="147" t="s">
        <v>217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">
      <c r="A518" s="154"/>
      <c r="B518" s="155"/>
      <c r="C518" s="192" t="s">
        <v>666</v>
      </c>
      <c r="D518" s="187"/>
      <c r="E518" s="188">
        <v>40.344200000000001</v>
      </c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7"/>
      <c r="Z518" s="147"/>
      <c r="AA518" s="147"/>
      <c r="AB518" s="147"/>
      <c r="AC518" s="147"/>
      <c r="AD518" s="147"/>
      <c r="AE518" s="147"/>
      <c r="AF518" s="147"/>
      <c r="AG518" s="147" t="s">
        <v>217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192" t="s">
        <v>307</v>
      </c>
      <c r="D519" s="187"/>
      <c r="E519" s="188">
        <v>1.3295999999999999</v>
      </c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217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54"/>
      <c r="B520" s="155"/>
      <c r="C520" s="192" t="s">
        <v>667</v>
      </c>
      <c r="D520" s="187"/>
      <c r="E520" s="188">
        <v>-5.5108800000000002</v>
      </c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7"/>
      <c r="Z520" s="147"/>
      <c r="AA520" s="147"/>
      <c r="AB520" s="147"/>
      <c r="AC520" s="147"/>
      <c r="AD520" s="147"/>
      <c r="AE520" s="147"/>
      <c r="AF520" s="147"/>
      <c r="AG520" s="147" t="s">
        <v>217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">
      <c r="A521" s="154"/>
      <c r="B521" s="155"/>
      <c r="C521" s="192" t="s">
        <v>289</v>
      </c>
      <c r="D521" s="187"/>
      <c r="E521" s="188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7"/>
      <c r="Z521" s="147"/>
      <c r="AA521" s="147"/>
      <c r="AB521" s="147"/>
      <c r="AC521" s="147"/>
      <c r="AD521" s="147"/>
      <c r="AE521" s="147"/>
      <c r="AF521" s="147"/>
      <c r="AG521" s="147" t="s">
        <v>217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54"/>
      <c r="B522" s="155"/>
      <c r="C522" s="192" t="s">
        <v>668</v>
      </c>
      <c r="D522" s="187"/>
      <c r="E522" s="188">
        <v>43.973599999999998</v>
      </c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7"/>
      <c r="Z522" s="147"/>
      <c r="AA522" s="147"/>
      <c r="AB522" s="147"/>
      <c r="AC522" s="147"/>
      <c r="AD522" s="147"/>
      <c r="AE522" s="147"/>
      <c r="AF522" s="147"/>
      <c r="AG522" s="147" t="s">
        <v>217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54"/>
      <c r="B523" s="155"/>
      <c r="C523" s="192" t="s">
        <v>304</v>
      </c>
      <c r="D523" s="187"/>
      <c r="E523" s="188">
        <v>1.5648</v>
      </c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7"/>
      <c r="Z523" s="147"/>
      <c r="AA523" s="147"/>
      <c r="AB523" s="147"/>
      <c r="AC523" s="147"/>
      <c r="AD523" s="147"/>
      <c r="AE523" s="147"/>
      <c r="AF523" s="147"/>
      <c r="AG523" s="147" t="s">
        <v>217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54"/>
      <c r="B524" s="155"/>
      <c r="C524" s="192" t="s">
        <v>305</v>
      </c>
      <c r="D524" s="187"/>
      <c r="E524" s="188">
        <v>-6.5509000000000004</v>
      </c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7"/>
      <c r="Z524" s="147"/>
      <c r="AA524" s="147"/>
      <c r="AB524" s="147"/>
      <c r="AC524" s="147"/>
      <c r="AD524" s="147"/>
      <c r="AE524" s="147"/>
      <c r="AF524" s="147"/>
      <c r="AG524" s="147" t="s">
        <v>217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ht="22.5" outlineLevel="1" x14ac:dyDescent="0.2">
      <c r="A525" s="166">
        <v>117</v>
      </c>
      <c r="B525" s="167" t="s">
        <v>669</v>
      </c>
      <c r="C525" s="183" t="s">
        <v>670</v>
      </c>
      <c r="D525" s="168" t="s">
        <v>250</v>
      </c>
      <c r="E525" s="169">
        <v>251.03462999999999</v>
      </c>
      <c r="F525" s="170"/>
      <c r="G525" s="171">
        <f>ROUND(E525*F525,2)</f>
        <v>0</v>
      </c>
      <c r="H525" s="170"/>
      <c r="I525" s="171">
        <f>ROUND(E525*H525,2)</f>
        <v>0</v>
      </c>
      <c r="J525" s="170"/>
      <c r="K525" s="171">
        <f>ROUND(E525*J525,2)</f>
        <v>0</v>
      </c>
      <c r="L525" s="171">
        <v>15</v>
      </c>
      <c r="M525" s="171">
        <f>G525*(1+L525/100)</f>
        <v>0</v>
      </c>
      <c r="N525" s="171">
        <v>4.2999999999999999E-4</v>
      </c>
      <c r="O525" s="171">
        <f>ROUND(E525*N525,2)</f>
        <v>0.11</v>
      </c>
      <c r="P525" s="171">
        <v>0</v>
      </c>
      <c r="Q525" s="171">
        <f>ROUND(E525*P525,2)</f>
        <v>0</v>
      </c>
      <c r="R525" s="171"/>
      <c r="S525" s="171" t="s">
        <v>200</v>
      </c>
      <c r="T525" s="172" t="s">
        <v>200</v>
      </c>
      <c r="U525" s="157">
        <v>0.13439999999999999</v>
      </c>
      <c r="V525" s="157">
        <f>ROUND(E525*U525,2)</f>
        <v>33.74</v>
      </c>
      <c r="W525" s="157"/>
      <c r="X525" s="157" t="s">
        <v>225</v>
      </c>
      <c r="Y525" s="147"/>
      <c r="Z525" s="147"/>
      <c r="AA525" s="147"/>
      <c r="AB525" s="147"/>
      <c r="AC525" s="147"/>
      <c r="AD525" s="147"/>
      <c r="AE525" s="147"/>
      <c r="AF525" s="147"/>
      <c r="AG525" s="147" t="s">
        <v>226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54"/>
      <c r="B526" s="155"/>
      <c r="C526" s="192" t="s">
        <v>671</v>
      </c>
      <c r="D526" s="187"/>
      <c r="E526" s="188">
        <v>251.03462999999999</v>
      </c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47"/>
      <c r="Z526" s="147"/>
      <c r="AA526" s="147"/>
      <c r="AB526" s="147"/>
      <c r="AC526" s="147"/>
      <c r="AD526" s="147"/>
      <c r="AE526" s="147"/>
      <c r="AF526" s="147"/>
      <c r="AG526" s="147" t="s">
        <v>217</v>
      </c>
      <c r="AH526" s="147">
        <v>5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x14ac:dyDescent="0.2">
      <c r="A527" s="160" t="s">
        <v>195</v>
      </c>
      <c r="B527" s="161" t="s">
        <v>158</v>
      </c>
      <c r="C527" s="181" t="s">
        <v>159</v>
      </c>
      <c r="D527" s="162"/>
      <c r="E527" s="163"/>
      <c r="F527" s="164"/>
      <c r="G527" s="164">
        <f>SUMIF(AG528:AG531,"&lt;&gt;NOR",G528:G531)</f>
        <v>0</v>
      </c>
      <c r="H527" s="164"/>
      <c r="I527" s="164">
        <f>SUM(I528:I531)</f>
        <v>0</v>
      </c>
      <c r="J527" s="164"/>
      <c r="K527" s="164">
        <f>SUM(K528:K531)</f>
        <v>0</v>
      </c>
      <c r="L527" s="164"/>
      <c r="M527" s="164">
        <f>SUM(M528:M531)</f>
        <v>0</v>
      </c>
      <c r="N527" s="164"/>
      <c r="O527" s="164">
        <f>SUM(O528:O531)</f>
        <v>0.01</v>
      </c>
      <c r="P527" s="164"/>
      <c r="Q527" s="164">
        <f>SUM(Q528:Q531)</f>
        <v>0</v>
      </c>
      <c r="R527" s="164"/>
      <c r="S527" s="164"/>
      <c r="T527" s="165"/>
      <c r="U527" s="159"/>
      <c r="V527" s="159">
        <f>SUM(V528:V531)</f>
        <v>1.01</v>
      </c>
      <c r="W527" s="159"/>
      <c r="X527" s="159"/>
      <c r="AG527" t="s">
        <v>196</v>
      </c>
    </row>
    <row r="528" spans="1:60" outlineLevel="1" x14ac:dyDescent="0.2">
      <c r="A528" s="166">
        <v>118</v>
      </c>
      <c r="B528" s="167" t="s">
        <v>672</v>
      </c>
      <c r="C528" s="183" t="s">
        <v>673</v>
      </c>
      <c r="D528" s="168" t="s">
        <v>250</v>
      </c>
      <c r="E528" s="169">
        <v>0.48</v>
      </c>
      <c r="F528" s="170"/>
      <c r="G528" s="171">
        <f>ROUND(E528*F528,2)</f>
        <v>0</v>
      </c>
      <c r="H528" s="170"/>
      <c r="I528" s="171">
        <f>ROUND(E528*H528,2)</f>
        <v>0</v>
      </c>
      <c r="J528" s="170"/>
      <c r="K528" s="171">
        <f>ROUND(E528*J528,2)</f>
        <v>0</v>
      </c>
      <c r="L528" s="171">
        <v>15</v>
      </c>
      <c r="M528" s="171">
        <f>G528*(1+L528/100)</f>
        <v>0</v>
      </c>
      <c r="N528" s="171">
        <v>8.0000000000000007E-5</v>
      </c>
      <c r="O528" s="171">
        <f>ROUND(E528*N528,2)</f>
        <v>0</v>
      </c>
      <c r="P528" s="171">
        <v>0</v>
      </c>
      <c r="Q528" s="171">
        <f>ROUND(E528*P528,2)</f>
        <v>0</v>
      </c>
      <c r="R528" s="171"/>
      <c r="S528" s="171" t="s">
        <v>200</v>
      </c>
      <c r="T528" s="172" t="s">
        <v>200</v>
      </c>
      <c r="U528" s="157">
        <v>2.1</v>
      </c>
      <c r="V528" s="157">
        <f>ROUND(E528*U528,2)</f>
        <v>1.01</v>
      </c>
      <c r="W528" s="157"/>
      <c r="X528" s="157" t="s">
        <v>225</v>
      </c>
      <c r="Y528" s="147"/>
      <c r="Z528" s="147"/>
      <c r="AA528" s="147"/>
      <c r="AB528" s="147"/>
      <c r="AC528" s="147"/>
      <c r="AD528" s="147"/>
      <c r="AE528" s="147"/>
      <c r="AF528" s="147"/>
      <c r="AG528" s="147" t="s">
        <v>226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ht="22.5" outlineLevel="1" x14ac:dyDescent="0.2">
      <c r="A529" s="154"/>
      <c r="B529" s="155"/>
      <c r="C529" s="192" t="s">
        <v>674</v>
      </c>
      <c r="D529" s="187"/>
      <c r="E529" s="188">
        <v>0.48</v>
      </c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47"/>
      <c r="Z529" s="147"/>
      <c r="AA529" s="147"/>
      <c r="AB529" s="147"/>
      <c r="AC529" s="147"/>
      <c r="AD529" s="147"/>
      <c r="AE529" s="147"/>
      <c r="AF529" s="147"/>
      <c r="AG529" s="147" t="s">
        <v>217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66">
        <v>119</v>
      </c>
      <c r="B530" s="167" t="s">
        <v>675</v>
      </c>
      <c r="C530" s="183" t="s">
        <v>676</v>
      </c>
      <c r="D530" s="168" t="s">
        <v>250</v>
      </c>
      <c r="E530" s="169">
        <v>0.48</v>
      </c>
      <c r="F530" s="170"/>
      <c r="G530" s="171">
        <f>ROUND(E530*F530,2)</f>
        <v>0</v>
      </c>
      <c r="H530" s="170"/>
      <c r="I530" s="171">
        <f>ROUND(E530*H530,2)</f>
        <v>0</v>
      </c>
      <c r="J530" s="170"/>
      <c r="K530" s="171">
        <f>ROUND(E530*J530,2)</f>
        <v>0</v>
      </c>
      <c r="L530" s="171">
        <v>15</v>
      </c>
      <c r="M530" s="171">
        <f>G530*(1+L530/100)</f>
        <v>0</v>
      </c>
      <c r="N530" s="171">
        <v>1.7000000000000001E-2</v>
      </c>
      <c r="O530" s="171">
        <f>ROUND(E530*N530,2)</f>
        <v>0.01</v>
      </c>
      <c r="P530" s="171">
        <v>0</v>
      </c>
      <c r="Q530" s="171">
        <f>ROUND(E530*P530,2)</f>
        <v>0</v>
      </c>
      <c r="R530" s="171" t="s">
        <v>213</v>
      </c>
      <c r="S530" s="171" t="s">
        <v>200</v>
      </c>
      <c r="T530" s="172" t="s">
        <v>200</v>
      </c>
      <c r="U530" s="157">
        <v>0</v>
      </c>
      <c r="V530" s="157">
        <f>ROUND(E530*U530,2)</f>
        <v>0</v>
      </c>
      <c r="W530" s="157"/>
      <c r="X530" s="157" t="s">
        <v>214</v>
      </c>
      <c r="Y530" s="147"/>
      <c r="Z530" s="147"/>
      <c r="AA530" s="147"/>
      <c r="AB530" s="147"/>
      <c r="AC530" s="147"/>
      <c r="AD530" s="147"/>
      <c r="AE530" s="147"/>
      <c r="AF530" s="147"/>
      <c r="AG530" s="147" t="s">
        <v>215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54"/>
      <c r="B531" s="155"/>
      <c r="C531" s="192" t="s">
        <v>677</v>
      </c>
      <c r="D531" s="187"/>
      <c r="E531" s="188">
        <v>0.48</v>
      </c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7"/>
      <c r="Z531" s="147"/>
      <c r="AA531" s="147"/>
      <c r="AB531" s="147"/>
      <c r="AC531" s="147"/>
      <c r="AD531" s="147"/>
      <c r="AE531" s="147"/>
      <c r="AF531" s="147"/>
      <c r="AG531" s="147" t="s">
        <v>217</v>
      </c>
      <c r="AH531" s="147">
        <v>5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x14ac:dyDescent="0.2">
      <c r="A532" s="160" t="s">
        <v>195</v>
      </c>
      <c r="B532" s="161" t="s">
        <v>164</v>
      </c>
      <c r="C532" s="181" t="s">
        <v>165</v>
      </c>
      <c r="D532" s="162"/>
      <c r="E532" s="163"/>
      <c r="F532" s="164"/>
      <c r="G532" s="164">
        <f>SUMIF(AG533:AG539,"&lt;&gt;NOR",G533:G539)</f>
        <v>0</v>
      </c>
      <c r="H532" s="164"/>
      <c r="I532" s="164">
        <f>SUM(I533:I539)</f>
        <v>0</v>
      </c>
      <c r="J532" s="164"/>
      <c r="K532" s="164">
        <f>SUM(K533:K539)</f>
        <v>0</v>
      </c>
      <c r="L532" s="164"/>
      <c r="M532" s="164">
        <f>SUM(M533:M539)</f>
        <v>0</v>
      </c>
      <c r="N532" s="164"/>
      <c r="O532" s="164">
        <f>SUM(O533:O539)</f>
        <v>0</v>
      </c>
      <c r="P532" s="164"/>
      <c r="Q532" s="164">
        <f>SUM(Q533:Q539)</f>
        <v>0</v>
      </c>
      <c r="R532" s="164"/>
      <c r="S532" s="164"/>
      <c r="T532" s="165"/>
      <c r="U532" s="159"/>
      <c r="V532" s="159">
        <f>SUM(V533:V539)</f>
        <v>39.239999999999995</v>
      </c>
      <c r="W532" s="159"/>
      <c r="X532" s="159"/>
      <c r="AG532" t="s">
        <v>196</v>
      </c>
    </row>
    <row r="533" spans="1:60" outlineLevel="1" x14ac:dyDescent="0.2">
      <c r="A533" s="173">
        <v>120</v>
      </c>
      <c r="B533" s="174" t="s">
        <v>678</v>
      </c>
      <c r="C533" s="182" t="s">
        <v>679</v>
      </c>
      <c r="D533" s="175" t="s">
        <v>239</v>
      </c>
      <c r="E533" s="176">
        <v>5.32456</v>
      </c>
      <c r="F533" s="177"/>
      <c r="G533" s="178">
        <f t="shared" ref="G533:G539" si="0">ROUND(E533*F533,2)</f>
        <v>0</v>
      </c>
      <c r="H533" s="177"/>
      <c r="I533" s="178">
        <f t="shared" ref="I533:I539" si="1">ROUND(E533*H533,2)</f>
        <v>0</v>
      </c>
      <c r="J533" s="177"/>
      <c r="K533" s="178">
        <f t="shared" ref="K533:K539" si="2">ROUND(E533*J533,2)</f>
        <v>0</v>
      </c>
      <c r="L533" s="178">
        <v>15</v>
      </c>
      <c r="M533" s="178">
        <f t="shared" ref="M533:M539" si="3">G533*(1+L533/100)</f>
        <v>0</v>
      </c>
      <c r="N533" s="178">
        <v>0</v>
      </c>
      <c r="O533" s="178">
        <f t="shared" ref="O533:O539" si="4">ROUND(E533*N533,2)</f>
        <v>0</v>
      </c>
      <c r="P533" s="178">
        <v>0</v>
      </c>
      <c r="Q533" s="178">
        <f t="shared" ref="Q533:Q539" si="5">ROUND(E533*P533,2)</f>
        <v>0</v>
      </c>
      <c r="R533" s="178"/>
      <c r="S533" s="178" t="s">
        <v>200</v>
      </c>
      <c r="T533" s="179" t="s">
        <v>200</v>
      </c>
      <c r="U533" s="157">
        <v>2.0089999999999999</v>
      </c>
      <c r="V533" s="157">
        <f t="shared" ref="V533:V539" si="6">ROUND(E533*U533,2)</f>
        <v>10.7</v>
      </c>
      <c r="W533" s="157"/>
      <c r="X533" s="157" t="s">
        <v>680</v>
      </c>
      <c r="Y533" s="147"/>
      <c r="Z533" s="147"/>
      <c r="AA533" s="147"/>
      <c r="AB533" s="147"/>
      <c r="AC533" s="147"/>
      <c r="AD533" s="147"/>
      <c r="AE533" s="147"/>
      <c r="AF533" s="147"/>
      <c r="AG533" s="147" t="s">
        <v>681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73">
        <v>121</v>
      </c>
      <c r="B534" s="174" t="s">
        <v>682</v>
      </c>
      <c r="C534" s="182" t="s">
        <v>683</v>
      </c>
      <c r="D534" s="175" t="s">
        <v>239</v>
      </c>
      <c r="E534" s="176">
        <v>15.97367</v>
      </c>
      <c r="F534" s="177"/>
      <c r="G534" s="178">
        <f t="shared" si="0"/>
        <v>0</v>
      </c>
      <c r="H534" s="177"/>
      <c r="I534" s="178">
        <f t="shared" si="1"/>
        <v>0</v>
      </c>
      <c r="J534" s="177"/>
      <c r="K534" s="178">
        <f t="shared" si="2"/>
        <v>0</v>
      </c>
      <c r="L534" s="178">
        <v>15</v>
      </c>
      <c r="M534" s="178">
        <f t="shared" si="3"/>
        <v>0</v>
      </c>
      <c r="N534" s="178">
        <v>0</v>
      </c>
      <c r="O534" s="178">
        <f t="shared" si="4"/>
        <v>0</v>
      </c>
      <c r="P534" s="178">
        <v>0</v>
      </c>
      <c r="Q534" s="178">
        <f t="shared" si="5"/>
        <v>0</v>
      </c>
      <c r="R534" s="178"/>
      <c r="S534" s="178" t="s">
        <v>200</v>
      </c>
      <c r="T534" s="179" t="s">
        <v>200</v>
      </c>
      <c r="U534" s="157">
        <v>0.95899999999999996</v>
      </c>
      <c r="V534" s="157">
        <f t="shared" si="6"/>
        <v>15.32</v>
      </c>
      <c r="W534" s="157"/>
      <c r="X534" s="157" t="s">
        <v>680</v>
      </c>
      <c r="Y534" s="147"/>
      <c r="Z534" s="147"/>
      <c r="AA534" s="147"/>
      <c r="AB534" s="147"/>
      <c r="AC534" s="147"/>
      <c r="AD534" s="147"/>
      <c r="AE534" s="147"/>
      <c r="AF534" s="147"/>
      <c r="AG534" s="147" t="s">
        <v>681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73">
        <v>122</v>
      </c>
      <c r="B535" s="174" t="s">
        <v>684</v>
      </c>
      <c r="C535" s="182" t="s">
        <v>685</v>
      </c>
      <c r="D535" s="175" t="s">
        <v>239</v>
      </c>
      <c r="E535" s="176">
        <v>5.32456</v>
      </c>
      <c r="F535" s="177"/>
      <c r="G535" s="178">
        <f t="shared" si="0"/>
        <v>0</v>
      </c>
      <c r="H535" s="177"/>
      <c r="I535" s="178">
        <f t="shared" si="1"/>
        <v>0</v>
      </c>
      <c r="J535" s="177"/>
      <c r="K535" s="178">
        <f t="shared" si="2"/>
        <v>0</v>
      </c>
      <c r="L535" s="178">
        <v>15</v>
      </c>
      <c r="M535" s="178">
        <f t="shared" si="3"/>
        <v>0</v>
      </c>
      <c r="N535" s="178">
        <v>0</v>
      </c>
      <c r="O535" s="178">
        <f t="shared" si="4"/>
        <v>0</v>
      </c>
      <c r="P535" s="178">
        <v>0</v>
      </c>
      <c r="Q535" s="178">
        <f t="shared" si="5"/>
        <v>0</v>
      </c>
      <c r="R535" s="178"/>
      <c r="S535" s="178" t="s">
        <v>200</v>
      </c>
      <c r="T535" s="179" t="s">
        <v>200</v>
      </c>
      <c r="U535" s="157">
        <v>0.49</v>
      </c>
      <c r="V535" s="157">
        <f t="shared" si="6"/>
        <v>2.61</v>
      </c>
      <c r="W535" s="157"/>
      <c r="X535" s="157" t="s">
        <v>680</v>
      </c>
      <c r="Y535" s="147"/>
      <c r="Z535" s="147"/>
      <c r="AA535" s="147"/>
      <c r="AB535" s="147"/>
      <c r="AC535" s="147"/>
      <c r="AD535" s="147"/>
      <c r="AE535" s="147"/>
      <c r="AF535" s="147"/>
      <c r="AG535" s="147" t="s">
        <v>681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">
      <c r="A536" s="173">
        <v>123</v>
      </c>
      <c r="B536" s="174" t="s">
        <v>686</v>
      </c>
      <c r="C536" s="182" t="s">
        <v>687</v>
      </c>
      <c r="D536" s="175" t="s">
        <v>239</v>
      </c>
      <c r="E536" s="176">
        <v>47.921019999999999</v>
      </c>
      <c r="F536" s="177"/>
      <c r="G536" s="178">
        <f t="shared" si="0"/>
        <v>0</v>
      </c>
      <c r="H536" s="177"/>
      <c r="I536" s="178">
        <f t="shared" si="1"/>
        <v>0</v>
      </c>
      <c r="J536" s="177"/>
      <c r="K536" s="178">
        <f t="shared" si="2"/>
        <v>0</v>
      </c>
      <c r="L536" s="178">
        <v>15</v>
      </c>
      <c r="M536" s="178">
        <f t="shared" si="3"/>
        <v>0</v>
      </c>
      <c r="N536" s="178">
        <v>0</v>
      </c>
      <c r="O536" s="178">
        <f t="shared" si="4"/>
        <v>0</v>
      </c>
      <c r="P536" s="178">
        <v>0</v>
      </c>
      <c r="Q536" s="178">
        <f t="shared" si="5"/>
        <v>0</v>
      </c>
      <c r="R536" s="178"/>
      <c r="S536" s="178" t="s">
        <v>200</v>
      </c>
      <c r="T536" s="179" t="s">
        <v>200</v>
      </c>
      <c r="U536" s="157">
        <v>0</v>
      </c>
      <c r="V536" s="157">
        <f t="shared" si="6"/>
        <v>0</v>
      </c>
      <c r="W536" s="157"/>
      <c r="X536" s="157" t="s">
        <v>680</v>
      </c>
      <c r="Y536" s="147"/>
      <c r="Z536" s="147"/>
      <c r="AA536" s="147"/>
      <c r="AB536" s="147"/>
      <c r="AC536" s="147"/>
      <c r="AD536" s="147"/>
      <c r="AE536" s="147"/>
      <c r="AF536" s="147"/>
      <c r="AG536" s="147" t="s">
        <v>681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73">
        <v>124</v>
      </c>
      <c r="B537" s="174" t="s">
        <v>688</v>
      </c>
      <c r="C537" s="182" t="s">
        <v>689</v>
      </c>
      <c r="D537" s="175" t="s">
        <v>239</v>
      </c>
      <c r="E537" s="176">
        <v>5.32456</v>
      </c>
      <c r="F537" s="177"/>
      <c r="G537" s="178">
        <f t="shared" si="0"/>
        <v>0</v>
      </c>
      <c r="H537" s="177"/>
      <c r="I537" s="178">
        <f t="shared" si="1"/>
        <v>0</v>
      </c>
      <c r="J537" s="177"/>
      <c r="K537" s="178">
        <f t="shared" si="2"/>
        <v>0</v>
      </c>
      <c r="L537" s="178">
        <v>15</v>
      </c>
      <c r="M537" s="178">
        <f t="shared" si="3"/>
        <v>0</v>
      </c>
      <c r="N537" s="178">
        <v>0</v>
      </c>
      <c r="O537" s="178">
        <f t="shared" si="4"/>
        <v>0</v>
      </c>
      <c r="P537" s="178">
        <v>0</v>
      </c>
      <c r="Q537" s="178">
        <f t="shared" si="5"/>
        <v>0</v>
      </c>
      <c r="R537" s="178"/>
      <c r="S537" s="178" t="s">
        <v>200</v>
      </c>
      <c r="T537" s="179" t="s">
        <v>200</v>
      </c>
      <c r="U537" s="157">
        <v>0.94199999999999995</v>
      </c>
      <c r="V537" s="157">
        <f t="shared" si="6"/>
        <v>5.0199999999999996</v>
      </c>
      <c r="W537" s="157"/>
      <c r="X537" s="157" t="s">
        <v>680</v>
      </c>
      <c r="Y537" s="147"/>
      <c r="Z537" s="147"/>
      <c r="AA537" s="147"/>
      <c r="AB537" s="147"/>
      <c r="AC537" s="147"/>
      <c r="AD537" s="147"/>
      <c r="AE537" s="147"/>
      <c r="AF537" s="147"/>
      <c r="AG537" s="147" t="s">
        <v>681</v>
      </c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">
      <c r="A538" s="173">
        <v>125</v>
      </c>
      <c r="B538" s="174" t="s">
        <v>690</v>
      </c>
      <c r="C538" s="182" t="s">
        <v>691</v>
      </c>
      <c r="D538" s="175" t="s">
        <v>239</v>
      </c>
      <c r="E538" s="176">
        <v>53.245579999999997</v>
      </c>
      <c r="F538" s="177"/>
      <c r="G538" s="178">
        <f t="shared" si="0"/>
        <v>0</v>
      </c>
      <c r="H538" s="177"/>
      <c r="I538" s="178">
        <f t="shared" si="1"/>
        <v>0</v>
      </c>
      <c r="J538" s="177"/>
      <c r="K538" s="178">
        <f t="shared" si="2"/>
        <v>0</v>
      </c>
      <c r="L538" s="178">
        <v>15</v>
      </c>
      <c r="M538" s="178">
        <f t="shared" si="3"/>
        <v>0</v>
      </c>
      <c r="N538" s="178">
        <v>0</v>
      </c>
      <c r="O538" s="178">
        <f t="shared" si="4"/>
        <v>0</v>
      </c>
      <c r="P538" s="178">
        <v>0</v>
      </c>
      <c r="Q538" s="178">
        <f t="shared" si="5"/>
        <v>0</v>
      </c>
      <c r="R538" s="178"/>
      <c r="S538" s="178" t="s">
        <v>200</v>
      </c>
      <c r="T538" s="179" t="s">
        <v>200</v>
      </c>
      <c r="U538" s="157">
        <v>0.105</v>
      </c>
      <c r="V538" s="157">
        <f t="shared" si="6"/>
        <v>5.59</v>
      </c>
      <c r="W538" s="157"/>
      <c r="X538" s="157" t="s">
        <v>680</v>
      </c>
      <c r="Y538" s="147"/>
      <c r="Z538" s="147"/>
      <c r="AA538" s="147"/>
      <c r="AB538" s="147"/>
      <c r="AC538" s="147"/>
      <c r="AD538" s="147"/>
      <c r="AE538" s="147"/>
      <c r="AF538" s="147"/>
      <c r="AG538" s="147" t="s">
        <v>681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66">
        <v>126</v>
      </c>
      <c r="B539" s="167" t="s">
        <v>692</v>
      </c>
      <c r="C539" s="183" t="s">
        <v>693</v>
      </c>
      <c r="D539" s="168" t="s">
        <v>239</v>
      </c>
      <c r="E539" s="169">
        <v>5.32456</v>
      </c>
      <c r="F539" s="170"/>
      <c r="G539" s="171">
        <f t="shared" si="0"/>
        <v>0</v>
      </c>
      <c r="H539" s="170"/>
      <c r="I539" s="171">
        <f t="shared" si="1"/>
        <v>0</v>
      </c>
      <c r="J539" s="170"/>
      <c r="K539" s="171">
        <f t="shared" si="2"/>
        <v>0</v>
      </c>
      <c r="L539" s="171">
        <v>15</v>
      </c>
      <c r="M539" s="171">
        <f t="shared" si="3"/>
        <v>0</v>
      </c>
      <c r="N539" s="171">
        <v>0</v>
      </c>
      <c r="O539" s="171">
        <f t="shared" si="4"/>
        <v>0</v>
      </c>
      <c r="P539" s="171">
        <v>0</v>
      </c>
      <c r="Q539" s="171">
        <f t="shared" si="5"/>
        <v>0</v>
      </c>
      <c r="R539" s="171"/>
      <c r="S539" s="171" t="s">
        <v>200</v>
      </c>
      <c r="T539" s="172" t="s">
        <v>200</v>
      </c>
      <c r="U539" s="157">
        <v>0</v>
      </c>
      <c r="V539" s="157">
        <f t="shared" si="6"/>
        <v>0</v>
      </c>
      <c r="W539" s="157"/>
      <c r="X539" s="157" t="s">
        <v>680</v>
      </c>
      <c r="Y539" s="147"/>
      <c r="Z539" s="147"/>
      <c r="AA539" s="147"/>
      <c r="AB539" s="147"/>
      <c r="AC539" s="147"/>
      <c r="AD539" s="147"/>
      <c r="AE539" s="147"/>
      <c r="AF539" s="147"/>
      <c r="AG539" s="147" t="s">
        <v>681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x14ac:dyDescent="0.2">
      <c r="A540" s="3"/>
      <c r="B540" s="4"/>
      <c r="C540" s="184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AE540">
        <v>15</v>
      </c>
      <c r="AF540">
        <v>21</v>
      </c>
      <c r="AG540" t="s">
        <v>182</v>
      </c>
    </row>
    <row r="541" spans="1:60" x14ac:dyDescent="0.2">
      <c r="A541" s="150"/>
      <c r="B541" s="151" t="s">
        <v>31</v>
      </c>
      <c r="C541" s="185"/>
      <c r="D541" s="152"/>
      <c r="E541" s="153"/>
      <c r="F541" s="153"/>
      <c r="G541" s="180">
        <f>G8+G49+G54+G104+G112+G123+G176+G178+G184+G190+G201+G215+G233+G246+G250+G269+G299+G337+G363+G385+G404+G527+G532</f>
        <v>0</v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AE541">
        <f>SUMIF(L7:L539,AE540,G7:G539)</f>
        <v>0</v>
      </c>
      <c r="AF541">
        <f>SUMIF(L7:L539,AF540,G7:G539)</f>
        <v>0</v>
      </c>
      <c r="AG541" t="s">
        <v>206</v>
      </c>
    </row>
    <row r="542" spans="1:60" x14ac:dyDescent="0.2">
      <c r="A542" s="3"/>
      <c r="B542" s="4"/>
      <c r="C542" s="184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60" x14ac:dyDescent="0.2">
      <c r="A543" s="3"/>
      <c r="B543" s="4"/>
      <c r="C543" s="184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60" x14ac:dyDescent="0.2">
      <c r="A544" s="259" t="s">
        <v>207</v>
      </c>
      <c r="B544" s="259"/>
      <c r="C544" s="260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33" x14ac:dyDescent="0.2">
      <c r="A545" s="261"/>
      <c r="B545" s="262"/>
      <c r="C545" s="263"/>
      <c r="D545" s="262"/>
      <c r="E545" s="262"/>
      <c r="F545" s="262"/>
      <c r="G545" s="26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AG545" t="s">
        <v>208</v>
      </c>
    </row>
    <row r="546" spans="1:33" x14ac:dyDescent="0.2">
      <c r="A546" s="265"/>
      <c r="B546" s="266"/>
      <c r="C546" s="267"/>
      <c r="D546" s="266"/>
      <c r="E546" s="266"/>
      <c r="F546" s="266"/>
      <c r="G546" s="268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33" x14ac:dyDescent="0.2">
      <c r="A547" s="265"/>
      <c r="B547" s="266"/>
      <c r="C547" s="267"/>
      <c r="D547" s="266"/>
      <c r="E547" s="266"/>
      <c r="F547" s="266"/>
      <c r="G547" s="268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33" x14ac:dyDescent="0.2">
      <c r="A548" s="265"/>
      <c r="B548" s="266"/>
      <c r="C548" s="267"/>
      <c r="D548" s="266"/>
      <c r="E548" s="266"/>
      <c r="F548" s="266"/>
      <c r="G548" s="268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33" x14ac:dyDescent="0.2">
      <c r="A549" s="269"/>
      <c r="B549" s="270"/>
      <c r="C549" s="271"/>
      <c r="D549" s="270"/>
      <c r="E549" s="270"/>
      <c r="F549" s="270"/>
      <c r="G549" s="27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33" x14ac:dyDescent="0.2">
      <c r="A550" s="3"/>
      <c r="B550" s="4"/>
      <c r="C550" s="184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33" x14ac:dyDescent="0.2">
      <c r="C551" s="186"/>
      <c r="D551" s="10"/>
      <c r="AG551" t="s">
        <v>209</v>
      </c>
    </row>
    <row r="552" spans="1:33" x14ac:dyDescent="0.2">
      <c r="D552" s="10"/>
    </row>
    <row r="553" spans="1:33" x14ac:dyDescent="0.2">
      <c r="D553" s="10"/>
    </row>
    <row r="554" spans="1:33" x14ac:dyDescent="0.2">
      <c r="D554" s="10"/>
    </row>
    <row r="555" spans="1:33" x14ac:dyDescent="0.2">
      <c r="D555" s="10"/>
    </row>
    <row r="556" spans="1:33" x14ac:dyDescent="0.2">
      <c r="D556" s="10"/>
    </row>
    <row r="557" spans="1:33" x14ac:dyDescent="0.2">
      <c r="D557" s="10"/>
    </row>
    <row r="558" spans="1:33" x14ac:dyDescent="0.2">
      <c r="D558" s="10"/>
    </row>
    <row r="559" spans="1:33" x14ac:dyDescent="0.2">
      <c r="D559" s="10"/>
    </row>
    <row r="560" spans="1:33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JOQe1c2qDuCwLVe8OG2D6dGeprJkzDU4sMBVpppptyyWuh8uRjqjI4OmayVKIKrB3V1GLcvZFeSyMK6Wusi3A==" saltValue="UKtY/9oNT9oCcaxIqyNYuA==" spinCount="100000" sheet="1"/>
  <mergeCells count="6">
    <mergeCell ref="A545:G549"/>
    <mergeCell ref="A1:G1"/>
    <mergeCell ref="C2:G2"/>
    <mergeCell ref="C3:G3"/>
    <mergeCell ref="C4:G4"/>
    <mergeCell ref="A544:C54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39E1B-8AA6-4F84-A7F6-62A50738E8B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169</v>
      </c>
    </row>
    <row r="2" spans="1:60" ht="24.95" customHeight="1" x14ac:dyDescent="0.2">
      <c r="A2" s="139" t="s">
        <v>8</v>
      </c>
      <c r="B2" s="48" t="s">
        <v>43</v>
      </c>
      <c r="C2" s="253" t="s">
        <v>44</v>
      </c>
      <c r="D2" s="254"/>
      <c r="E2" s="254"/>
      <c r="F2" s="254"/>
      <c r="G2" s="255"/>
      <c r="AG2" t="s">
        <v>170</v>
      </c>
    </row>
    <row r="3" spans="1:60" ht="24.95" customHeight="1" x14ac:dyDescent="0.2">
      <c r="A3" s="139" t="s">
        <v>9</v>
      </c>
      <c r="B3" s="48" t="s">
        <v>65</v>
      </c>
      <c r="C3" s="253" t="s">
        <v>66</v>
      </c>
      <c r="D3" s="254"/>
      <c r="E3" s="254"/>
      <c r="F3" s="254"/>
      <c r="G3" s="255"/>
      <c r="AC3" s="121" t="s">
        <v>170</v>
      </c>
      <c r="AG3" t="s">
        <v>172</v>
      </c>
    </row>
    <row r="4" spans="1:60" ht="24.95" customHeight="1" x14ac:dyDescent="0.2">
      <c r="A4" s="140" t="s">
        <v>10</v>
      </c>
      <c r="B4" s="141" t="s">
        <v>67</v>
      </c>
      <c r="C4" s="256" t="s">
        <v>68</v>
      </c>
      <c r="D4" s="257"/>
      <c r="E4" s="257"/>
      <c r="F4" s="257"/>
      <c r="G4" s="258"/>
      <c r="AG4" t="s">
        <v>173</v>
      </c>
    </row>
    <row r="5" spans="1:60" x14ac:dyDescent="0.2">
      <c r="D5" s="10"/>
    </row>
    <row r="6" spans="1:60" ht="38.25" x14ac:dyDescent="0.2">
      <c r="A6" s="143" t="s">
        <v>174</v>
      </c>
      <c r="B6" s="145" t="s">
        <v>175</v>
      </c>
      <c r="C6" s="145" t="s">
        <v>176</v>
      </c>
      <c r="D6" s="144" t="s">
        <v>177</v>
      </c>
      <c r="E6" s="143" t="s">
        <v>178</v>
      </c>
      <c r="F6" s="142" t="s">
        <v>179</v>
      </c>
      <c r="G6" s="143" t="s">
        <v>31</v>
      </c>
      <c r="H6" s="146" t="s">
        <v>32</v>
      </c>
      <c r="I6" s="146" t="s">
        <v>180</v>
      </c>
      <c r="J6" s="146" t="s">
        <v>33</v>
      </c>
      <c r="K6" s="146" t="s">
        <v>181</v>
      </c>
      <c r="L6" s="146" t="s">
        <v>182</v>
      </c>
      <c r="M6" s="146" t="s">
        <v>183</v>
      </c>
      <c r="N6" s="146" t="s">
        <v>184</v>
      </c>
      <c r="O6" s="146" t="s">
        <v>185</v>
      </c>
      <c r="P6" s="146" t="s">
        <v>186</v>
      </c>
      <c r="Q6" s="146" t="s">
        <v>187</v>
      </c>
      <c r="R6" s="146" t="s">
        <v>188</v>
      </c>
      <c r="S6" s="146" t="s">
        <v>189</v>
      </c>
      <c r="T6" s="146" t="s">
        <v>190</v>
      </c>
      <c r="U6" s="146" t="s">
        <v>191</v>
      </c>
      <c r="V6" s="146" t="s">
        <v>192</v>
      </c>
      <c r="W6" s="146" t="s">
        <v>193</v>
      </c>
      <c r="X6" s="146" t="s">
        <v>194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195</v>
      </c>
      <c r="B8" s="161" t="s">
        <v>80</v>
      </c>
      <c r="C8" s="181" t="s">
        <v>82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4"/>
      <c r="S8" s="164"/>
      <c r="T8" s="165"/>
      <c r="U8" s="159"/>
      <c r="V8" s="159">
        <f>SUM(V9:V12)</f>
        <v>0</v>
      </c>
      <c r="W8" s="159"/>
      <c r="X8" s="159"/>
      <c r="AG8" t="s">
        <v>196</v>
      </c>
    </row>
    <row r="9" spans="1:60" ht="22.5" outlineLevel="1" x14ac:dyDescent="0.2">
      <c r="A9" s="173">
        <v>1</v>
      </c>
      <c r="B9" s="174" t="s">
        <v>694</v>
      </c>
      <c r="C9" s="182" t="s">
        <v>695</v>
      </c>
      <c r="D9" s="175" t="s">
        <v>696</v>
      </c>
      <c r="E9" s="176">
        <v>11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220</v>
      </c>
      <c r="T9" s="179" t="s">
        <v>201</v>
      </c>
      <c r="U9" s="157">
        <v>0</v>
      </c>
      <c r="V9" s="157">
        <f>ROUND(E9*U9,2)</f>
        <v>0</v>
      </c>
      <c r="W9" s="157"/>
      <c r="X9" s="157" t="s">
        <v>225</v>
      </c>
      <c r="Y9" s="147"/>
      <c r="Z9" s="147"/>
      <c r="AA9" s="147"/>
      <c r="AB9" s="147"/>
      <c r="AC9" s="147"/>
      <c r="AD9" s="147"/>
      <c r="AE9" s="147"/>
      <c r="AF9" s="147"/>
      <c r="AG9" s="147" t="s">
        <v>410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3">
        <v>2</v>
      </c>
      <c r="B10" s="174" t="s">
        <v>697</v>
      </c>
      <c r="C10" s="182" t="s">
        <v>698</v>
      </c>
      <c r="D10" s="175" t="s">
        <v>696</v>
      </c>
      <c r="E10" s="176">
        <v>9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15</v>
      </c>
      <c r="M10" s="178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78"/>
      <c r="S10" s="178" t="s">
        <v>220</v>
      </c>
      <c r="T10" s="179" t="s">
        <v>201</v>
      </c>
      <c r="U10" s="157">
        <v>0</v>
      </c>
      <c r="V10" s="157">
        <f>ROUND(E10*U10,2)</f>
        <v>0</v>
      </c>
      <c r="W10" s="157"/>
      <c r="X10" s="157" t="s">
        <v>225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410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3">
        <v>3</v>
      </c>
      <c r="B11" s="174" t="s">
        <v>699</v>
      </c>
      <c r="C11" s="182" t="s">
        <v>700</v>
      </c>
      <c r="D11" s="175" t="s">
        <v>696</v>
      </c>
      <c r="E11" s="176">
        <v>8.5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15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8"/>
      <c r="S11" s="178" t="s">
        <v>220</v>
      </c>
      <c r="T11" s="179" t="s">
        <v>201</v>
      </c>
      <c r="U11" s="157">
        <v>0</v>
      </c>
      <c r="V11" s="157">
        <f>ROUND(E11*U11,2)</f>
        <v>0</v>
      </c>
      <c r="W11" s="157"/>
      <c r="X11" s="157" t="s">
        <v>225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410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3">
        <v>4</v>
      </c>
      <c r="B12" s="174" t="s">
        <v>701</v>
      </c>
      <c r="C12" s="182" t="s">
        <v>702</v>
      </c>
      <c r="D12" s="175" t="s">
        <v>696</v>
      </c>
      <c r="E12" s="176">
        <v>8.5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15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/>
      <c r="S12" s="178" t="s">
        <v>220</v>
      </c>
      <c r="T12" s="179" t="s">
        <v>201</v>
      </c>
      <c r="U12" s="157">
        <v>0</v>
      </c>
      <c r="V12" s="157">
        <f>ROUND(E12*U12,2)</f>
        <v>0</v>
      </c>
      <c r="W12" s="157"/>
      <c r="X12" s="157" t="s">
        <v>225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410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0" t="s">
        <v>195</v>
      </c>
      <c r="B13" s="161" t="s">
        <v>83</v>
      </c>
      <c r="C13" s="181" t="s">
        <v>84</v>
      </c>
      <c r="D13" s="162"/>
      <c r="E13" s="163"/>
      <c r="F13" s="164"/>
      <c r="G13" s="164">
        <f>SUMIF(AG14:AG20,"&lt;&gt;NOR",G14:G20)</f>
        <v>0</v>
      </c>
      <c r="H13" s="164"/>
      <c r="I13" s="164">
        <f>SUM(I14:I20)</f>
        <v>0</v>
      </c>
      <c r="J13" s="164"/>
      <c r="K13" s="164">
        <f>SUM(K14:K20)</f>
        <v>0</v>
      </c>
      <c r="L13" s="164"/>
      <c r="M13" s="164">
        <f>SUM(M14:M20)</f>
        <v>0</v>
      </c>
      <c r="N13" s="164"/>
      <c r="O13" s="164">
        <f>SUM(O14:O20)</f>
        <v>0</v>
      </c>
      <c r="P13" s="164"/>
      <c r="Q13" s="164">
        <f>SUM(Q14:Q20)</f>
        <v>0</v>
      </c>
      <c r="R13" s="164"/>
      <c r="S13" s="164"/>
      <c r="T13" s="165"/>
      <c r="U13" s="159"/>
      <c r="V13" s="159">
        <f>SUM(V14:V20)</f>
        <v>0</v>
      </c>
      <c r="W13" s="159"/>
      <c r="X13" s="159"/>
      <c r="AG13" t="s">
        <v>196</v>
      </c>
    </row>
    <row r="14" spans="1:60" outlineLevel="1" x14ac:dyDescent="0.2">
      <c r="A14" s="173">
        <v>5</v>
      </c>
      <c r="B14" s="174" t="s">
        <v>703</v>
      </c>
      <c r="C14" s="182" t="s">
        <v>704</v>
      </c>
      <c r="D14" s="175" t="s">
        <v>705</v>
      </c>
      <c r="E14" s="176">
        <v>2</v>
      </c>
      <c r="F14" s="177"/>
      <c r="G14" s="178">
        <f t="shared" ref="G14:G20" si="0">ROUND(E14*F14,2)</f>
        <v>0</v>
      </c>
      <c r="H14" s="177"/>
      <c r="I14" s="178">
        <f t="shared" ref="I14:I20" si="1">ROUND(E14*H14,2)</f>
        <v>0</v>
      </c>
      <c r="J14" s="177"/>
      <c r="K14" s="178">
        <f t="shared" ref="K14:K20" si="2">ROUND(E14*J14,2)</f>
        <v>0</v>
      </c>
      <c r="L14" s="178">
        <v>15</v>
      </c>
      <c r="M14" s="178">
        <f t="shared" ref="M14:M20" si="3">G14*(1+L14/100)</f>
        <v>0</v>
      </c>
      <c r="N14" s="178">
        <v>0</v>
      </c>
      <c r="O14" s="178">
        <f t="shared" ref="O14:O20" si="4">ROUND(E14*N14,2)</f>
        <v>0</v>
      </c>
      <c r="P14" s="178">
        <v>0</v>
      </c>
      <c r="Q14" s="178">
        <f t="shared" ref="Q14:Q20" si="5">ROUND(E14*P14,2)</f>
        <v>0</v>
      </c>
      <c r="R14" s="178"/>
      <c r="S14" s="178" t="s">
        <v>220</v>
      </c>
      <c r="T14" s="179" t="s">
        <v>201</v>
      </c>
      <c r="U14" s="157">
        <v>0</v>
      </c>
      <c r="V14" s="157">
        <f t="shared" ref="V14:V20" si="6">ROUND(E14*U14,2)</f>
        <v>0</v>
      </c>
      <c r="W14" s="157"/>
      <c r="X14" s="157" t="s">
        <v>225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410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6</v>
      </c>
      <c r="B15" s="174" t="s">
        <v>706</v>
      </c>
      <c r="C15" s="182" t="s">
        <v>707</v>
      </c>
      <c r="D15" s="175" t="s">
        <v>705</v>
      </c>
      <c r="E15" s="176">
        <v>1</v>
      </c>
      <c r="F15" s="177"/>
      <c r="G15" s="178">
        <f t="shared" si="0"/>
        <v>0</v>
      </c>
      <c r="H15" s="177"/>
      <c r="I15" s="178">
        <f t="shared" si="1"/>
        <v>0</v>
      </c>
      <c r="J15" s="177"/>
      <c r="K15" s="178">
        <f t="shared" si="2"/>
        <v>0</v>
      </c>
      <c r="L15" s="178">
        <v>15</v>
      </c>
      <c r="M15" s="178">
        <f t="shared" si="3"/>
        <v>0</v>
      </c>
      <c r="N15" s="178">
        <v>0</v>
      </c>
      <c r="O15" s="178">
        <f t="shared" si="4"/>
        <v>0</v>
      </c>
      <c r="P15" s="178">
        <v>0</v>
      </c>
      <c r="Q15" s="178">
        <f t="shared" si="5"/>
        <v>0</v>
      </c>
      <c r="R15" s="178"/>
      <c r="S15" s="178" t="s">
        <v>220</v>
      </c>
      <c r="T15" s="179" t="s">
        <v>201</v>
      </c>
      <c r="U15" s="157">
        <v>0</v>
      </c>
      <c r="V15" s="157">
        <f t="shared" si="6"/>
        <v>0</v>
      </c>
      <c r="W15" s="157"/>
      <c r="X15" s="157" t="s">
        <v>225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410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7</v>
      </c>
      <c r="B16" s="174" t="s">
        <v>708</v>
      </c>
      <c r="C16" s="182" t="s">
        <v>709</v>
      </c>
      <c r="D16" s="175" t="s">
        <v>705</v>
      </c>
      <c r="E16" s="176">
        <v>1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15</v>
      </c>
      <c r="M16" s="178">
        <f t="shared" si="3"/>
        <v>0</v>
      </c>
      <c r="N16" s="178">
        <v>0</v>
      </c>
      <c r="O16" s="178">
        <f t="shared" si="4"/>
        <v>0</v>
      </c>
      <c r="P16" s="178">
        <v>0</v>
      </c>
      <c r="Q16" s="178">
        <f t="shared" si="5"/>
        <v>0</v>
      </c>
      <c r="R16" s="178"/>
      <c r="S16" s="178" t="s">
        <v>220</v>
      </c>
      <c r="T16" s="179" t="s">
        <v>201</v>
      </c>
      <c r="U16" s="157">
        <v>0</v>
      </c>
      <c r="V16" s="157">
        <f t="shared" si="6"/>
        <v>0</v>
      </c>
      <c r="W16" s="157"/>
      <c r="X16" s="157" t="s">
        <v>225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410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8</v>
      </c>
      <c r="B17" s="174" t="s">
        <v>710</v>
      </c>
      <c r="C17" s="182" t="s">
        <v>711</v>
      </c>
      <c r="D17" s="175" t="s">
        <v>705</v>
      </c>
      <c r="E17" s="176">
        <v>1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15</v>
      </c>
      <c r="M17" s="178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78"/>
      <c r="S17" s="178" t="s">
        <v>220</v>
      </c>
      <c r="T17" s="179" t="s">
        <v>201</v>
      </c>
      <c r="U17" s="157">
        <v>0</v>
      </c>
      <c r="V17" s="157">
        <f t="shared" si="6"/>
        <v>0</v>
      </c>
      <c r="W17" s="157"/>
      <c r="X17" s="157" t="s">
        <v>225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410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9</v>
      </c>
      <c r="B18" s="174" t="s">
        <v>712</v>
      </c>
      <c r="C18" s="182" t="s">
        <v>713</v>
      </c>
      <c r="D18" s="175" t="s">
        <v>705</v>
      </c>
      <c r="E18" s="176">
        <v>2</v>
      </c>
      <c r="F18" s="177"/>
      <c r="G18" s="178">
        <f t="shared" si="0"/>
        <v>0</v>
      </c>
      <c r="H18" s="177"/>
      <c r="I18" s="178">
        <f t="shared" si="1"/>
        <v>0</v>
      </c>
      <c r="J18" s="177"/>
      <c r="K18" s="178">
        <f t="shared" si="2"/>
        <v>0</v>
      </c>
      <c r="L18" s="178">
        <v>15</v>
      </c>
      <c r="M18" s="178">
        <f t="shared" si="3"/>
        <v>0</v>
      </c>
      <c r="N18" s="178">
        <v>0</v>
      </c>
      <c r="O18" s="178">
        <f t="shared" si="4"/>
        <v>0</v>
      </c>
      <c r="P18" s="178">
        <v>0</v>
      </c>
      <c r="Q18" s="178">
        <f t="shared" si="5"/>
        <v>0</v>
      </c>
      <c r="R18" s="178"/>
      <c r="S18" s="178" t="s">
        <v>220</v>
      </c>
      <c r="T18" s="179" t="s">
        <v>201</v>
      </c>
      <c r="U18" s="157">
        <v>0</v>
      </c>
      <c r="V18" s="157">
        <f t="shared" si="6"/>
        <v>0</v>
      </c>
      <c r="W18" s="157"/>
      <c r="X18" s="157" t="s">
        <v>225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410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10</v>
      </c>
      <c r="B19" s="174" t="s">
        <v>714</v>
      </c>
      <c r="C19" s="182" t="s">
        <v>715</v>
      </c>
      <c r="D19" s="175" t="s">
        <v>705</v>
      </c>
      <c r="E19" s="176">
        <v>6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15</v>
      </c>
      <c r="M19" s="178">
        <f t="shared" si="3"/>
        <v>0</v>
      </c>
      <c r="N19" s="178">
        <v>0</v>
      </c>
      <c r="O19" s="178">
        <f t="shared" si="4"/>
        <v>0</v>
      </c>
      <c r="P19" s="178">
        <v>0</v>
      </c>
      <c r="Q19" s="178">
        <f t="shared" si="5"/>
        <v>0</v>
      </c>
      <c r="R19" s="178"/>
      <c r="S19" s="178" t="s">
        <v>220</v>
      </c>
      <c r="T19" s="179" t="s">
        <v>201</v>
      </c>
      <c r="U19" s="157">
        <v>0</v>
      </c>
      <c r="V19" s="157">
        <f t="shared" si="6"/>
        <v>0</v>
      </c>
      <c r="W19" s="157"/>
      <c r="X19" s="157" t="s">
        <v>225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410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11</v>
      </c>
      <c r="B20" s="174" t="s">
        <v>716</v>
      </c>
      <c r="C20" s="182" t="s">
        <v>717</v>
      </c>
      <c r="D20" s="175" t="s">
        <v>705</v>
      </c>
      <c r="E20" s="176">
        <v>1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15</v>
      </c>
      <c r="M20" s="178">
        <f t="shared" si="3"/>
        <v>0</v>
      </c>
      <c r="N20" s="178">
        <v>0</v>
      </c>
      <c r="O20" s="178">
        <f t="shared" si="4"/>
        <v>0</v>
      </c>
      <c r="P20" s="178">
        <v>0</v>
      </c>
      <c r="Q20" s="178">
        <f t="shared" si="5"/>
        <v>0</v>
      </c>
      <c r="R20" s="178"/>
      <c r="S20" s="178" t="s">
        <v>220</v>
      </c>
      <c r="T20" s="179" t="s">
        <v>201</v>
      </c>
      <c r="U20" s="157">
        <v>0</v>
      </c>
      <c r="V20" s="157">
        <f t="shared" si="6"/>
        <v>0</v>
      </c>
      <c r="W20" s="157"/>
      <c r="X20" s="157" t="s">
        <v>225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410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0" t="s">
        <v>195</v>
      </c>
      <c r="B21" s="161" t="s">
        <v>94</v>
      </c>
      <c r="C21" s="181" t="s">
        <v>95</v>
      </c>
      <c r="D21" s="162"/>
      <c r="E21" s="163"/>
      <c r="F21" s="164"/>
      <c r="G21" s="164">
        <f>SUMIF(AG22:AG22,"&lt;&gt;NOR",G22:G22)</f>
        <v>0</v>
      </c>
      <c r="H21" s="164"/>
      <c r="I21" s="164">
        <f>SUM(I22:I22)</f>
        <v>0</v>
      </c>
      <c r="J21" s="164"/>
      <c r="K21" s="164">
        <f>SUM(K22:K22)</f>
        <v>0</v>
      </c>
      <c r="L21" s="164"/>
      <c r="M21" s="164">
        <f>SUM(M22:M22)</f>
        <v>0</v>
      </c>
      <c r="N21" s="164"/>
      <c r="O21" s="164">
        <f>SUM(O22:O22)</f>
        <v>0</v>
      </c>
      <c r="P21" s="164"/>
      <c r="Q21" s="164">
        <f>SUM(Q22:Q22)</f>
        <v>0</v>
      </c>
      <c r="R21" s="164"/>
      <c r="S21" s="164"/>
      <c r="T21" s="165"/>
      <c r="U21" s="159"/>
      <c r="V21" s="159">
        <f>SUM(V22:V22)</f>
        <v>0</v>
      </c>
      <c r="W21" s="159"/>
      <c r="X21" s="159"/>
      <c r="AG21" t="s">
        <v>196</v>
      </c>
    </row>
    <row r="22" spans="1:60" ht="22.5" outlineLevel="1" x14ac:dyDescent="0.2">
      <c r="A22" s="173">
        <v>12</v>
      </c>
      <c r="B22" s="174" t="s">
        <v>718</v>
      </c>
      <c r="C22" s="182" t="s">
        <v>719</v>
      </c>
      <c r="D22" s="175" t="s">
        <v>705</v>
      </c>
      <c r="E22" s="176">
        <v>2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15</v>
      </c>
      <c r="M22" s="178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78"/>
      <c r="S22" s="178" t="s">
        <v>220</v>
      </c>
      <c r="T22" s="179" t="s">
        <v>201</v>
      </c>
      <c r="U22" s="157">
        <v>0</v>
      </c>
      <c r="V22" s="157">
        <f>ROUND(E22*U22,2)</f>
        <v>0</v>
      </c>
      <c r="W22" s="157"/>
      <c r="X22" s="157" t="s">
        <v>225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410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0" t="s">
        <v>195</v>
      </c>
      <c r="B23" s="161" t="s">
        <v>98</v>
      </c>
      <c r="C23" s="181" t="s">
        <v>85</v>
      </c>
      <c r="D23" s="162"/>
      <c r="E23" s="163"/>
      <c r="F23" s="164"/>
      <c r="G23" s="164">
        <f>SUMIF(AG24:AG27,"&lt;&gt;NOR",G24:G27)</f>
        <v>0</v>
      </c>
      <c r="H23" s="164"/>
      <c r="I23" s="164">
        <f>SUM(I24:I27)</f>
        <v>0</v>
      </c>
      <c r="J23" s="164"/>
      <c r="K23" s="164">
        <f>SUM(K24:K27)</f>
        <v>0</v>
      </c>
      <c r="L23" s="164"/>
      <c r="M23" s="164">
        <f>SUM(M24:M27)</f>
        <v>0</v>
      </c>
      <c r="N23" s="164"/>
      <c r="O23" s="164">
        <f>SUM(O24:O27)</f>
        <v>0</v>
      </c>
      <c r="P23" s="164"/>
      <c r="Q23" s="164">
        <f>SUM(Q24:Q27)</f>
        <v>0</v>
      </c>
      <c r="R23" s="164"/>
      <c r="S23" s="164"/>
      <c r="T23" s="165"/>
      <c r="U23" s="159"/>
      <c r="V23" s="159">
        <f>SUM(V24:V27)</f>
        <v>0</v>
      </c>
      <c r="W23" s="159"/>
      <c r="X23" s="159"/>
      <c r="AG23" t="s">
        <v>196</v>
      </c>
    </row>
    <row r="24" spans="1:60" outlineLevel="1" x14ac:dyDescent="0.2">
      <c r="A24" s="173">
        <v>13</v>
      </c>
      <c r="B24" s="174" t="s">
        <v>720</v>
      </c>
      <c r="C24" s="182" t="s">
        <v>721</v>
      </c>
      <c r="D24" s="175" t="s">
        <v>339</v>
      </c>
      <c r="E24" s="176">
        <v>1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15</v>
      </c>
      <c r="M24" s="178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78"/>
      <c r="S24" s="178" t="s">
        <v>220</v>
      </c>
      <c r="T24" s="179" t="s">
        <v>201</v>
      </c>
      <c r="U24" s="157">
        <v>0</v>
      </c>
      <c r="V24" s="157">
        <f>ROUND(E24*U24,2)</f>
        <v>0</v>
      </c>
      <c r="W24" s="157"/>
      <c r="X24" s="157" t="s">
        <v>225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410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14</v>
      </c>
      <c r="B25" s="174" t="s">
        <v>722</v>
      </c>
      <c r="C25" s="182" t="s">
        <v>723</v>
      </c>
      <c r="D25" s="175" t="s">
        <v>339</v>
      </c>
      <c r="E25" s="176">
        <v>1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15</v>
      </c>
      <c r="M25" s="178">
        <f>G25*(1+L25/100)</f>
        <v>0</v>
      </c>
      <c r="N25" s="178">
        <v>0</v>
      </c>
      <c r="O25" s="178">
        <f>ROUND(E25*N25,2)</f>
        <v>0</v>
      </c>
      <c r="P25" s="178">
        <v>0</v>
      </c>
      <c r="Q25" s="178">
        <f>ROUND(E25*P25,2)</f>
        <v>0</v>
      </c>
      <c r="R25" s="178"/>
      <c r="S25" s="178" t="s">
        <v>220</v>
      </c>
      <c r="T25" s="179" t="s">
        <v>201</v>
      </c>
      <c r="U25" s="157">
        <v>0</v>
      </c>
      <c r="V25" s="157">
        <f>ROUND(E25*U25,2)</f>
        <v>0</v>
      </c>
      <c r="W25" s="157"/>
      <c r="X25" s="157" t="s">
        <v>225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410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45" outlineLevel="1" x14ac:dyDescent="0.2">
      <c r="A26" s="173">
        <v>15</v>
      </c>
      <c r="B26" s="174" t="s">
        <v>724</v>
      </c>
      <c r="C26" s="182" t="s">
        <v>725</v>
      </c>
      <c r="D26" s="175" t="s">
        <v>339</v>
      </c>
      <c r="E26" s="176">
        <v>1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15</v>
      </c>
      <c r="M26" s="178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78"/>
      <c r="S26" s="178" t="s">
        <v>220</v>
      </c>
      <c r="T26" s="179" t="s">
        <v>201</v>
      </c>
      <c r="U26" s="157">
        <v>0</v>
      </c>
      <c r="V26" s="157">
        <f>ROUND(E26*U26,2)</f>
        <v>0</v>
      </c>
      <c r="W26" s="157"/>
      <c r="X26" s="157" t="s">
        <v>225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410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6">
        <v>16</v>
      </c>
      <c r="B27" s="167" t="s">
        <v>726</v>
      </c>
      <c r="C27" s="183" t="s">
        <v>727</v>
      </c>
      <c r="D27" s="168" t="s">
        <v>339</v>
      </c>
      <c r="E27" s="169">
        <v>1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15</v>
      </c>
      <c r="M27" s="171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1"/>
      <c r="S27" s="171" t="s">
        <v>220</v>
      </c>
      <c r="T27" s="172" t="s">
        <v>201</v>
      </c>
      <c r="U27" s="157">
        <v>0</v>
      </c>
      <c r="V27" s="157">
        <f>ROUND(E27*U27,2)</f>
        <v>0</v>
      </c>
      <c r="W27" s="157"/>
      <c r="X27" s="157" t="s">
        <v>225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410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3"/>
      <c r="B28" s="4"/>
      <c r="C28" s="18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182</v>
      </c>
    </row>
    <row r="29" spans="1:60" x14ac:dyDescent="0.2">
      <c r="A29" s="150"/>
      <c r="B29" s="151" t="s">
        <v>31</v>
      </c>
      <c r="C29" s="185"/>
      <c r="D29" s="152"/>
      <c r="E29" s="153"/>
      <c r="F29" s="153"/>
      <c r="G29" s="180">
        <f>G8+G13+G21+G23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206</v>
      </c>
    </row>
    <row r="30" spans="1:60" x14ac:dyDescent="0.2">
      <c r="A30" s="3"/>
      <c r="B30" s="4"/>
      <c r="C30" s="184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3"/>
      <c r="B31" s="4"/>
      <c r="C31" s="184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59" t="s">
        <v>207</v>
      </c>
      <c r="B32" s="259"/>
      <c r="C32" s="260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261"/>
      <c r="B33" s="262"/>
      <c r="C33" s="263"/>
      <c r="D33" s="262"/>
      <c r="E33" s="262"/>
      <c r="F33" s="262"/>
      <c r="G33" s="26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G33" t="s">
        <v>208</v>
      </c>
    </row>
    <row r="34" spans="1:33" x14ac:dyDescent="0.2">
      <c r="A34" s="265"/>
      <c r="B34" s="266"/>
      <c r="C34" s="267"/>
      <c r="D34" s="266"/>
      <c r="E34" s="266"/>
      <c r="F34" s="266"/>
      <c r="G34" s="26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65"/>
      <c r="B35" s="266"/>
      <c r="C35" s="267"/>
      <c r="D35" s="266"/>
      <c r="E35" s="266"/>
      <c r="F35" s="266"/>
      <c r="G35" s="26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65"/>
      <c r="B36" s="266"/>
      <c r="C36" s="267"/>
      <c r="D36" s="266"/>
      <c r="E36" s="266"/>
      <c r="F36" s="266"/>
      <c r="G36" s="26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69"/>
      <c r="B37" s="270"/>
      <c r="C37" s="271"/>
      <c r="D37" s="270"/>
      <c r="E37" s="270"/>
      <c r="F37" s="270"/>
      <c r="G37" s="27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3"/>
      <c r="B38" s="4"/>
      <c r="C38" s="184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C39" s="186"/>
      <c r="D39" s="10"/>
      <c r="AG39" t="s">
        <v>209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lSInoOj+j89Me0IyKTw2TEyEB2h/fK7dSo4psgXtYfvET1RHdqnVNHg+lTfhN6MSikC3miN+IJFWdDQOReN1w==" saltValue="W6UMLlvN4p/n/Cc5ogVx0w==" spinCount="100000" sheet="1"/>
  <mergeCells count="6">
    <mergeCell ref="A33:G37"/>
    <mergeCell ref="A1:G1"/>
    <mergeCell ref="C2:G2"/>
    <mergeCell ref="C3:G3"/>
    <mergeCell ref="C4:G4"/>
    <mergeCell ref="A32:C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A611-DF74-4409-9845-C08FAE4554A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169</v>
      </c>
    </row>
    <row r="2" spans="1:60" ht="24.95" customHeight="1" x14ac:dyDescent="0.2">
      <c r="A2" s="139" t="s">
        <v>8</v>
      </c>
      <c r="B2" s="48" t="s">
        <v>43</v>
      </c>
      <c r="C2" s="253" t="s">
        <v>44</v>
      </c>
      <c r="D2" s="254"/>
      <c r="E2" s="254"/>
      <c r="F2" s="254"/>
      <c r="G2" s="255"/>
      <c r="AG2" t="s">
        <v>170</v>
      </c>
    </row>
    <row r="3" spans="1:60" ht="24.95" customHeight="1" x14ac:dyDescent="0.2">
      <c r="A3" s="139" t="s">
        <v>9</v>
      </c>
      <c r="B3" s="48" t="s">
        <v>65</v>
      </c>
      <c r="C3" s="253" t="s">
        <v>66</v>
      </c>
      <c r="D3" s="254"/>
      <c r="E3" s="254"/>
      <c r="F3" s="254"/>
      <c r="G3" s="255"/>
      <c r="AC3" s="121" t="s">
        <v>170</v>
      </c>
      <c r="AG3" t="s">
        <v>172</v>
      </c>
    </row>
    <row r="4" spans="1:60" ht="24.95" customHeight="1" x14ac:dyDescent="0.2">
      <c r="A4" s="140" t="s">
        <v>10</v>
      </c>
      <c r="B4" s="141" t="s">
        <v>69</v>
      </c>
      <c r="C4" s="256" t="s">
        <v>70</v>
      </c>
      <c r="D4" s="257"/>
      <c r="E4" s="257"/>
      <c r="F4" s="257"/>
      <c r="G4" s="258"/>
      <c r="AG4" t="s">
        <v>173</v>
      </c>
    </row>
    <row r="5" spans="1:60" x14ac:dyDescent="0.2">
      <c r="D5" s="10"/>
    </row>
    <row r="6" spans="1:60" ht="38.25" x14ac:dyDescent="0.2">
      <c r="A6" s="143" t="s">
        <v>174</v>
      </c>
      <c r="B6" s="145" t="s">
        <v>175</v>
      </c>
      <c r="C6" s="145" t="s">
        <v>176</v>
      </c>
      <c r="D6" s="144" t="s">
        <v>177</v>
      </c>
      <c r="E6" s="143" t="s">
        <v>178</v>
      </c>
      <c r="F6" s="142" t="s">
        <v>179</v>
      </c>
      <c r="G6" s="143" t="s">
        <v>31</v>
      </c>
      <c r="H6" s="146" t="s">
        <v>32</v>
      </c>
      <c r="I6" s="146" t="s">
        <v>180</v>
      </c>
      <c r="J6" s="146" t="s">
        <v>33</v>
      </c>
      <c r="K6" s="146" t="s">
        <v>181</v>
      </c>
      <c r="L6" s="146" t="s">
        <v>182</v>
      </c>
      <c r="M6" s="146" t="s">
        <v>183</v>
      </c>
      <c r="N6" s="146" t="s">
        <v>184</v>
      </c>
      <c r="O6" s="146" t="s">
        <v>185</v>
      </c>
      <c r="P6" s="146" t="s">
        <v>186</v>
      </c>
      <c r="Q6" s="146" t="s">
        <v>187</v>
      </c>
      <c r="R6" s="146" t="s">
        <v>188</v>
      </c>
      <c r="S6" s="146" t="s">
        <v>189</v>
      </c>
      <c r="T6" s="146" t="s">
        <v>190</v>
      </c>
      <c r="U6" s="146" t="s">
        <v>191</v>
      </c>
      <c r="V6" s="146" t="s">
        <v>192</v>
      </c>
      <c r="W6" s="146" t="s">
        <v>193</v>
      </c>
      <c r="X6" s="146" t="s">
        <v>194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195</v>
      </c>
      <c r="B8" s="161" t="s">
        <v>80</v>
      </c>
      <c r="C8" s="181" t="s">
        <v>81</v>
      </c>
      <c r="D8" s="162"/>
      <c r="E8" s="163"/>
      <c r="F8" s="164"/>
      <c r="G8" s="164">
        <f>SUMIF(AG9:AG10,"&lt;&gt;NOR",G9:G10)</f>
        <v>0</v>
      </c>
      <c r="H8" s="164"/>
      <c r="I8" s="164">
        <f>SUM(I9:I10)</f>
        <v>0</v>
      </c>
      <c r="J8" s="164"/>
      <c r="K8" s="164">
        <f>SUM(K9:K10)</f>
        <v>0</v>
      </c>
      <c r="L8" s="164"/>
      <c r="M8" s="164">
        <f>SUM(M9:M10)</f>
        <v>0</v>
      </c>
      <c r="N8" s="164"/>
      <c r="O8" s="164">
        <f>SUM(O9:O10)</f>
        <v>0</v>
      </c>
      <c r="P8" s="164"/>
      <c r="Q8" s="164">
        <f>SUM(Q9:Q10)</f>
        <v>0</v>
      </c>
      <c r="R8" s="164"/>
      <c r="S8" s="164"/>
      <c r="T8" s="165"/>
      <c r="U8" s="159"/>
      <c r="V8" s="159">
        <f>SUM(V9:V10)</f>
        <v>0</v>
      </c>
      <c r="W8" s="159"/>
      <c r="X8" s="159"/>
      <c r="AG8" t="s">
        <v>196</v>
      </c>
    </row>
    <row r="9" spans="1:60" ht="33.75" outlineLevel="1" x14ac:dyDescent="0.2">
      <c r="A9" s="173">
        <v>1</v>
      </c>
      <c r="B9" s="174" t="s">
        <v>728</v>
      </c>
      <c r="C9" s="182" t="s">
        <v>729</v>
      </c>
      <c r="D9" s="175" t="s">
        <v>696</v>
      </c>
      <c r="E9" s="176">
        <v>12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220</v>
      </c>
      <c r="T9" s="179" t="s">
        <v>201</v>
      </c>
      <c r="U9" s="157">
        <v>0</v>
      </c>
      <c r="V9" s="157">
        <f>ROUND(E9*U9,2)</f>
        <v>0</v>
      </c>
      <c r="W9" s="157"/>
      <c r="X9" s="157" t="s">
        <v>225</v>
      </c>
      <c r="Y9" s="147"/>
      <c r="Z9" s="147"/>
      <c r="AA9" s="147"/>
      <c r="AB9" s="147"/>
      <c r="AC9" s="147"/>
      <c r="AD9" s="147"/>
      <c r="AE9" s="147"/>
      <c r="AF9" s="147"/>
      <c r="AG9" s="147" t="s">
        <v>410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73">
        <v>2</v>
      </c>
      <c r="B10" s="174" t="s">
        <v>730</v>
      </c>
      <c r="C10" s="182" t="s">
        <v>731</v>
      </c>
      <c r="D10" s="175" t="s">
        <v>696</v>
      </c>
      <c r="E10" s="176">
        <v>1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15</v>
      </c>
      <c r="M10" s="178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78"/>
      <c r="S10" s="178" t="s">
        <v>220</v>
      </c>
      <c r="T10" s="179" t="s">
        <v>201</v>
      </c>
      <c r="U10" s="157">
        <v>0</v>
      </c>
      <c r="V10" s="157">
        <f>ROUND(E10*U10,2)</f>
        <v>0</v>
      </c>
      <c r="W10" s="157"/>
      <c r="X10" s="157" t="s">
        <v>225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410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0" t="s">
        <v>195</v>
      </c>
      <c r="B11" s="161" t="s">
        <v>83</v>
      </c>
      <c r="C11" s="181" t="s">
        <v>85</v>
      </c>
      <c r="D11" s="162"/>
      <c r="E11" s="163"/>
      <c r="F11" s="164"/>
      <c r="G11" s="164">
        <f>SUMIF(AG12:AG15,"&lt;&gt;NOR",G12:G15)</f>
        <v>0</v>
      </c>
      <c r="H11" s="164"/>
      <c r="I11" s="164">
        <f>SUM(I12:I15)</f>
        <v>0</v>
      </c>
      <c r="J11" s="164"/>
      <c r="K11" s="164">
        <f>SUM(K12:K15)</f>
        <v>0</v>
      </c>
      <c r="L11" s="164"/>
      <c r="M11" s="164">
        <f>SUM(M12:M15)</f>
        <v>0</v>
      </c>
      <c r="N11" s="164"/>
      <c r="O11" s="164">
        <f>SUM(O12:O15)</f>
        <v>0</v>
      </c>
      <c r="P11" s="164"/>
      <c r="Q11" s="164">
        <f>SUM(Q12:Q15)</f>
        <v>0</v>
      </c>
      <c r="R11" s="164"/>
      <c r="S11" s="164"/>
      <c r="T11" s="165"/>
      <c r="U11" s="159"/>
      <c r="V11" s="159">
        <f>SUM(V12:V15)</f>
        <v>0</v>
      </c>
      <c r="W11" s="159"/>
      <c r="X11" s="159"/>
      <c r="AG11" t="s">
        <v>196</v>
      </c>
    </row>
    <row r="12" spans="1:60" outlineLevel="1" x14ac:dyDescent="0.2">
      <c r="A12" s="173">
        <v>3</v>
      </c>
      <c r="B12" s="174" t="s">
        <v>732</v>
      </c>
      <c r="C12" s="182" t="s">
        <v>733</v>
      </c>
      <c r="D12" s="175" t="s">
        <v>339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15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/>
      <c r="S12" s="178" t="s">
        <v>220</v>
      </c>
      <c r="T12" s="179" t="s">
        <v>201</v>
      </c>
      <c r="U12" s="157">
        <v>0</v>
      </c>
      <c r="V12" s="157">
        <f>ROUND(E12*U12,2)</f>
        <v>0</v>
      </c>
      <c r="W12" s="157"/>
      <c r="X12" s="157" t="s">
        <v>225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410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45" outlineLevel="1" x14ac:dyDescent="0.2">
      <c r="A13" s="173">
        <v>4</v>
      </c>
      <c r="B13" s="174" t="s">
        <v>734</v>
      </c>
      <c r="C13" s="182" t="s">
        <v>735</v>
      </c>
      <c r="D13" s="175" t="s">
        <v>339</v>
      </c>
      <c r="E13" s="176">
        <v>1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15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78"/>
      <c r="S13" s="178" t="s">
        <v>220</v>
      </c>
      <c r="T13" s="179" t="s">
        <v>201</v>
      </c>
      <c r="U13" s="157">
        <v>0</v>
      </c>
      <c r="V13" s="157">
        <f>ROUND(E13*U13,2)</f>
        <v>0</v>
      </c>
      <c r="W13" s="157"/>
      <c r="X13" s="157" t="s">
        <v>225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410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5</v>
      </c>
      <c r="B14" s="174" t="s">
        <v>736</v>
      </c>
      <c r="C14" s="182" t="s">
        <v>737</v>
      </c>
      <c r="D14" s="175" t="s">
        <v>339</v>
      </c>
      <c r="E14" s="176">
        <v>1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15</v>
      </c>
      <c r="M14" s="178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78"/>
      <c r="S14" s="178" t="s">
        <v>220</v>
      </c>
      <c r="T14" s="179" t="s">
        <v>201</v>
      </c>
      <c r="U14" s="157">
        <v>0</v>
      </c>
      <c r="V14" s="157">
        <f>ROUND(E14*U14,2)</f>
        <v>0</v>
      </c>
      <c r="W14" s="157"/>
      <c r="X14" s="157" t="s">
        <v>225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410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6">
        <v>6</v>
      </c>
      <c r="B15" s="167" t="s">
        <v>738</v>
      </c>
      <c r="C15" s="183" t="s">
        <v>727</v>
      </c>
      <c r="D15" s="168" t="s">
        <v>339</v>
      </c>
      <c r="E15" s="169">
        <v>1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15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/>
      <c r="S15" s="171" t="s">
        <v>220</v>
      </c>
      <c r="T15" s="172" t="s">
        <v>201</v>
      </c>
      <c r="U15" s="157">
        <v>0</v>
      </c>
      <c r="V15" s="157">
        <f>ROUND(E15*U15,2)</f>
        <v>0</v>
      </c>
      <c r="W15" s="157"/>
      <c r="X15" s="157" t="s">
        <v>225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410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3"/>
      <c r="B16" s="4"/>
      <c r="C16" s="184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182</v>
      </c>
    </row>
    <row r="17" spans="1:33" x14ac:dyDescent="0.2">
      <c r="A17" s="150"/>
      <c r="B17" s="151" t="s">
        <v>31</v>
      </c>
      <c r="C17" s="185"/>
      <c r="D17" s="152"/>
      <c r="E17" s="153"/>
      <c r="F17" s="153"/>
      <c r="G17" s="180">
        <f>G8+G11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206</v>
      </c>
    </row>
    <row r="18" spans="1:33" x14ac:dyDescent="0.2">
      <c r="A18" s="3"/>
      <c r="B18" s="4"/>
      <c r="C18" s="184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3"/>
      <c r="B19" s="4"/>
      <c r="C19" s="184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259" t="s">
        <v>207</v>
      </c>
      <c r="B20" s="259"/>
      <c r="C20" s="260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261"/>
      <c r="B21" s="262"/>
      <c r="C21" s="263"/>
      <c r="D21" s="262"/>
      <c r="E21" s="262"/>
      <c r="F21" s="262"/>
      <c r="G21" s="26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G21" t="s">
        <v>208</v>
      </c>
    </row>
    <row r="22" spans="1:33" x14ac:dyDescent="0.2">
      <c r="A22" s="265"/>
      <c r="B22" s="266"/>
      <c r="C22" s="267"/>
      <c r="D22" s="266"/>
      <c r="E22" s="266"/>
      <c r="F22" s="266"/>
      <c r="G22" s="26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">
      <c r="A23" s="265"/>
      <c r="B23" s="266"/>
      <c r="C23" s="267"/>
      <c r="D23" s="266"/>
      <c r="E23" s="266"/>
      <c r="F23" s="266"/>
      <c r="G23" s="26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">
      <c r="A24" s="265"/>
      <c r="B24" s="266"/>
      <c r="C24" s="267"/>
      <c r="D24" s="266"/>
      <c r="E24" s="266"/>
      <c r="F24" s="266"/>
      <c r="G24" s="26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">
      <c r="A25" s="269"/>
      <c r="B25" s="270"/>
      <c r="C25" s="271"/>
      <c r="D25" s="270"/>
      <c r="E25" s="270"/>
      <c r="F25" s="270"/>
      <c r="G25" s="27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">
      <c r="A26" s="3"/>
      <c r="B26" s="4"/>
      <c r="C26" s="184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">
      <c r="C27" s="186"/>
      <c r="D27" s="10"/>
      <c r="AG27" t="s">
        <v>209</v>
      </c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Ju2IaxclIRp0XftjDtuml6tZZWGWAjZ8FTsMvAVC46symxB+zcAEsFxAZGTDcnUJKSRFJHqbpR4twvd+uXGFw==" saltValue="Vca8eGwVWl74x2pjIIhdDg==" spinCount="100000" sheet="1"/>
  <mergeCells count="6">
    <mergeCell ref="A21:G25"/>
    <mergeCell ref="A1:G1"/>
    <mergeCell ref="C2:G2"/>
    <mergeCell ref="C3:G3"/>
    <mergeCell ref="C4:G4"/>
    <mergeCell ref="A20:C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16DB9-AEBB-42DF-B78C-C009CE75986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169</v>
      </c>
    </row>
    <row r="2" spans="1:60" ht="24.95" customHeight="1" x14ac:dyDescent="0.2">
      <c r="A2" s="139" t="s">
        <v>8</v>
      </c>
      <c r="B2" s="48" t="s">
        <v>43</v>
      </c>
      <c r="C2" s="253" t="s">
        <v>44</v>
      </c>
      <c r="D2" s="254"/>
      <c r="E2" s="254"/>
      <c r="F2" s="254"/>
      <c r="G2" s="255"/>
      <c r="AG2" t="s">
        <v>170</v>
      </c>
    </row>
    <row r="3" spans="1:60" ht="24.95" customHeight="1" x14ac:dyDescent="0.2">
      <c r="A3" s="139" t="s">
        <v>9</v>
      </c>
      <c r="B3" s="48" t="s">
        <v>65</v>
      </c>
      <c r="C3" s="253" t="s">
        <v>66</v>
      </c>
      <c r="D3" s="254"/>
      <c r="E3" s="254"/>
      <c r="F3" s="254"/>
      <c r="G3" s="255"/>
      <c r="AC3" s="121" t="s">
        <v>170</v>
      </c>
      <c r="AG3" t="s">
        <v>172</v>
      </c>
    </row>
    <row r="4" spans="1:60" ht="24.95" customHeight="1" x14ac:dyDescent="0.2">
      <c r="A4" s="140" t="s">
        <v>10</v>
      </c>
      <c r="B4" s="141" t="s">
        <v>71</v>
      </c>
      <c r="C4" s="256" t="s">
        <v>72</v>
      </c>
      <c r="D4" s="257"/>
      <c r="E4" s="257"/>
      <c r="F4" s="257"/>
      <c r="G4" s="258"/>
      <c r="AG4" t="s">
        <v>173</v>
      </c>
    </row>
    <row r="5" spans="1:60" x14ac:dyDescent="0.2">
      <c r="D5" s="10"/>
    </row>
    <row r="6" spans="1:60" ht="38.25" x14ac:dyDescent="0.2">
      <c r="A6" s="143" t="s">
        <v>174</v>
      </c>
      <c r="B6" s="145" t="s">
        <v>175</v>
      </c>
      <c r="C6" s="145" t="s">
        <v>176</v>
      </c>
      <c r="D6" s="144" t="s">
        <v>177</v>
      </c>
      <c r="E6" s="143" t="s">
        <v>178</v>
      </c>
      <c r="F6" s="142" t="s">
        <v>179</v>
      </c>
      <c r="G6" s="143" t="s">
        <v>31</v>
      </c>
      <c r="H6" s="146" t="s">
        <v>32</v>
      </c>
      <c r="I6" s="146" t="s">
        <v>180</v>
      </c>
      <c r="J6" s="146" t="s">
        <v>33</v>
      </c>
      <c r="K6" s="146" t="s">
        <v>181</v>
      </c>
      <c r="L6" s="146" t="s">
        <v>182</v>
      </c>
      <c r="M6" s="146" t="s">
        <v>183</v>
      </c>
      <c r="N6" s="146" t="s">
        <v>184</v>
      </c>
      <c r="O6" s="146" t="s">
        <v>185</v>
      </c>
      <c r="P6" s="146" t="s">
        <v>186</v>
      </c>
      <c r="Q6" s="146" t="s">
        <v>187</v>
      </c>
      <c r="R6" s="146" t="s">
        <v>188</v>
      </c>
      <c r="S6" s="146" t="s">
        <v>189</v>
      </c>
      <c r="T6" s="146" t="s">
        <v>190</v>
      </c>
      <c r="U6" s="146" t="s">
        <v>191</v>
      </c>
      <c r="V6" s="146" t="s">
        <v>192</v>
      </c>
      <c r="W6" s="146" t="s">
        <v>193</v>
      </c>
      <c r="X6" s="146" t="s">
        <v>194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195</v>
      </c>
      <c r="B8" s="161" t="s">
        <v>127</v>
      </c>
      <c r="C8" s="181" t="s">
        <v>128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4"/>
      <c r="S8" s="164"/>
      <c r="T8" s="165"/>
      <c r="U8" s="159"/>
      <c r="V8" s="159">
        <f>SUM(V9:V12)</f>
        <v>0</v>
      </c>
      <c r="W8" s="159"/>
      <c r="X8" s="159"/>
      <c r="AG8" t="s">
        <v>196</v>
      </c>
    </row>
    <row r="9" spans="1:60" ht="33.75" outlineLevel="1" x14ac:dyDescent="0.2">
      <c r="A9" s="173">
        <v>1</v>
      </c>
      <c r="B9" s="174" t="s">
        <v>739</v>
      </c>
      <c r="C9" s="182" t="s">
        <v>740</v>
      </c>
      <c r="D9" s="175" t="s">
        <v>705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220</v>
      </c>
      <c r="T9" s="179" t="s">
        <v>201</v>
      </c>
      <c r="U9" s="157">
        <v>0</v>
      </c>
      <c r="V9" s="157">
        <f>ROUND(E9*U9,2)</f>
        <v>0</v>
      </c>
      <c r="W9" s="157"/>
      <c r="X9" s="157" t="s">
        <v>225</v>
      </c>
      <c r="Y9" s="147"/>
      <c r="Z9" s="147"/>
      <c r="AA9" s="147"/>
      <c r="AB9" s="147"/>
      <c r="AC9" s="147"/>
      <c r="AD9" s="147"/>
      <c r="AE9" s="147"/>
      <c r="AF9" s="147"/>
      <c r="AG9" s="147" t="s">
        <v>410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3">
        <v>2</v>
      </c>
      <c r="B10" s="174" t="s">
        <v>741</v>
      </c>
      <c r="C10" s="182" t="s">
        <v>742</v>
      </c>
      <c r="D10" s="175" t="s">
        <v>705</v>
      </c>
      <c r="E10" s="176">
        <v>1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15</v>
      </c>
      <c r="M10" s="178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78"/>
      <c r="S10" s="178" t="s">
        <v>220</v>
      </c>
      <c r="T10" s="179" t="s">
        <v>201</v>
      </c>
      <c r="U10" s="157">
        <v>0</v>
      </c>
      <c r="V10" s="157">
        <f>ROUND(E10*U10,2)</f>
        <v>0</v>
      </c>
      <c r="W10" s="157"/>
      <c r="X10" s="157" t="s">
        <v>225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410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3">
        <v>3</v>
      </c>
      <c r="B11" s="174" t="s">
        <v>743</v>
      </c>
      <c r="C11" s="182" t="s">
        <v>744</v>
      </c>
      <c r="D11" s="175" t="s">
        <v>705</v>
      </c>
      <c r="E11" s="176">
        <v>2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15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8"/>
      <c r="S11" s="178" t="s">
        <v>220</v>
      </c>
      <c r="T11" s="179" t="s">
        <v>201</v>
      </c>
      <c r="U11" s="157">
        <v>0</v>
      </c>
      <c r="V11" s="157">
        <f>ROUND(E11*U11,2)</f>
        <v>0</v>
      </c>
      <c r="W11" s="157"/>
      <c r="X11" s="157" t="s">
        <v>225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410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4</v>
      </c>
      <c r="B12" s="174" t="s">
        <v>745</v>
      </c>
      <c r="C12" s="182" t="s">
        <v>746</v>
      </c>
      <c r="D12" s="175" t="s">
        <v>705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15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/>
      <c r="S12" s="178" t="s">
        <v>220</v>
      </c>
      <c r="T12" s="179" t="s">
        <v>201</v>
      </c>
      <c r="U12" s="157">
        <v>0</v>
      </c>
      <c r="V12" s="157">
        <f>ROUND(E12*U12,2)</f>
        <v>0</v>
      </c>
      <c r="W12" s="157"/>
      <c r="X12" s="157" t="s">
        <v>225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410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0" t="s">
        <v>195</v>
      </c>
      <c r="B13" s="161" t="s">
        <v>131</v>
      </c>
      <c r="C13" s="181" t="s">
        <v>132</v>
      </c>
      <c r="D13" s="162"/>
      <c r="E13" s="163"/>
      <c r="F13" s="164"/>
      <c r="G13" s="164">
        <f>SUMIF(AG14:AG18,"&lt;&gt;NOR",G14:G18)</f>
        <v>0</v>
      </c>
      <c r="H13" s="164"/>
      <c r="I13" s="164">
        <f>SUM(I14:I18)</f>
        <v>0</v>
      </c>
      <c r="J13" s="164"/>
      <c r="K13" s="164">
        <f>SUM(K14:K18)</f>
        <v>0</v>
      </c>
      <c r="L13" s="164"/>
      <c r="M13" s="164">
        <f>SUM(M14:M18)</f>
        <v>0</v>
      </c>
      <c r="N13" s="164"/>
      <c r="O13" s="164">
        <f>SUM(O14:O18)</f>
        <v>0</v>
      </c>
      <c r="P13" s="164"/>
      <c r="Q13" s="164">
        <f>SUM(Q14:Q18)</f>
        <v>0</v>
      </c>
      <c r="R13" s="164"/>
      <c r="S13" s="164"/>
      <c r="T13" s="165"/>
      <c r="U13" s="159"/>
      <c r="V13" s="159">
        <f>SUM(V14:V18)</f>
        <v>0</v>
      </c>
      <c r="W13" s="159"/>
      <c r="X13" s="159"/>
      <c r="AG13" t="s">
        <v>196</v>
      </c>
    </row>
    <row r="14" spans="1:60" ht="22.5" outlineLevel="1" x14ac:dyDescent="0.2">
      <c r="A14" s="173">
        <v>5</v>
      </c>
      <c r="B14" s="174" t="s">
        <v>747</v>
      </c>
      <c r="C14" s="182" t="s">
        <v>748</v>
      </c>
      <c r="D14" s="175" t="s">
        <v>705</v>
      </c>
      <c r="E14" s="176">
        <v>1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15</v>
      </c>
      <c r="M14" s="178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78"/>
      <c r="S14" s="178" t="s">
        <v>220</v>
      </c>
      <c r="T14" s="179" t="s">
        <v>201</v>
      </c>
      <c r="U14" s="157">
        <v>0</v>
      </c>
      <c r="V14" s="157">
        <f>ROUND(E14*U14,2)</f>
        <v>0</v>
      </c>
      <c r="W14" s="157"/>
      <c r="X14" s="157" t="s">
        <v>225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410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3">
        <v>6</v>
      </c>
      <c r="B15" s="174" t="s">
        <v>749</v>
      </c>
      <c r="C15" s="182" t="s">
        <v>750</v>
      </c>
      <c r="D15" s="175" t="s">
        <v>705</v>
      </c>
      <c r="E15" s="176">
        <v>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15</v>
      </c>
      <c r="M15" s="178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78"/>
      <c r="S15" s="178" t="s">
        <v>220</v>
      </c>
      <c r="T15" s="179" t="s">
        <v>201</v>
      </c>
      <c r="U15" s="157">
        <v>0</v>
      </c>
      <c r="V15" s="157">
        <f>ROUND(E15*U15,2)</f>
        <v>0</v>
      </c>
      <c r="W15" s="157"/>
      <c r="X15" s="157" t="s">
        <v>225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410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7</v>
      </c>
      <c r="B16" s="174" t="s">
        <v>751</v>
      </c>
      <c r="C16" s="182" t="s">
        <v>752</v>
      </c>
      <c r="D16" s="175" t="s">
        <v>705</v>
      </c>
      <c r="E16" s="176">
        <v>1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15</v>
      </c>
      <c r="M16" s="178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78"/>
      <c r="S16" s="178" t="s">
        <v>220</v>
      </c>
      <c r="T16" s="179" t="s">
        <v>201</v>
      </c>
      <c r="U16" s="157">
        <v>0</v>
      </c>
      <c r="V16" s="157">
        <f>ROUND(E16*U16,2)</f>
        <v>0</v>
      </c>
      <c r="W16" s="157"/>
      <c r="X16" s="157" t="s">
        <v>225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410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3">
        <v>8</v>
      </c>
      <c r="B17" s="174" t="s">
        <v>753</v>
      </c>
      <c r="C17" s="182" t="s">
        <v>754</v>
      </c>
      <c r="D17" s="175" t="s">
        <v>705</v>
      </c>
      <c r="E17" s="176">
        <v>1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15</v>
      </c>
      <c r="M17" s="178">
        <f>G17*(1+L17/100)</f>
        <v>0</v>
      </c>
      <c r="N17" s="178">
        <v>0</v>
      </c>
      <c r="O17" s="178">
        <f>ROUND(E17*N17,2)</f>
        <v>0</v>
      </c>
      <c r="P17" s="178">
        <v>0</v>
      </c>
      <c r="Q17" s="178">
        <f>ROUND(E17*P17,2)</f>
        <v>0</v>
      </c>
      <c r="R17" s="178"/>
      <c r="S17" s="178" t="s">
        <v>220</v>
      </c>
      <c r="T17" s="179" t="s">
        <v>201</v>
      </c>
      <c r="U17" s="157">
        <v>0</v>
      </c>
      <c r="V17" s="157">
        <f>ROUND(E17*U17,2)</f>
        <v>0</v>
      </c>
      <c r="W17" s="157"/>
      <c r="X17" s="157" t="s">
        <v>225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410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9</v>
      </c>
      <c r="B18" s="174" t="s">
        <v>755</v>
      </c>
      <c r="C18" s="182" t="s">
        <v>756</v>
      </c>
      <c r="D18" s="175" t="s">
        <v>705</v>
      </c>
      <c r="E18" s="176">
        <v>1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15</v>
      </c>
      <c r="M18" s="178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78"/>
      <c r="S18" s="178" t="s">
        <v>220</v>
      </c>
      <c r="T18" s="179" t="s">
        <v>201</v>
      </c>
      <c r="U18" s="157">
        <v>0</v>
      </c>
      <c r="V18" s="157">
        <f>ROUND(E18*U18,2)</f>
        <v>0</v>
      </c>
      <c r="W18" s="157"/>
      <c r="X18" s="157" t="s">
        <v>225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410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5.5" x14ac:dyDescent="0.2">
      <c r="A19" s="160" t="s">
        <v>195</v>
      </c>
      <c r="B19" s="161" t="s">
        <v>117</v>
      </c>
      <c r="C19" s="181" t="s">
        <v>118</v>
      </c>
      <c r="D19" s="162"/>
      <c r="E19" s="163"/>
      <c r="F19" s="164"/>
      <c r="G19" s="164">
        <f>SUMIF(AG20:AG20,"&lt;&gt;NOR",G20:G20)</f>
        <v>0</v>
      </c>
      <c r="H19" s="164"/>
      <c r="I19" s="164">
        <f>SUM(I20:I20)</f>
        <v>0</v>
      </c>
      <c r="J19" s="164"/>
      <c r="K19" s="164">
        <f>SUM(K20:K20)</f>
        <v>0</v>
      </c>
      <c r="L19" s="164"/>
      <c r="M19" s="164">
        <f>SUM(M20:M20)</f>
        <v>0</v>
      </c>
      <c r="N19" s="164"/>
      <c r="O19" s="164">
        <f>SUM(O20:O20)</f>
        <v>0</v>
      </c>
      <c r="P19" s="164"/>
      <c r="Q19" s="164">
        <f>SUM(Q20:Q20)</f>
        <v>0</v>
      </c>
      <c r="R19" s="164"/>
      <c r="S19" s="164"/>
      <c r="T19" s="165"/>
      <c r="U19" s="159"/>
      <c r="V19" s="159">
        <f>SUM(V20:V20)</f>
        <v>0</v>
      </c>
      <c r="W19" s="159"/>
      <c r="X19" s="159"/>
      <c r="AG19" t="s">
        <v>196</v>
      </c>
    </row>
    <row r="20" spans="1:60" outlineLevel="1" x14ac:dyDescent="0.2">
      <c r="A20" s="173">
        <v>10</v>
      </c>
      <c r="B20" s="174" t="s">
        <v>757</v>
      </c>
      <c r="C20" s="182" t="s">
        <v>758</v>
      </c>
      <c r="D20" s="175" t="s">
        <v>705</v>
      </c>
      <c r="E20" s="176">
        <v>3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15</v>
      </c>
      <c r="M20" s="178">
        <f>G20*(1+L20/100)</f>
        <v>0</v>
      </c>
      <c r="N20" s="178">
        <v>0</v>
      </c>
      <c r="O20" s="178">
        <f>ROUND(E20*N20,2)</f>
        <v>0</v>
      </c>
      <c r="P20" s="178">
        <v>0</v>
      </c>
      <c r="Q20" s="178">
        <f>ROUND(E20*P20,2)</f>
        <v>0</v>
      </c>
      <c r="R20" s="178"/>
      <c r="S20" s="178" t="s">
        <v>220</v>
      </c>
      <c r="T20" s="179" t="s">
        <v>201</v>
      </c>
      <c r="U20" s="157">
        <v>0</v>
      </c>
      <c r="V20" s="157">
        <f>ROUND(E20*U20,2)</f>
        <v>0</v>
      </c>
      <c r="W20" s="157"/>
      <c r="X20" s="157" t="s">
        <v>225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410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5.5" x14ac:dyDescent="0.2">
      <c r="A21" s="160" t="s">
        <v>195</v>
      </c>
      <c r="B21" s="161" t="s">
        <v>115</v>
      </c>
      <c r="C21" s="181" t="s">
        <v>116</v>
      </c>
      <c r="D21" s="162"/>
      <c r="E21" s="163"/>
      <c r="F21" s="164"/>
      <c r="G21" s="164">
        <f>SUMIF(AG22:AG23,"&lt;&gt;NOR",G22:G23)</f>
        <v>0</v>
      </c>
      <c r="H21" s="164"/>
      <c r="I21" s="164">
        <f>SUM(I22:I23)</f>
        <v>0</v>
      </c>
      <c r="J21" s="164"/>
      <c r="K21" s="164">
        <f>SUM(K22:K23)</f>
        <v>0</v>
      </c>
      <c r="L21" s="164"/>
      <c r="M21" s="164">
        <f>SUM(M22:M23)</f>
        <v>0</v>
      </c>
      <c r="N21" s="164"/>
      <c r="O21" s="164">
        <f>SUM(O22:O23)</f>
        <v>0</v>
      </c>
      <c r="P21" s="164"/>
      <c r="Q21" s="164">
        <f>SUM(Q22:Q23)</f>
        <v>0</v>
      </c>
      <c r="R21" s="164"/>
      <c r="S21" s="164"/>
      <c r="T21" s="165"/>
      <c r="U21" s="159"/>
      <c r="V21" s="159">
        <f>SUM(V22:V23)</f>
        <v>0</v>
      </c>
      <c r="W21" s="159"/>
      <c r="X21" s="159"/>
      <c r="AG21" t="s">
        <v>196</v>
      </c>
    </row>
    <row r="22" spans="1:60" ht="22.5" outlineLevel="1" x14ac:dyDescent="0.2">
      <c r="A22" s="173">
        <v>11</v>
      </c>
      <c r="B22" s="174" t="s">
        <v>759</v>
      </c>
      <c r="C22" s="182" t="s">
        <v>760</v>
      </c>
      <c r="D22" s="175" t="s">
        <v>705</v>
      </c>
      <c r="E22" s="176">
        <v>1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15</v>
      </c>
      <c r="M22" s="178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78"/>
      <c r="S22" s="178" t="s">
        <v>220</v>
      </c>
      <c r="T22" s="179" t="s">
        <v>201</v>
      </c>
      <c r="U22" s="157">
        <v>0</v>
      </c>
      <c r="V22" s="157">
        <f>ROUND(E22*U22,2)</f>
        <v>0</v>
      </c>
      <c r="W22" s="157"/>
      <c r="X22" s="157" t="s">
        <v>225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410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12</v>
      </c>
      <c r="B23" s="174" t="s">
        <v>761</v>
      </c>
      <c r="C23" s="182" t="s">
        <v>762</v>
      </c>
      <c r="D23" s="175" t="s">
        <v>705</v>
      </c>
      <c r="E23" s="176">
        <v>1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15</v>
      </c>
      <c r="M23" s="178">
        <f>G23*(1+L23/100)</f>
        <v>0</v>
      </c>
      <c r="N23" s="178">
        <v>0</v>
      </c>
      <c r="O23" s="178">
        <f>ROUND(E23*N23,2)</f>
        <v>0</v>
      </c>
      <c r="P23" s="178">
        <v>0</v>
      </c>
      <c r="Q23" s="178">
        <f>ROUND(E23*P23,2)</f>
        <v>0</v>
      </c>
      <c r="R23" s="178"/>
      <c r="S23" s="178" t="s">
        <v>220</v>
      </c>
      <c r="T23" s="179" t="s">
        <v>201</v>
      </c>
      <c r="U23" s="157">
        <v>0</v>
      </c>
      <c r="V23" s="157">
        <f>ROUND(E23*U23,2)</f>
        <v>0</v>
      </c>
      <c r="W23" s="157"/>
      <c r="X23" s="157" t="s">
        <v>225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410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5.5" x14ac:dyDescent="0.2">
      <c r="A24" s="160" t="s">
        <v>195</v>
      </c>
      <c r="B24" s="161" t="s">
        <v>125</v>
      </c>
      <c r="C24" s="181" t="s">
        <v>126</v>
      </c>
      <c r="D24" s="162"/>
      <c r="E24" s="163"/>
      <c r="F24" s="164"/>
      <c r="G24" s="164">
        <f>SUMIF(AG25:AG29,"&lt;&gt;NOR",G25:G29)</f>
        <v>0</v>
      </c>
      <c r="H24" s="164"/>
      <c r="I24" s="164">
        <f>SUM(I25:I29)</f>
        <v>0</v>
      </c>
      <c r="J24" s="164"/>
      <c r="K24" s="164">
        <f>SUM(K25:K29)</f>
        <v>0</v>
      </c>
      <c r="L24" s="164"/>
      <c r="M24" s="164">
        <f>SUM(M25:M29)</f>
        <v>0</v>
      </c>
      <c r="N24" s="164"/>
      <c r="O24" s="164">
        <f>SUM(O25:O29)</f>
        <v>0</v>
      </c>
      <c r="P24" s="164"/>
      <c r="Q24" s="164">
        <f>SUM(Q25:Q29)</f>
        <v>0</v>
      </c>
      <c r="R24" s="164"/>
      <c r="S24" s="164"/>
      <c r="T24" s="165"/>
      <c r="U24" s="159"/>
      <c r="V24" s="159">
        <f>SUM(V25:V29)</f>
        <v>0</v>
      </c>
      <c r="W24" s="159"/>
      <c r="X24" s="159"/>
      <c r="AG24" t="s">
        <v>196</v>
      </c>
    </row>
    <row r="25" spans="1:60" ht="33.75" outlineLevel="1" x14ac:dyDescent="0.2">
      <c r="A25" s="173">
        <v>13</v>
      </c>
      <c r="B25" s="174" t="s">
        <v>763</v>
      </c>
      <c r="C25" s="182" t="s">
        <v>764</v>
      </c>
      <c r="D25" s="175" t="s">
        <v>705</v>
      </c>
      <c r="E25" s="176">
        <v>1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15</v>
      </c>
      <c r="M25" s="178">
        <f>G25*(1+L25/100)</f>
        <v>0</v>
      </c>
      <c r="N25" s="178">
        <v>0</v>
      </c>
      <c r="O25" s="178">
        <f>ROUND(E25*N25,2)</f>
        <v>0</v>
      </c>
      <c r="P25" s="178">
        <v>0</v>
      </c>
      <c r="Q25" s="178">
        <f>ROUND(E25*P25,2)</f>
        <v>0</v>
      </c>
      <c r="R25" s="178"/>
      <c r="S25" s="178" t="s">
        <v>220</v>
      </c>
      <c r="T25" s="179" t="s">
        <v>201</v>
      </c>
      <c r="U25" s="157">
        <v>0</v>
      </c>
      <c r="V25" s="157">
        <f>ROUND(E25*U25,2)</f>
        <v>0</v>
      </c>
      <c r="W25" s="157"/>
      <c r="X25" s="157" t="s">
        <v>225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410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3">
        <v>14</v>
      </c>
      <c r="B26" s="174" t="s">
        <v>765</v>
      </c>
      <c r="C26" s="182" t="s">
        <v>766</v>
      </c>
      <c r="D26" s="175" t="s">
        <v>705</v>
      </c>
      <c r="E26" s="176">
        <v>1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15</v>
      </c>
      <c r="M26" s="178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78"/>
      <c r="S26" s="178" t="s">
        <v>220</v>
      </c>
      <c r="T26" s="179" t="s">
        <v>201</v>
      </c>
      <c r="U26" s="157">
        <v>0</v>
      </c>
      <c r="V26" s="157">
        <f>ROUND(E26*U26,2)</f>
        <v>0</v>
      </c>
      <c r="W26" s="157"/>
      <c r="X26" s="157" t="s">
        <v>225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410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15</v>
      </c>
      <c r="B27" s="174" t="s">
        <v>767</v>
      </c>
      <c r="C27" s="182" t="s">
        <v>768</v>
      </c>
      <c r="D27" s="175" t="s">
        <v>705</v>
      </c>
      <c r="E27" s="176">
        <v>1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15</v>
      </c>
      <c r="M27" s="178">
        <f>G27*(1+L27/100)</f>
        <v>0</v>
      </c>
      <c r="N27" s="178">
        <v>0</v>
      </c>
      <c r="O27" s="178">
        <f>ROUND(E27*N27,2)</f>
        <v>0</v>
      </c>
      <c r="P27" s="178">
        <v>0</v>
      </c>
      <c r="Q27" s="178">
        <f>ROUND(E27*P27,2)</f>
        <v>0</v>
      </c>
      <c r="R27" s="178"/>
      <c r="S27" s="178" t="s">
        <v>220</v>
      </c>
      <c r="T27" s="179" t="s">
        <v>201</v>
      </c>
      <c r="U27" s="157">
        <v>0</v>
      </c>
      <c r="V27" s="157">
        <f>ROUND(E27*U27,2)</f>
        <v>0</v>
      </c>
      <c r="W27" s="157"/>
      <c r="X27" s="157" t="s">
        <v>225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410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16</v>
      </c>
      <c r="B28" s="174" t="s">
        <v>769</v>
      </c>
      <c r="C28" s="182" t="s">
        <v>770</v>
      </c>
      <c r="D28" s="175" t="s">
        <v>705</v>
      </c>
      <c r="E28" s="176">
        <v>1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15</v>
      </c>
      <c r="M28" s="178">
        <f>G28*(1+L28/100)</f>
        <v>0</v>
      </c>
      <c r="N28" s="178">
        <v>0</v>
      </c>
      <c r="O28" s="178">
        <f>ROUND(E28*N28,2)</f>
        <v>0</v>
      </c>
      <c r="P28" s="178">
        <v>0</v>
      </c>
      <c r="Q28" s="178">
        <f>ROUND(E28*P28,2)</f>
        <v>0</v>
      </c>
      <c r="R28" s="178"/>
      <c r="S28" s="178" t="s">
        <v>220</v>
      </c>
      <c r="T28" s="179" t="s">
        <v>201</v>
      </c>
      <c r="U28" s="157">
        <v>0</v>
      </c>
      <c r="V28" s="157">
        <f>ROUND(E28*U28,2)</f>
        <v>0</v>
      </c>
      <c r="W28" s="157"/>
      <c r="X28" s="157" t="s">
        <v>225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410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17</v>
      </c>
      <c r="B29" s="174" t="s">
        <v>771</v>
      </c>
      <c r="C29" s="182" t="s">
        <v>772</v>
      </c>
      <c r="D29" s="175" t="s">
        <v>705</v>
      </c>
      <c r="E29" s="176">
        <v>1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15</v>
      </c>
      <c r="M29" s="178">
        <f>G29*(1+L29/100)</f>
        <v>0</v>
      </c>
      <c r="N29" s="178">
        <v>0</v>
      </c>
      <c r="O29" s="178">
        <f>ROUND(E29*N29,2)</f>
        <v>0</v>
      </c>
      <c r="P29" s="178">
        <v>0</v>
      </c>
      <c r="Q29" s="178">
        <f>ROUND(E29*P29,2)</f>
        <v>0</v>
      </c>
      <c r="R29" s="178"/>
      <c r="S29" s="178" t="s">
        <v>220</v>
      </c>
      <c r="T29" s="179" t="s">
        <v>201</v>
      </c>
      <c r="U29" s="157">
        <v>0</v>
      </c>
      <c r="V29" s="157">
        <f>ROUND(E29*U29,2)</f>
        <v>0</v>
      </c>
      <c r="W29" s="157"/>
      <c r="X29" s="157" t="s">
        <v>214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773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0" t="s">
        <v>195</v>
      </c>
      <c r="B30" s="161" t="s">
        <v>119</v>
      </c>
      <c r="C30" s="181" t="s">
        <v>120</v>
      </c>
      <c r="D30" s="162"/>
      <c r="E30" s="163"/>
      <c r="F30" s="164"/>
      <c r="G30" s="164">
        <f>SUMIF(AG31:AG32,"&lt;&gt;NOR",G31:G32)</f>
        <v>0</v>
      </c>
      <c r="H30" s="164"/>
      <c r="I30" s="164">
        <f>SUM(I31:I32)</f>
        <v>0</v>
      </c>
      <c r="J30" s="164"/>
      <c r="K30" s="164">
        <f>SUM(K31:K32)</f>
        <v>0</v>
      </c>
      <c r="L30" s="164"/>
      <c r="M30" s="164">
        <f>SUM(M31:M32)</f>
        <v>0</v>
      </c>
      <c r="N30" s="164"/>
      <c r="O30" s="164">
        <f>SUM(O31:O32)</f>
        <v>0</v>
      </c>
      <c r="P30" s="164"/>
      <c r="Q30" s="164">
        <f>SUM(Q31:Q32)</f>
        <v>0</v>
      </c>
      <c r="R30" s="164"/>
      <c r="S30" s="164"/>
      <c r="T30" s="165"/>
      <c r="U30" s="159"/>
      <c r="V30" s="159">
        <f>SUM(V31:V32)</f>
        <v>0</v>
      </c>
      <c r="W30" s="159"/>
      <c r="X30" s="159"/>
      <c r="AG30" t="s">
        <v>196</v>
      </c>
    </row>
    <row r="31" spans="1:60" outlineLevel="1" x14ac:dyDescent="0.2">
      <c r="A31" s="173">
        <v>18</v>
      </c>
      <c r="B31" s="174" t="s">
        <v>774</v>
      </c>
      <c r="C31" s="182" t="s">
        <v>775</v>
      </c>
      <c r="D31" s="175" t="s">
        <v>339</v>
      </c>
      <c r="E31" s="176">
        <v>1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15</v>
      </c>
      <c r="M31" s="178">
        <f>G31*(1+L31/100)</f>
        <v>0</v>
      </c>
      <c r="N31" s="178">
        <v>0</v>
      </c>
      <c r="O31" s="178">
        <f>ROUND(E31*N31,2)</f>
        <v>0</v>
      </c>
      <c r="P31" s="178">
        <v>0</v>
      </c>
      <c r="Q31" s="178">
        <f>ROUND(E31*P31,2)</f>
        <v>0</v>
      </c>
      <c r="R31" s="178"/>
      <c r="S31" s="178" t="s">
        <v>220</v>
      </c>
      <c r="T31" s="179" t="s">
        <v>776</v>
      </c>
      <c r="U31" s="157">
        <v>0</v>
      </c>
      <c r="V31" s="157">
        <f>ROUND(E31*U31,2)</f>
        <v>0</v>
      </c>
      <c r="W31" s="157"/>
      <c r="X31" s="157" t="s">
        <v>225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226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3.75" outlineLevel="1" x14ac:dyDescent="0.2">
      <c r="A32" s="166">
        <v>19</v>
      </c>
      <c r="B32" s="167" t="s">
        <v>777</v>
      </c>
      <c r="C32" s="183" t="s">
        <v>778</v>
      </c>
      <c r="D32" s="168" t="s">
        <v>339</v>
      </c>
      <c r="E32" s="169">
        <v>1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15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1" t="s">
        <v>220</v>
      </c>
      <c r="T32" s="172" t="s">
        <v>201</v>
      </c>
      <c r="U32" s="157">
        <v>0</v>
      </c>
      <c r="V32" s="157">
        <f>ROUND(E32*U32,2)</f>
        <v>0</v>
      </c>
      <c r="W32" s="157"/>
      <c r="X32" s="157" t="s">
        <v>225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226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">
      <c r="A33" s="3"/>
      <c r="B33" s="4"/>
      <c r="C33" s="18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182</v>
      </c>
    </row>
    <row r="34" spans="1:33" x14ac:dyDescent="0.2">
      <c r="A34" s="150"/>
      <c r="B34" s="151" t="s">
        <v>31</v>
      </c>
      <c r="C34" s="185"/>
      <c r="D34" s="152"/>
      <c r="E34" s="153"/>
      <c r="F34" s="153"/>
      <c r="G34" s="180">
        <f>G8+G13+G19+G21+G24+G30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206</v>
      </c>
    </row>
    <row r="35" spans="1:33" x14ac:dyDescent="0.2">
      <c r="A35" s="3"/>
      <c r="B35" s="4"/>
      <c r="C35" s="184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3"/>
      <c r="B36" s="4"/>
      <c r="C36" s="184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59" t="s">
        <v>207</v>
      </c>
      <c r="B37" s="259"/>
      <c r="C37" s="260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261"/>
      <c r="B38" s="262"/>
      <c r="C38" s="263"/>
      <c r="D38" s="262"/>
      <c r="E38" s="262"/>
      <c r="F38" s="262"/>
      <c r="G38" s="26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G38" t="s">
        <v>208</v>
      </c>
    </row>
    <row r="39" spans="1:33" x14ac:dyDescent="0.2">
      <c r="A39" s="265"/>
      <c r="B39" s="266"/>
      <c r="C39" s="267"/>
      <c r="D39" s="266"/>
      <c r="E39" s="266"/>
      <c r="F39" s="266"/>
      <c r="G39" s="26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">
      <c r="A40" s="265"/>
      <c r="B40" s="266"/>
      <c r="C40" s="267"/>
      <c r="D40" s="266"/>
      <c r="E40" s="266"/>
      <c r="F40" s="266"/>
      <c r="G40" s="268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33" x14ac:dyDescent="0.2">
      <c r="A41" s="265"/>
      <c r="B41" s="266"/>
      <c r="C41" s="267"/>
      <c r="D41" s="266"/>
      <c r="E41" s="266"/>
      <c r="F41" s="266"/>
      <c r="G41" s="268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33" x14ac:dyDescent="0.2">
      <c r="A42" s="269"/>
      <c r="B42" s="270"/>
      <c r="C42" s="271"/>
      <c r="D42" s="270"/>
      <c r="E42" s="270"/>
      <c r="F42" s="270"/>
      <c r="G42" s="27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33" x14ac:dyDescent="0.2">
      <c r="A43" s="3"/>
      <c r="B43" s="4"/>
      <c r="C43" s="184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33" x14ac:dyDescent="0.2">
      <c r="C44" s="186"/>
      <c r="D44" s="10"/>
      <c r="AG44" t="s">
        <v>209</v>
      </c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/RzDd53aNdFIS6V+jlMoI2dSGra37ge/dWVNdQIcOiSvHD6MdXrlvvSF1wcSQ6AIC54MrpiJfLtNZe2qWsPWQ==" saltValue="c0V+1KmWjUvevQSjwz/zIQ==" spinCount="100000" sheet="1"/>
  <mergeCells count="6">
    <mergeCell ref="A38:G42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7A9B0-3703-4FD1-8CF9-45BAA9148EA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169</v>
      </c>
    </row>
    <row r="2" spans="1:60" ht="24.95" customHeight="1" x14ac:dyDescent="0.2">
      <c r="A2" s="139" t="s">
        <v>8</v>
      </c>
      <c r="B2" s="48" t="s">
        <v>43</v>
      </c>
      <c r="C2" s="253" t="s">
        <v>44</v>
      </c>
      <c r="D2" s="254"/>
      <c r="E2" s="254"/>
      <c r="F2" s="254"/>
      <c r="G2" s="255"/>
      <c r="AG2" t="s">
        <v>170</v>
      </c>
    </row>
    <row r="3" spans="1:60" ht="24.95" customHeight="1" x14ac:dyDescent="0.2">
      <c r="A3" s="139" t="s">
        <v>9</v>
      </c>
      <c r="B3" s="48" t="s">
        <v>73</v>
      </c>
      <c r="C3" s="253" t="s">
        <v>74</v>
      </c>
      <c r="D3" s="254"/>
      <c r="E3" s="254"/>
      <c r="F3" s="254"/>
      <c r="G3" s="255"/>
      <c r="AC3" s="121" t="s">
        <v>170</v>
      </c>
      <c r="AG3" t="s">
        <v>172</v>
      </c>
    </row>
    <row r="4" spans="1:60" ht="24.95" customHeight="1" x14ac:dyDescent="0.2">
      <c r="A4" s="140" t="s">
        <v>10</v>
      </c>
      <c r="B4" s="141" t="s">
        <v>75</v>
      </c>
      <c r="C4" s="256" t="s">
        <v>74</v>
      </c>
      <c r="D4" s="257"/>
      <c r="E4" s="257"/>
      <c r="F4" s="257"/>
      <c r="G4" s="258"/>
      <c r="AG4" t="s">
        <v>173</v>
      </c>
    </row>
    <row r="5" spans="1:60" x14ac:dyDescent="0.2">
      <c r="D5" s="10"/>
    </row>
    <row r="6" spans="1:60" ht="38.25" x14ac:dyDescent="0.2">
      <c r="A6" s="143" t="s">
        <v>174</v>
      </c>
      <c r="B6" s="145" t="s">
        <v>175</v>
      </c>
      <c r="C6" s="145" t="s">
        <v>176</v>
      </c>
      <c r="D6" s="144" t="s">
        <v>177</v>
      </c>
      <c r="E6" s="143" t="s">
        <v>178</v>
      </c>
      <c r="F6" s="142" t="s">
        <v>179</v>
      </c>
      <c r="G6" s="143" t="s">
        <v>31</v>
      </c>
      <c r="H6" s="146" t="s">
        <v>32</v>
      </c>
      <c r="I6" s="146" t="s">
        <v>180</v>
      </c>
      <c r="J6" s="146" t="s">
        <v>33</v>
      </c>
      <c r="K6" s="146" t="s">
        <v>181</v>
      </c>
      <c r="L6" s="146" t="s">
        <v>182</v>
      </c>
      <c r="M6" s="146" t="s">
        <v>183</v>
      </c>
      <c r="N6" s="146" t="s">
        <v>184</v>
      </c>
      <c r="O6" s="146" t="s">
        <v>185</v>
      </c>
      <c r="P6" s="146" t="s">
        <v>186</v>
      </c>
      <c r="Q6" s="146" t="s">
        <v>187</v>
      </c>
      <c r="R6" s="146" t="s">
        <v>188</v>
      </c>
      <c r="S6" s="146" t="s">
        <v>189</v>
      </c>
      <c r="T6" s="146" t="s">
        <v>190</v>
      </c>
      <c r="U6" s="146" t="s">
        <v>191</v>
      </c>
      <c r="V6" s="146" t="s">
        <v>192</v>
      </c>
      <c r="W6" s="146" t="s">
        <v>193</v>
      </c>
      <c r="X6" s="146" t="s">
        <v>194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25.5" x14ac:dyDescent="0.2">
      <c r="A8" s="160" t="s">
        <v>195</v>
      </c>
      <c r="B8" s="161" t="s">
        <v>99</v>
      </c>
      <c r="C8" s="181" t="s">
        <v>100</v>
      </c>
      <c r="D8" s="162"/>
      <c r="E8" s="163"/>
      <c r="F8" s="164"/>
      <c r="G8" s="164">
        <f>SUMIF(AG9:AG17,"&lt;&gt;NOR",G9:G17)</f>
        <v>0</v>
      </c>
      <c r="H8" s="164"/>
      <c r="I8" s="164">
        <f>SUM(I9:I17)</f>
        <v>0</v>
      </c>
      <c r="J8" s="164"/>
      <c r="K8" s="164">
        <f>SUM(K9:K17)</f>
        <v>0</v>
      </c>
      <c r="L8" s="164"/>
      <c r="M8" s="164">
        <f>SUM(M9:M17)</f>
        <v>0</v>
      </c>
      <c r="N8" s="164"/>
      <c r="O8" s="164">
        <f>SUM(O9:O17)</f>
        <v>0</v>
      </c>
      <c r="P8" s="164"/>
      <c r="Q8" s="164">
        <f>SUM(Q9:Q17)</f>
        <v>0</v>
      </c>
      <c r="R8" s="164"/>
      <c r="S8" s="164"/>
      <c r="T8" s="165"/>
      <c r="U8" s="159"/>
      <c r="V8" s="159">
        <f>SUM(V9:V17)</f>
        <v>0</v>
      </c>
      <c r="W8" s="159"/>
      <c r="X8" s="159"/>
      <c r="AG8" t="s">
        <v>196</v>
      </c>
    </row>
    <row r="9" spans="1:60" ht="22.5" outlineLevel="1" x14ac:dyDescent="0.2">
      <c r="A9" s="173">
        <v>1</v>
      </c>
      <c r="B9" s="174" t="s">
        <v>779</v>
      </c>
      <c r="C9" s="182" t="s">
        <v>780</v>
      </c>
      <c r="D9" s="175" t="s">
        <v>212</v>
      </c>
      <c r="E9" s="176">
        <v>8</v>
      </c>
      <c r="F9" s="177"/>
      <c r="G9" s="178">
        <f t="shared" ref="G9:G17" si="0">ROUND(E9*F9,2)</f>
        <v>0</v>
      </c>
      <c r="H9" s="177"/>
      <c r="I9" s="178">
        <f t="shared" ref="I9:I17" si="1">ROUND(E9*H9,2)</f>
        <v>0</v>
      </c>
      <c r="J9" s="177"/>
      <c r="K9" s="178">
        <f t="shared" ref="K9:K17" si="2">ROUND(E9*J9,2)</f>
        <v>0</v>
      </c>
      <c r="L9" s="178">
        <v>15</v>
      </c>
      <c r="M9" s="178">
        <f t="shared" ref="M9:M17" si="3">G9*(1+L9/100)</f>
        <v>0</v>
      </c>
      <c r="N9" s="178">
        <v>0</v>
      </c>
      <c r="O9" s="178">
        <f t="shared" ref="O9:O17" si="4">ROUND(E9*N9,2)</f>
        <v>0</v>
      </c>
      <c r="P9" s="178">
        <v>0</v>
      </c>
      <c r="Q9" s="178">
        <f t="shared" ref="Q9:Q17" si="5">ROUND(E9*P9,2)</f>
        <v>0</v>
      </c>
      <c r="R9" s="178"/>
      <c r="S9" s="178" t="s">
        <v>220</v>
      </c>
      <c r="T9" s="179" t="s">
        <v>201</v>
      </c>
      <c r="U9" s="157">
        <v>0</v>
      </c>
      <c r="V9" s="157">
        <f t="shared" ref="V9:V17" si="6">ROUND(E9*U9,2)</f>
        <v>0</v>
      </c>
      <c r="W9" s="157"/>
      <c r="X9" s="157" t="s">
        <v>225</v>
      </c>
      <c r="Y9" s="147"/>
      <c r="Z9" s="147"/>
      <c r="AA9" s="147"/>
      <c r="AB9" s="147"/>
      <c r="AC9" s="147"/>
      <c r="AD9" s="147"/>
      <c r="AE9" s="147"/>
      <c r="AF9" s="147"/>
      <c r="AG9" s="147" t="s">
        <v>410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3">
        <v>2</v>
      </c>
      <c r="B10" s="174" t="s">
        <v>781</v>
      </c>
      <c r="C10" s="182" t="s">
        <v>782</v>
      </c>
      <c r="D10" s="175" t="s">
        <v>212</v>
      </c>
      <c r="E10" s="176">
        <v>52</v>
      </c>
      <c r="F10" s="177"/>
      <c r="G10" s="178">
        <f t="shared" si="0"/>
        <v>0</v>
      </c>
      <c r="H10" s="177"/>
      <c r="I10" s="178">
        <f t="shared" si="1"/>
        <v>0</v>
      </c>
      <c r="J10" s="177"/>
      <c r="K10" s="178">
        <f t="shared" si="2"/>
        <v>0</v>
      </c>
      <c r="L10" s="178">
        <v>15</v>
      </c>
      <c r="M10" s="178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78"/>
      <c r="S10" s="178" t="s">
        <v>220</v>
      </c>
      <c r="T10" s="179" t="s">
        <v>201</v>
      </c>
      <c r="U10" s="157">
        <v>0</v>
      </c>
      <c r="V10" s="157">
        <f t="shared" si="6"/>
        <v>0</v>
      </c>
      <c r="W10" s="157"/>
      <c r="X10" s="157" t="s">
        <v>225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410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3">
        <v>3</v>
      </c>
      <c r="B11" s="174" t="s">
        <v>783</v>
      </c>
      <c r="C11" s="182" t="s">
        <v>784</v>
      </c>
      <c r="D11" s="175" t="s">
        <v>261</v>
      </c>
      <c r="E11" s="176">
        <v>112</v>
      </c>
      <c r="F11" s="177"/>
      <c r="G11" s="178">
        <f t="shared" si="0"/>
        <v>0</v>
      </c>
      <c r="H11" s="177"/>
      <c r="I11" s="178">
        <f t="shared" si="1"/>
        <v>0</v>
      </c>
      <c r="J11" s="177"/>
      <c r="K11" s="178">
        <f t="shared" si="2"/>
        <v>0</v>
      </c>
      <c r="L11" s="178">
        <v>15</v>
      </c>
      <c r="M11" s="178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78"/>
      <c r="S11" s="178" t="s">
        <v>220</v>
      </c>
      <c r="T11" s="179" t="s">
        <v>201</v>
      </c>
      <c r="U11" s="157">
        <v>0</v>
      </c>
      <c r="V11" s="157">
        <f t="shared" si="6"/>
        <v>0</v>
      </c>
      <c r="W11" s="157"/>
      <c r="X11" s="157" t="s">
        <v>225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410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3">
        <v>4</v>
      </c>
      <c r="B12" s="174" t="s">
        <v>785</v>
      </c>
      <c r="C12" s="182" t="s">
        <v>786</v>
      </c>
      <c r="D12" s="175" t="s">
        <v>261</v>
      </c>
      <c r="E12" s="176">
        <v>82</v>
      </c>
      <c r="F12" s="177"/>
      <c r="G12" s="178">
        <f t="shared" si="0"/>
        <v>0</v>
      </c>
      <c r="H12" s="177"/>
      <c r="I12" s="178">
        <f t="shared" si="1"/>
        <v>0</v>
      </c>
      <c r="J12" s="177"/>
      <c r="K12" s="178">
        <f t="shared" si="2"/>
        <v>0</v>
      </c>
      <c r="L12" s="178">
        <v>15</v>
      </c>
      <c r="M12" s="178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78"/>
      <c r="S12" s="178" t="s">
        <v>220</v>
      </c>
      <c r="T12" s="179" t="s">
        <v>201</v>
      </c>
      <c r="U12" s="157">
        <v>0</v>
      </c>
      <c r="V12" s="157">
        <f t="shared" si="6"/>
        <v>0</v>
      </c>
      <c r="W12" s="157"/>
      <c r="X12" s="157" t="s">
        <v>225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410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3">
        <v>5</v>
      </c>
      <c r="B13" s="174" t="s">
        <v>787</v>
      </c>
      <c r="C13" s="182" t="s">
        <v>788</v>
      </c>
      <c r="D13" s="175" t="s">
        <v>261</v>
      </c>
      <c r="E13" s="176">
        <v>22</v>
      </c>
      <c r="F13" s="177"/>
      <c r="G13" s="178">
        <f t="shared" si="0"/>
        <v>0</v>
      </c>
      <c r="H13" s="177"/>
      <c r="I13" s="178">
        <f t="shared" si="1"/>
        <v>0</v>
      </c>
      <c r="J13" s="177"/>
      <c r="K13" s="178">
        <f t="shared" si="2"/>
        <v>0</v>
      </c>
      <c r="L13" s="178">
        <v>15</v>
      </c>
      <c r="M13" s="178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78"/>
      <c r="S13" s="178" t="s">
        <v>220</v>
      </c>
      <c r="T13" s="179" t="s">
        <v>201</v>
      </c>
      <c r="U13" s="157">
        <v>0</v>
      </c>
      <c r="V13" s="157">
        <f t="shared" si="6"/>
        <v>0</v>
      </c>
      <c r="W13" s="157"/>
      <c r="X13" s="157" t="s">
        <v>225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410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6</v>
      </c>
      <c r="B14" s="174" t="s">
        <v>789</v>
      </c>
      <c r="C14" s="182" t="s">
        <v>790</v>
      </c>
      <c r="D14" s="175" t="s">
        <v>212</v>
      </c>
      <c r="E14" s="176">
        <v>4</v>
      </c>
      <c r="F14" s="177"/>
      <c r="G14" s="178">
        <f t="shared" si="0"/>
        <v>0</v>
      </c>
      <c r="H14" s="177"/>
      <c r="I14" s="178">
        <f t="shared" si="1"/>
        <v>0</v>
      </c>
      <c r="J14" s="177"/>
      <c r="K14" s="178">
        <f t="shared" si="2"/>
        <v>0</v>
      </c>
      <c r="L14" s="178">
        <v>15</v>
      </c>
      <c r="M14" s="178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78"/>
      <c r="S14" s="178" t="s">
        <v>220</v>
      </c>
      <c r="T14" s="179" t="s">
        <v>201</v>
      </c>
      <c r="U14" s="157">
        <v>0</v>
      </c>
      <c r="V14" s="157">
        <f t="shared" si="6"/>
        <v>0</v>
      </c>
      <c r="W14" s="157"/>
      <c r="X14" s="157" t="s">
        <v>214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773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7</v>
      </c>
      <c r="B15" s="174" t="s">
        <v>791</v>
      </c>
      <c r="C15" s="182" t="s">
        <v>792</v>
      </c>
      <c r="D15" s="175" t="s">
        <v>212</v>
      </c>
      <c r="E15" s="176">
        <v>12</v>
      </c>
      <c r="F15" s="177"/>
      <c r="G15" s="178">
        <f t="shared" si="0"/>
        <v>0</v>
      </c>
      <c r="H15" s="177"/>
      <c r="I15" s="178">
        <f t="shared" si="1"/>
        <v>0</v>
      </c>
      <c r="J15" s="177"/>
      <c r="K15" s="178">
        <f t="shared" si="2"/>
        <v>0</v>
      </c>
      <c r="L15" s="178">
        <v>15</v>
      </c>
      <c r="M15" s="178">
        <f t="shared" si="3"/>
        <v>0</v>
      </c>
      <c r="N15" s="178">
        <v>0</v>
      </c>
      <c r="O15" s="178">
        <f t="shared" si="4"/>
        <v>0</v>
      </c>
      <c r="P15" s="178">
        <v>0</v>
      </c>
      <c r="Q15" s="178">
        <f t="shared" si="5"/>
        <v>0</v>
      </c>
      <c r="R15" s="178"/>
      <c r="S15" s="178" t="s">
        <v>220</v>
      </c>
      <c r="T15" s="179" t="s">
        <v>201</v>
      </c>
      <c r="U15" s="157">
        <v>0</v>
      </c>
      <c r="V15" s="157">
        <f t="shared" si="6"/>
        <v>0</v>
      </c>
      <c r="W15" s="157"/>
      <c r="X15" s="157" t="s">
        <v>225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410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8</v>
      </c>
      <c r="B16" s="174" t="s">
        <v>793</v>
      </c>
      <c r="C16" s="182" t="s">
        <v>794</v>
      </c>
      <c r="D16" s="175" t="s">
        <v>212</v>
      </c>
      <c r="E16" s="176">
        <v>16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15</v>
      </c>
      <c r="M16" s="178">
        <f t="shared" si="3"/>
        <v>0</v>
      </c>
      <c r="N16" s="178">
        <v>0</v>
      </c>
      <c r="O16" s="178">
        <f t="shared" si="4"/>
        <v>0</v>
      </c>
      <c r="P16" s="178">
        <v>0</v>
      </c>
      <c r="Q16" s="178">
        <f t="shared" si="5"/>
        <v>0</v>
      </c>
      <c r="R16" s="178"/>
      <c r="S16" s="178" t="s">
        <v>220</v>
      </c>
      <c r="T16" s="179" t="s">
        <v>201</v>
      </c>
      <c r="U16" s="157">
        <v>0</v>
      </c>
      <c r="V16" s="157">
        <f t="shared" si="6"/>
        <v>0</v>
      </c>
      <c r="W16" s="157"/>
      <c r="X16" s="157" t="s">
        <v>225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410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9</v>
      </c>
      <c r="B17" s="174" t="s">
        <v>795</v>
      </c>
      <c r="C17" s="182" t="s">
        <v>796</v>
      </c>
      <c r="D17" s="175" t="s">
        <v>212</v>
      </c>
      <c r="E17" s="176">
        <v>1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15</v>
      </c>
      <c r="M17" s="178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78"/>
      <c r="S17" s="178" t="s">
        <v>220</v>
      </c>
      <c r="T17" s="179" t="s">
        <v>201</v>
      </c>
      <c r="U17" s="157">
        <v>0</v>
      </c>
      <c r="V17" s="157">
        <f t="shared" si="6"/>
        <v>0</v>
      </c>
      <c r="W17" s="157"/>
      <c r="X17" s="157" t="s">
        <v>225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410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0" t="s">
        <v>195</v>
      </c>
      <c r="B18" s="161" t="s">
        <v>86</v>
      </c>
      <c r="C18" s="181" t="s">
        <v>87</v>
      </c>
      <c r="D18" s="162"/>
      <c r="E18" s="163"/>
      <c r="F18" s="164"/>
      <c r="G18" s="164">
        <f>SUMIF(AG19:AG30,"&lt;&gt;NOR",G19:G30)</f>
        <v>0</v>
      </c>
      <c r="H18" s="164"/>
      <c r="I18" s="164">
        <f>SUM(I19:I30)</f>
        <v>0</v>
      </c>
      <c r="J18" s="164"/>
      <c r="K18" s="164">
        <f>SUM(K19:K30)</f>
        <v>0</v>
      </c>
      <c r="L18" s="164"/>
      <c r="M18" s="164">
        <f>SUM(M19:M30)</f>
        <v>0</v>
      </c>
      <c r="N18" s="164"/>
      <c r="O18" s="164">
        <f>SUM(O19:O30)</f>
        <v>0.02</v>
      </c>
      <c r="P18" s="164"/>
      <c r="Q18" s="164">
        <f>SUM(Q19:Q30)</f>
        <v>0</v>
      </c>
      <c r="R18" s="164"/>
      <c r="S18" s="164"/>
      <c r="T18" s="165"/>
      <c r="U18" s="159"/>
      <c r="V18" s="159">
        <f>SUM(V19:V30)</f>
        <v>0</v>
      </c>
      <c r="W18" s="159"/>
      <c r="X18" s="159"/>
      <c r="AG18" t="s">
        <v>196</v>
      </c>
    </row>
    <row r="19" spans="1:60" outlineLevel="1" x14ac:dyDescent="0.2">
      <c r="A19" s="173">
        <v>10</v>
      </c>
      <c r="B19" s="174" t="s">
        <v>797</v>
      </c>
      <c r="C19" s="182" t="s">
        <v>798</v>
      </c>
      <c r="D19" s="175" t="s">
        <v>261</v>
      </c>
      <c r="E19" s="176">
        <v>24</v>
      </c>
      <c r="F19" s="177"/>
      <c r="G19" s="178">
        <f t="shared" ref="G19:G30" si="7">ROUND(E19*F19,2)</f>
        <v>0</v>
      </c>
      <c r="H19" s="177"/>
      <c r="I19" s="178">
        <f t="shared" ref="I19:I30" si="8">ROUND(E19*H19,2)</f>
        <v>0</v>
      </c>
      <c r="J19" s="177"/>
      <c r="K19" s="178">
        <f t="shared" ref="K19:K30" si="9">ROUND(E19*J19,2)</f>
        <v>0</v>
      </c>
      <c r="L19" s="178">
        <v>15</v>
      </c>
      <c r="M19" s="178">
        <f t="shared" ref="M19:M30" si="10">G19*(1+L19/100)</f>
        <v>0</v>
      </c>
      <c r="N19" s="178">
        <v>6.3000000000000003E-4</v>
      </c>
      <c r="O19" s="178">
        <f t="shared" ref="O19:O30" si="11">ROUND(E19*N19,2)</f>
        <v>0.02</v>
      </c>
      <c r="P19" s="178">
        <v>0</v>
      </c>
      <c r="Q19" s="178">
        <f t="shared" ref="Q19:Q30" si="12">ROUND(E19*P19,2)</f>
        <v>0</v>
      </c>
      <c r="R19" s="178"/>
      <c r="S19" s="178" t="s">
        <v>220</v>
      </c>
      <c r="T19" s="179" t="s">
        <v>201</v>
      </c>
      <c r="U19" s="157">
        <v>0</v>
      </c>
      <c r="V19" s="157">
        <f t="shared" ref="V19:V30" si="13">ROUND(E19*U19,2)</f>
        <v>0</v>
      </c>
      <c r="W19" s="157"/>
      <c r="X19" s="157" t="s">
        <v>214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773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3">
        <v>11</v>
      </c>
      <c r="B20" s="174" t="s">
        <v>799</v>
      </c>
      <c r="C20" s="182" t="s">
        <v>800</v>
      </c>
      <c r="D20" s="175" t="s">
        <v>212</v>
      </c>
      <c r="E20" s="176">
        <v>4</v>
      </c>
      <c r="F20" s="177"/>
      <c r="G20" s="178">
        <f t="shared" si="7"/>
        <v>0</v>
      </c>
      <c r="H20" s="177"/>
      <c r="I20" s="178">
        <f t="shared" si="8"/>
        <v>0</v>
      </c>
      <c r="J20" s="177"/>
      <c r="K20" s="178">
        <f t="shared" si="9"/>
        <v>0</v>
      </c>
      <c r="L20" s="178">
        <v>15</v>
      </c>
      <c r="M20" s="178">
        <f t="shared" si="10"/>
        <v>0</v>
      </c>
      <c r="N20" s="178">
        <v>0</v>
      </c>
      <c r="O20" s="178">
        <f t="shared" si="11"/>
        <v>0</v>
      </c>
      <c r="P20" s="178">
        <v>0</v>
      </c>
      <c r="Q20" s="178">
        <f t="shared" si="12"/>
        <v>0</v>
      </c>
      <c r="R20" s="178"/>
      <c r="S20" s="178" t="s">
        <v>220</v>
      </c>
      <c r="T20" s="179" t="s">
        <v>201</v>
      </c>
      <c r="U20" s="157">
        <v>0</v>
      </c>
      <c r="V20" s="157">
        <f t="shared" si="13"/>
        <v>0</v>
      </c>
      <c r="W20" s="157"/>
      <c r="X20" s="157" t="s">
        <v>225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410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3">
        <v>12</v>
      </c>
      <c r="B21" s="174" t="s">
        <v>801</v>
      </c>
      <c r="C21" s="182" t="s">
        <v>802</v>
      </c>
      <c r="D21" s="175" t="s">
        <v>212</v>
      </c>
      <c r="E21" s="176">
        <v>1</v>
      </c>
      <c r="F21" s="177"/>
      <c r="G21" s="178">
        <f t="shared" si="7"/>
        <v>0</v>
      </c>
      <c r="H21" s="177"/>
      <c r="I21" s="178">
        <f t="shared" si="8"/>
        <v>0</v>
      </c>
      <c r="J21" s="177"/>
      <c r="K21" s="178">
        <f t="shared" si="9"/>
        <v>0</v>
      </c>
      <c r="L21" s="178">
        <v>15</v>
      </c>
      <c r="M21" s="178">
        <f t="shared" si="10"/>
        <v>0</v>
      </c>
      <c r="N21" s="178">
        <v>3.0100000000000001E-3</v>
      </c>
      <c r="O21" s="178">
        <f t="shared" si="11"/>
        <v>0</v>
      </c>
      <c r="P21" s="178">
        <v>0</v>
      </c>
      <c r="Q21" s="178">
        <f t="shared" si="12"/>
        <v>0</v>
      </c>
      <c r="R21" s="178"/>
      <c r="S21" s="178" t="s">
        <v>220</v>
      </c>
      <c r="T21" s="179" t="s">
        <v>201</v>
      </c>
      <c r="U21" s="157">
        <v>0</v>
      </c>
      <c r="V21" s="157">
        <f t="shared" si="13"/>
        <v>0</v>
      </c>
      <c r="W21" s="157"/>
      <c r="X21" s="157" t="s">
        <v>214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773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3">
        <v>13</v>
      </c>
      <c r="B22" s="174" t="s">
        <v>803</v>
      </c>
      <c r="C22" s="182" t="s">
        <v>804</v>
      </c>
      <c r="D22" s="175" t="s">
        <v>212</v>
      </c>
      <c r="E22" s="176">
        <v>10</v>
      </c>
      <c r="F22" s="177"/>
      <c r="G22" s="178">
        <f t="shared" si="7"/>
        <v>0</v>
      </c>
      <c r="H22" s="177"/>
      <c r="I22" s="178">
        <f t="shared" si="8"/>
        <v>0</v>
      </c>
      <c r="J22" s="177"/>
      <c r="K22" s="178">
        <f t="shared" si="9"/>
        <v>0</v>
      </c>
      <c r="L22" s="178">
        <v>15</v>
      </c>
      <c r="M22" s="178">
        <f t="shared" si="10"/>
        <v>0</v>
      </c>
      <c r="N22" s="178">
        <v>0</v>
      </c>
      <c r="O22" s="178">
        <f t="shared" si="11"/>
        <v>0</v>
      </c>
      <c r="P22" s="178">
        <v>0</v>
      </c>
      <c r="Q22" s="178">
        <f t="shared" si="12"/>
        <v>0</v>
      </c>
      <c r="R22" s="178"/>
      <c r="S22" s="178" t="s">
        <v>220</v>
      </c>
      <c r="T22" s="179" t="s">
        <v>201</v>
      </c>
      <c r="U22" s="157">
        <v>0</v>
      </c>
      <c r="V22" s="157">
        <f t="shared" si="13"/>
        <v>0</v>
      </c>
      <c r="W22" s="157"/>
      <c r="X22" s="157" t="s">
        <v>225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410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14</v>
      </c>
      <c r="B23" s="174" t="s">
        <v>805</v>
      </c>
      <c r="C23" s="182" t="s">
        <v>806</v>
      </c>
      <c r="D23" s="175" t="s">
        <v>261</v>
      </c>
      <c r="E23" s="176">
        <v>12</v>
      </c>
      <c r="F23" s="177"/>
      <c r="G23" s="178">
        <f t="shared" si="7"/>
        <v>0</v>
      </c>
      <c r="H23" s="177"/>
      <c r="I23" s="178">
        <f t="shared" si="8"/>
        <v>0</v>
      </c>
      <c r="J23" s="177"/>
      <c r="K23" s="178">
        <f t="shared" si="9"/>
        <v>0</v>
      </c>
      <c r="L23" s="178">
        <v>15</v>
      </c>
      <c r="M23" s="178">
        <f t="shared" si="10"/>
        <v>0</v>
      </c>
      <c r="N23" s="178">
        <v>1.2E-4</v>
      </c>
      <c r="O23" s="178">
        <f t="shared" si="11"/>
        <v>0</v>
      </c>
      <c r="P23" s="178">
        <v>0</v>
      </c>
      <c r="Q23" s="178">
        <f t="shared" si="12"/>
        <v>0</v>
      </c>
      <c r="R23" s="178"/>
      <c r="S23" s="178" t="s">
        <v>220</v>
      </c>
      <c r="T23" s="179" t="s">
        <v>201</v>
      </c>
      <c r="U23" s="157">
        <v>0</v>
      </c>
      <c r="V23" s="157">
        <f t="shared" si="13"/>
        <v>0</v>
      </c>
      <c r="W23" s="157"/>
      <c r="X23" s="157" t="s">
        <v>214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773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3.75" outlineLevel="1" x14ac:dyDescent="0.2">
      <c r="A24" s="173">
        <v>15</v>
      </c>
      <c r="B24" s="174" t="s">
        <v>807</v>
      </c>
      <c r="C24" s="182" t="s">
        <v>808</v>
      </c>
      <c r="D24" s="175" t="s">
        <v>212</v>
      </c>
      <c r="E24" s="176">
        <v>8</v>
      </c>
      <c r="F24" s="177"/>
      <c r="G24" s="178">
        <f t="shared" si="7"/>
        <v>0</v>
      </c>
      <c r="H24" s="177"/>
      <c r="I24" s="178">
        <f t="shared" si="8"/>
        <v>0</v>
      </c>
      <c r="J24" s="177"/>
      <c r="K24" s="178">
        <f t="shared" si="9"/>
        <v>0</v>
      </c>
      <c r="L24" s="178">
        <v>15</v>
      </c>
      <c r="M24" s="178">
        <f t="shared" si="10"/>
        <v>0</v>
      </c>
      <c r="N24" s="178">
        <v>0</v>
      </c>
      <c r="O24" s="178">
        <f t="shared" si="11"/>
        <v>0</v>
      </c>
      <c r="P24" s="178">
        <v>0</v>
      </c>
      <c r="Q24" s="178">
        <f t="shared" si="12"/>
        <v>0</v>
      </c>
      <c r="R24" s="178"/>
      <c r="S24" s="178" t="s">
        <v>220</v>
      </c>
      <c r="T24" s="179" t="s">
        <v>201</v>
      </c>
      <c r="U24" s="157">
        <v>0</v>
      </c>
      <c r="V24" s="157">
        <f t="shared" si="13"/>
        <v>0</v>
      </c>
      <c r="W24" s="157"/>
      <c r="X24" s="157" t="s">
        <v>225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410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16</v>
      </c>
      <c r="B25" s="174" t="s">
        <v>809</v>
      </c>
      <c r="C25" s="182" t="s">
        <v>810</v>
      </c>
      <c r="D25" s="175" t="s">
        <v>261</v>
      </c>
      <c r="E25" s="176">
        <v>24</v>
      </c>
      <c r="F25" s="177"/>
      <c r="G25" s="178">
        <f t="shared" si="7"/>
        <v>0</v>
      </c>
      <c r="H25" s="177"/>
      <c r="I25" s="178">
        <f t="shared" si="8"/>
        <v>0</v>
      </c>
      <c r="J25" s="177"/>
      <c r="K25" s="178">
        <f t="shared" si="9"/>
        <v>0</v>
      </c>
      <c r="L25" s="178">
        <v>15</v>
      </c>
      <c r="M25" s="178">
        <f t="shared" si="10"/>
        <v>0</v>
      </c>
      <c r="N25" s="178">
        <v>2.0000000000000001E-4</v>
      </c>
      <c r="O25" s="178">
        <f t="shared" si="11"/>
        <v>0</v>
      </c>
      <c r="P25" s="178">
        <v>0</v>
      </c>
      <c r="Q25" s="178">
        <f t="shared" si="12"/>
        <v>0</v>
      </c>
      <c r="R25" s="178"/>
      <c r="S25" s="178" t="s">
        <v>220</v>
      </c>
      <c r="T25" s="179" t="s">
        <v>201</v>
      </c>
      <c r="U25" s="157">
        <v>0</v>
      </c>
      <c r="V25" s="157">
        <f t="shared" si="13"/>
        <v>0</v>
      </c>
      <c r="W25" s="157"/>
      <c r="X25" s="157" t="s">
        <v>214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773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3">
        <v>17</v>
      </c>
      <c r="B26" s="174" t="s">
        <v>811</v>
      </c>
      <c r="C26" s="182" t="s">
        <v>812</v>
      </c>
      <c r="D26" s="175" t="s">
        <v>261</v>
      </c>
      <c r="E26" s="176">
        <v>24</v>
      </c>
      <c r="F26" s="177"/>
      <c r="G26" s="178">
        <f t="shared" si="7"/>
        <v>0</v>
      </c>
      <c r="H26" s="177"/>
      <c r="I26" s="178">
        <f t="shared" si="8"/>
        <v>0</v>
      </c>
      <c r="J26" s="177"/>
      <c r="K26" s="178">
        <f t="shared" si="9"/>
        <v>0</v>
      </c>
      <c r="L26" s="178">
        <v>15</v>
      </c>
      <c r="M26" s="178">
        <f t="shared" si="10"/>
        <v>0</v>
      </c>
      <c r="N26" s="178">
        <v>0</v>
      </c>
      <c r="O26" s="178">
        <f t="shared" si="11"/>
        <v>0</v>
      </c>
      <c r="P26" s="178">
        <v>0</v>
      </c>
      <c r="Q26" s="178">
        <f t="shared" si="12"/>
        <v>0</v>
      </c>
      <c r="R26" s="178"/>
      <c r="S26" s="178" t="s">
        <v>220</v>
      </c>
      <c r="T26" s="179" t="s">
        <v>201</v>
      </c>
      <c r="U26" s="157">
        <v>0</v>
      </c>
      <c r="V26" s="157">
        <f t="shared" si="13"/>
        <v>0</v>
      </c>
      <c r="W26" s="157"/>
      <c r="X26" s="157" t="s">
        <v>225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410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3">
        <v>18</v>
      </c>
      <c r="B27" s="174" t="s">
        <v>813</v>
      </c>
      <c r="C27" s="182" t="s">
        <v>814</v>
      </c>
      <c r="D27" s="175" t="s">
        <v>261</v>
      </c>
      <c r="E27" s="176">
        <v>24</v>
      </c>
      <c r="F27" s="177"/>
      <c r="G27" s="178">
        <f t="shared" si="7"/>
        <v>0</v>
      </c>
      <c r="H27" s="177"/>
      <c r="I27" s="178">
        <f t="shared" si="8"/>
        <v>0</v>
      </c>
      <c r="J27" s="177"/>
      <c r="K27" s="178">
        <f t="shared" si="9"/>
        <v>0</v>
      </c>
      <c r="L27" s="178">
        <v>15</v>
      </c>
      <c r="M27" s="178">
        <f t="shared" si="10"/>
        <v>0</v>
      </c>
      <c r="N27" s="178">
        <v>0</v>
      </c>
      <c r="O27" s="178">
        <f t="shared" si="11"/>
        <v>0</v>
      </c>
      <c r="P27" s="178">
        <v>0</v>
      </c>
      <c r="Q27" s="178">
        <f t="shared" si="12"/>
        <v>0</v>
      </c>
      <c r="R27" s="178"/>
      <c r="S27" s="178" t="s">
        <v>220</v>
      </c>
      <c r="T27" s="179" t="s">
        <v>201</v>
      </c>
      <c r="U27" s="157">
        <v>0</v>
      </c>
      <c r="V27" s="157">
        <f t="shared" si="13"/>
        <v>0</v>
      </c>
      <c r="W27" s="157"/>
      <c r="X27" s="157" t="s">
        <v>225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410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3">
        <v>19</v>
      </c>
      <c r="B28" s="174" t="s">
        <v>815</v>
      </c>
      <c r="C28" s="182" t="s">
        <v>816</v>
      </c>
      <c r="D28" s="175" t="s">
        <v>261</v>
      </c>
      <c r="E28" s="176">
        <v>24</v>
      </c>
      <c r="F28" s="177"/>
      <c r="G28" s="178">
        <f t="shared" si="7"/>
        <v>0</v>
      </c>
      <c r="H28" s="177"/>
      <c r="I28" s="178">
        <f t="shared" si="8"/>
        <v>0</v>
      </c>
      <c r="J28" s="177"/>
      <c r="K28" s="178">
        <f t="shared" si="9"/>
        <v>0</v>
      </c>
      <c r="L28" s="178">
        <v>15</v>
      </c>
      <c r="M28" s="178">
        <f t="shared" si="10"/>
        <v>0</v>
      </c>
      <c r="N28" s="178">
        <v>0</v>
      </c>
      <c r="O28" s="178">
        <f t="shared" si="11"/>
        <v>0</v>
      </c>
      <c r="P28" s="178">
        <v>0</v>
      </c>
      <c r="Q28" s="178">
        <f t="shared" si="12"/>
        <v>0</v>
      </c>
      <c r="R28" s="178"/>
      <c r="S28" s="178" t="s">
        <v>220</v>
      </c>
      <c r="T28" s="179" t="s">
        <v>201</v>
      </c>
      <c r="U28" s="157">
        <v>0</v>
      </c>
      <c r="V28" s="157">
        <f t="shared" si="13"/>
        <v>0</v>
      </c>
      <c r="W28" s="157"/>
      <c r="X28" s="157" t="s">
        <v>225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410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3">
        <v>20</v>
      </c>
      <c r="B29" s="174" t="s">
        <v>817</v>
      </c>
      <c r="C29" s="182" t="s">
        <v>818</v>
      </c>
      <c r="D29" s="175" t="s">
        <v>212</v>
      </c>
      <c r="E29" s="176">
        <v>1</v>
      </c>
      <c r="F29" s="177"/>
      <c r="G29" s="178">
        <f t="shared" si="7"/>
        <v>0</v>
      </c>
      <c r="H29" s="177"/>
      <c r="I29" s="178">
        <f t="shared" si="8"/>
        <v>0</v>
      </c>
      <c r="J29" s="177"/>
      <c r="K29" s="178">
        <f t="shared" si="9"/>
        <v>0</v>
      </c>
      <c r="L29" s="178">
        <v>15</v>
      </c>
      <c r="M29" s="178">
        <f t="shared" si="10"/>
        <v>0</v>
      </c>
      <c r="N29" s="178">
        <v>0</v>
      </c>
      <c r="O29" s="178">
        <f t="shared" si="11"/>
        <v>0</v>
      </c>
      <c r="P29" s="178">
        <v>0</v>
      </c>
      <c r="Q29" s="178">
        <f t="shared" si="12"/>
        <v>0</v>
      </c>
      <c r="R29" s="178"/>
      <c r="S29" s="178" t="s">
        <v>220</v>
      </c>
      <c r="T29" s="179" t="s">
        <v>201</v>
      </c>
      <c r="U29" s="157">
        <v>0</v>
      </c>
      <c r="V29" s="157">
        <f t="shared" si="13"/>
        <v>0</v>
      </c>
      <c r="W29" s="157"/>
      <c r="X29" s="157" t="s">
        <v>225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410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3">
        <v>21</v>
      </c>
      <c r="B30" s="174" t="s">
        <v>819</v>
      </c>
      <c r="C30" s="182" t="s">
        <v>820</v>
      </c>
      <c r="D30" s="175" t="s">
        <v>212</v>
      </c>
      <c r="E30" s="176">
        <v>1</v>
      </c>
      <c r="F30" s="177"/>
      <c r="G30" s="178">
        <f t="shared" si="7"/>
        <v>0</v>
      </c>
      <c r="H30" s="177"/>
      <c r="I30" s="178">
        <f t="shared" si="8"/>
        <v>0</v>
      </c>
      <c r="J30" s="177"/>
      <c r="K30" s="178">
        <f t="shared" si="9"/>
        <v>0</v>
      </c>
      <c r="L30" s="178">
        <v>15</v>
      </c>
      <c r="M30" s="178">
        <f t="shared" si="10"/>
        <v>0</v>
      </c>
      <c r="N30" s="178">
        <v>0</v>
      </c>
      <c r="O30" s="178">
        <f t="shared" si="11"/>
        <v>0</v>
      </c>
      <c r="P30" s="178">
        <v>0</v>
      </c>
      <c r="Q30" s="178">
        <f t="shared" si="12"/>
        <v>0</v>
      </c>
      <c r="R30" s="178"/>
      <c r="S30" s="178" t="s">
        <v>220</v>
      </c>
      <c r="T30" s="179" t="s">
        <v>201</v>
      </c>
      <c r="U30" s="157">
        <v>0</v>
      </c>
      <c r="V30" s="157">
        <f t="shared" si="13"/>
        <v>0</v>
      </c>
      <c r="W30" s="157"/>
      <c r="X30" s="157" t="s">
        <v>225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410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0" t="s">
        <v>195</v>
      </c>
      <c r="B31" s="161" t="s">
        <v>88</v>
      </c>
      <c r="C31" s="181" t="s">
        <v>89</v>
      </c>
      <c r="D31" s="162"/>
      <c r="E31" s="163"/>
      <c r="F31" s="164"/>
      <c r="G31" s="164">
        <f>SUMIF(AG32:AG82,"&lt;&gt;NOR",G32:G82)</f>
        <v>0</v>
      </c>
      <c r="H31" s="164"/>
      <c r="I31" s="164">
        <f>SUM(I32:I82)</f>
        <v>0</v>
      </c>
      <c r="J31" s="164"/>
      <c r="K31" s="164">
        <f>SUM(K32:K82)</f>
        <v>0</v>
      </c>
      <c r="L31" s="164"/>
      <c r="M31" s="164">
        <f>SUM(M32:M82)</f>
        <v>0</v>
      </c>
      <c r="N31" s="164"/>
      <c r="O31" s="164">
        <f>SUM(O32:O82)</f>
        <v>0.09</v>
      </c>
      <c r="P31" s="164"/>
      <c r="Q31" s="164">
        <f>SUM(Q32:Q82)</f>
        <v>0</v>
      </c>
      <c r="R31" s="164"/>
      <c r="S31" s="164"/>
      <c r="T31" s="165"/>
      <c r="U31" s="159"/>
      <c r="V31" s="159">
        <f>SUM(V32:V82)</f>
        <v>0</v>
      </c>
      <c r="W31" s="159"/>
      <c r="X31" s="159"/>
      <c r="AG31" t="s">
        <v>196</v>
      </c>
    </row>
    <row r="32" spans="1:60" ht="22.5" outlineLevel="1" x14ac:dyDescent="0.2">
      <c r="A32" s="173">
        <v>22</v>
      </c>
      <c r="B32" s="174" t="s">
        <v>821</v>
      </c>
      <c r="C32" s="182" t="s">
        <v>822</v>
      </c>
      <c r="D32" s="175" t="s">
        <v>212</v>
      </c>
      <c r="E32" s="176">
        <v>2</v>
      </c>
      <c r="F32" s="177"/>
      <c r="G32" s="178">
        <f t="shared" ref="G32:G63" si="14">ROUND(E32*F32,2)</f>
        <v>0</v>
      </c>
      <c r="H32" s="177"/>
      <c r="I32" s="178">
        <f t="shared" ref="I32:I63" si="15">ROUND(E32*H32,2)</f>
        <v>0</v>
      </c>
      <c r="J32" s="177"/>
      <c r="K32" s="178">
        <f t="shared" ref="K32:K63" si="16">ROUND(E32*J32,2)</f>
        <v>0</v>
      </c>
      <c r="L32" s="178">
        <v>15</v>
      </c>
      <c r="M32" s="178">
        <f t="shared" ref="M32:M63" si="17">G32*(1+L32/100)</f>
        <v>0</v>
      </c>
      <c r="N32" s="178">
        <v>0</v>
      </c>
      <c r="O32" s="178">
        <f t="shared" ref="O32:O63" si="18">ROUND(E32*N32,2)</f>
        <v>0</v>
      </c>
      <c r="P32" s="178">
        <v>0</v>
      </c>
      <c r="Q32" s="178">
        <f t="shared" ref="Q32:Q63" si="19">ROUND(E32*P32,2)</f>
        <v>0</v>
      </c>
      <c r="R32" s="178"/>
      <c r="S32" s="178" t="s">
        <v>220</v>
      </c>
      <c r="T32" s="179" t="s">
        <v>201</v>
      </c>
      <c r="U32" s="157">
        <v>0</v>
      </c>
      <c r="V32" s="157">
        <f t="shared" ref="V32:V63" si="20">ROUND(E32*U32,2)</f>
        <v>0</v>
      </c>
      <c r="W32" s="157"/>
      <c r="X32" s="157" t="s">
        <v>225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410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3">
        <v>23</v>
      </c>
      <c r="B33" s="174" t="s">
        <v>823</v>
      </c>
      <c r="C33" s="182" t="s">
        <v>800</v>
      </c>
      <c r="D33" s="175" t="s">
        <v>212</v>
      </c>
      <c r="E33" s="176">
        <v>510</v>
      </c>
      <c r="F33" s="177"/>
      <c r="G33" s="178">
        <f t="shared" si="14"/>
        <v>0</v>
      </c>
      <c r="H33" s="177"/>
      <c r="I33" s="178">
        <f t="shared" si="15"/>
        <v>0</v>
      </c>
      <c r="J33" s="177"/>
      <c r="K33" s="178">
        <f t="shared" si="16"/>
        <v>0</v>
      </c>
      <c r="L33" s="178">
        <v>15</v>
      </c>
      <c r="M33" s="178">
        <f t="shared" si="17"/>
        <v>0</v>
      </c>
      <c r="N33" s="178">
        <v>0</v>
      </c>
      <c r="O33" s="178">
        <f t="shared" si="18"/>
        <v>0</v>
      </c>
      <c r="P33" s="178">
        <v>0</v>
      </c>
      <c r="Q33" s="178">
        <f t="shared" si="19"/>
        <v>0</v>
      </c>
      <c r="R33" s="178"/>
      <c r="S33" s="178" t="s">
        <v>220</v>
      </c>
      <c r="T33" s="179" t="s">
        <v>201</v>
      </c>
      <c r="U33" s="157">
        <v>0</v>
      </c>
      <c r="V33" s="157">
        <f t="shared" si="20"/>
        <v>0</v>
      </c>
      <c r="W33" s="157"/>
      <c r="X33" s="157" t="s">
        <v>225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410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24</v>
      </c>
      <c r="B34" s="174" t="s">
        <v>824</v>
      </c>
      <c r="C34" s="182" t="s">
        <v>825</v>
      </c>
      <c r="D34" s="175" t="s">
        <v>261</v>
      </c>
      <c r="E34" s="176">
        <v>25</v>
      </c>
      <c r="F34" s="177"/>
      <c r="G34" s="178">
        <f t="shared" si="14"/>
        <v>0</v>
      </c>
      <c r="H34" s="177"/>
      <c r="I34" s="178">
        <f t="shared" si="15"/>
        <v>0</v>
      </c>
      <c r="J34" s="177"/>
      <c r="K34" s="178">
        <f t="shared" si="16"/>
        <v>0</v>
      </c>
      <c r="L34" s="178">
        <v>15</v>
      </c>
      <c r="M34" s="178">
        <f t="shared" si="17"/>
        <v>0</v>
      </c>
      <c r="N34" s="178">
        <v>0</v>
      </c>
      <c r="O34" s="178">
        <f t="shared" si="18"/>
        <v>0</v>
      </c>
      <c r="P34" s="178">
        <v>0</v>
      </c>
      <c r="Q34" s="178">
        <f t="shared" si="19"/>
        <v>0</v>
      </c>
      <c r="R34" s="178"/>
      <c r="S34" s="178" t="s">
        <v>220</v>
      </c>
      <c r="T34" s="179" t="s">
        <v>201</v>
      </c>
      <c r="U34" s="157">
        <v>0</v>
      </c>
      <c r="V34" s="157">
        <f t="shared" si="20"/>
        <v>0</v>
      </c>
      <c r="W34" s="157"/>
      <c r="X34" s="157" t="s">
        <v>214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773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25</v>
      </c>
      <c r="B35" s="174" t="s">
        <v>826</v>
      </c>
      <c r="C35" s="182" t="s">
        <v>827</v>
      </c>
      <c r="D35" s="175" t="s">
        <v>212</v>
      </c>
      <c r="E35" s="176">
        <v>23</v>
      </c>
      <c r="F35" s="177"/>
      <c r="G35" s="178">
        <f t="shared" si="14"/>
        <v>0</v>
      </c>
      <c r="H35" s="177"/>
      <c r="I35" s="178">
        <f t="shared" si="15"/>
        <v>0</v>
      </c>
      <c r="J35" s="177"/>
      <c r="K35" s="178">
        <f t="shared" si="16"/>
        <v>0</v>
      </c>
      <c r="L35" s="178">
        <v>15</v>
      </c>
      <c r="M35" s="178">
        <f t="shared" si="17"/>
        <v>0</v>
      </c>
      <c r="N35" s="178">
        <v>0</v>
      </c>
      <c r="O35" s="178">
        <f t="shared" si="18"/>
        <v>0</v>
      </c>
      <c r="P35" s="178">
        <v>0</v>
      </c>
      <c r="Q35" s="178">
        <f t="shared" si="19"/>
        <v>0</v>
      </c>
      <c r="R35" s="178"/>
      <c r="S35" s="178" t="s">
        <v>220</v>
      </c>
      <c r="T35" s="179" t="s">
        <v>201</v>
      </c>
      <c r="U35" s="157">
        <v>0</v>
      </c>
      <c r="V35" s="157">
        <f t="shared" si="20"/>
        <v>0</v>
      </c>
      <c r="W35" s="157"/>
      <c r="X35" s="157" t="s">
        <v>225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410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26</v>
      </c>
      <c r="B36" s="174" t="s">
        <v>828</v>
      </c>
      <c r="C36" s="182" t="s">
        <v>829</v>
      </c>
      <c r="D36" s="175" t="s">
        <v>212</v>
      </c>
      <c r="E36" s="176">
        <v>44</v>
      </c>
      <c r="F36" s="177"/>
      <c r="G36" s="178">
        <f t="shared" si="14"/>
        <v>0</v>
      </c>
      <c r="H36" s="177"/>
      <c r="I36" s="178">
        <f t="shared" si="15"/>
        <v>0</v>
      </c>
      <c r="J36" s="177"/>
      <c r="K36" s="178">
        <f t="shared" si="16"/>
        <v>0</v>
      </c>
      <c r="L36" s="178">
        <v>15</v>
      </c>
      <c r="M36" s="178">
        <f t="shared" si="17"/>
        <v>0</v>
      </c>
      <c r="N36" s="178">
        <v>0</v>
      </c>
      <c r="O36" s="178">
        <f t="shared" si="18"/>
        <v>0</v>
      </c>
      <c r="P36" s="178">
        <v>0</v>
      </c>
      <c r="Q36" s="178">
        <f t="shared" si="19"/>
        <v>0</v>
      </c>
      <c r="R36" s="178"/>
      <c r="S36" s="178" t="s">
        <v>220</v>
      </c>
      <c r="T36" s="179" t="s">
        <v>201</v>
      </c>
      <c r="U36" s="157">
        <v>0</v>
      </c>
      <c r="V36" s="157">
        <f t="shared" si="20"/>
        <v>0</v>
      </c>
      <c r="W36" s="157"/>
      <c r="X36" s="157" t="s">
        <v>225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410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3">
        <v>27</v>
      </c>
      <c r="B37" s="174" t="s">
        <v>830</v>
      </c>
      <c r="C37" s="182" t="s">
        <v>831</v>
      </c>
      <c r="D37" s="175" t="s">
        <v>261</v>
      </c>
      <c r="E37" s="176">
        <v>25</v>
      </c>
      <c r="F37" s="177"/>
      <c r="G37" s="178">
        <f t="shared" si="14"/>
        <v>0</v>
      </c>
      <c r="H37" s="177"/>
      <c r="I37" s="178">
        <f t="shared" si="15"/>
        <v>0</v>
      </c>
      <c r="J37" s="177"/>
      <c r="K37" s="178">
        <f t="shared" si="16"/>
        <v>0</v>
      </c>
      <c r="L37" s="178">
        <v>15</v>
      </c>
      <c r="M37" s="178">
        <f t="shared" si="17"/>
        <v>0</v>
      </c>
      <c r="N37" s="178">
        <v>0</v>
      </c>
      <c r="O37" s="178">
        <f t="shared" si="18"/>
        <v>0</v>
      </c>
      <c r="P37" s="178">
        <v>0</v>
      </c>
      <c r="Q37" s="178">
        <f t="shared" si="19"/>
        <v>0</v>
      </c>
      <c r="R37" s="178"/>
      <c r="S37" s="178" t="s">
        <v>220</v>
      </c>
      <c r="T37" s="179" t="s">
        <v>201</v>
      </c>
      <c r="U37" s="157">
        <v>0</v>
      </c>
      <c r="V37" s="157">
        <f t="shared" si="20"/>
        <v>0</v>
      </c>
      <c r="W37" s="157"/>
      <c r="X37" s="157" t="s">
        <v>225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410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3">
        <v>28</v>
      </c>
      <c r="B38" s="174" t="s">
        <v>815</v>
      </c>
      <c r="C38" s="182" t="s">
        <v>816</v>
      </c>
      <c r="D38" s="175" t="s">
        <v>261</v>
      </c>
      <c r="E38" s="176">
        <v>270</v>
      </c>
      <c r="F38" s="177"/>
      <c r="G38" s="178">
        <f t="shared" si="14"/>
        <v>0</v>
      </c>
      <c r="H38" s="177"/>
      <c r="I38" s="178">
        <f t="shared" si="15"/>
        <v>0</v>
      </c>
      <c r="J38" s="177"/>
      <c r="K38" s="178">
        <f t="shared" si="16"/>
        <v>0</v>
      </c>
      <c r="L38" s="178">
        <v>15</v>
      </c>
      <c r="M38" s="178">
        <f t="shared" si="17"/>
        <v>0</v>
      </c>
      <c r="N38" s="178">
        <v>0</v>
      </c>
      <c r="O38" s="178">
        <f t="shared" si="18"/>
        <v>0</v>
      </c>
      <c r="P38" s="178">
        <v>0</v>
      </c>
      <c r="Q38" s="178">
        <f t="shared" si="19"/>
        <v>0</v>
      </c>
      <c r="R38" s="178"/>
      <c r="S38" s="178" t="s">
        <v>220</v>
      </c>
      <c r="T38" s="179" t="s">
        <v>201</v>
      </c>
      <c r="U38" s="157">
        <v>0</v>
      </c>
      <c r="V38" s="157">
        <f t="shared" si="20"/>
        <v>0</v>
      </c>
      <c r="W38" s="157"/>
      <c r="X38" s="157" t="s">
        <v>225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410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3">
        <v>29</v>
      </c>
      <c r="B39" s="174" t="s">
        <v>832</v>
      </c>
      <c r="C39" s="182" t="s">
        <v>833</v>
      </c>
      <c r="D39" s="175" t="s">
        <v>261</v>
      </c>
      <c r="E39" s="176">
        <v>290</v>
      </c>
      <c r="F39" s="177"/>
      <c r="G39" s="178">
        <f t="shared" si="14"/>
        <v>0</v>
      </c>
      <c r="H39" s="177"/>
      <c r="I39" s="178">
        <f t="shared" si="15"/>
        <v>0</v>
      </c>
      <c r="J39" s="177"/>
      <c r="K39" s="178">
        <f t="shared" si="16"/>
        <v>0</v>
      </c>
      <c r="L39" s="178">
        <v>15</v>
      </c>
      <c r="M39" s="178">
        <f t="shared" si="17"/>
        <v>0</v>
      </c>
      <c r="N39" s="178">
        <v>0</v>
      </c>
      <c r="O39" s="178">
        <f t="shared" si="18"/>
        <v>0</v>
      </c>
      <c r="P39" s="178">
        <v>0</v>
      </c>
      <c r="Q39" s="178">
        <f t="shared" si="19"/>
        <v>0</v>
      </c>
      <c r="R39" s="178"/>
      <c r="S39" s="178" t="s">
        <v>220</v>
      </c>
      <c r="T39" s="179" t="s">
        <v>201</v>
      </c>
      <c r="U39" s="157">
        <v>0</v>
      </c>
      <c r="V39" s="157">
        <f t="shared" si="20"/>
        <v>0</v>
      </c>
      <c r="W39" s="157"/>
      <c r="X39" s="157" t="s">
        <v>225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410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3">
        <v>30</v>
      </c>
      <c r="B40" s="174" t="s">
        <v>834</v>
      </c>
      <c r="C40" s="182" t="s">
        <v>835</v>
      </c>
      <c r="D40" s="175" t="s">
        <v>261</v>
      </c>
      <c r="E40" s="176">
        <v>6</v>
      </c>
      <c r="F40" s="177"/>
      <c r="G40" s="178">
        <f t="shared" si="14"/>
        <v>0</v>
      </c>
      <c r="H40" s="177"/>
      <c r="I40" s="178">
        <f t="shared" si="15"/>
        <v>0</v>
      </c>
      <c r="J40" s="177"/>
      <c r="K40" s="178">
        <f t="shared" si="16"/>
        <v>0</v>
      </c>
      <c r="L40" s="178">
        <v>15</v>
      </c>
      <c r="M40" s="178">
        <f t="shared" si="17"/>
        <v>0</v>
      </c>
      <c r="N40" s="178">
        <v>0</v>
      </c>
      <c r="O40" s="178">
        <f t="shared" si="18"/>
        <v>0</v>
      </c>
      <c r="P40" s="178">
        <v>0</v>
      </c>
      <c r="Q40" s="178">
        <f t="shared" si="19"/>
        <v>0</v>
      </c>
      <c r="R40" s="178"/>
      <c r="S40" s="178" t="s">
        <v>220</v>
      </c>
      <c r="T40" s="179" t="s">
        <v>201</v>
      </c>
      <c r="U40" s="157">
        <v>0</v>
      </c>
      <c r="V40" s="157">
        <f t="shared" si="20"/>
        <v>0</v>
      </c>
      <c r="W40" s="157"/>
      <c r="X40" s="157" t="s">
        <v>225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410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3">
        <v>31</v>
      </c>
      <c r="B41" s="174" t="s">
        <v>836</v>
      </c>
      <c r="C41" s="182" t="s">
        <v>837</v>
      </c>
      <c r="D41" s="175" t="s">
        <v>261</v>
      </c>
      <c r="E41" s="176">
        <v>202</v>
      </c>
      <c r="F41" s="177"/>
      <c r="G41" s="178">
        <f t="shared" si="14"/>
        <v>0</v>
      </c>
      <c r="H41" s="177"/>
      <c r="I41" s="178">
        <f t="shared" si="15"/>
        <v>0</v>
      </c>
      <c r="J41" s="177"/>
      <c r="K41" s="178">
        <f t="shared" si="16"/>
        <v>0</v>
      </c>
      <c r="L41" s="178">
        <v>15</v>
      </c>
      <c r="M41" s="178">
        <f t="shared" si="17"/>
        <v>0</v>
      </c>
      <c r="N41" s="178">
        <v>0</v>
      </c>
      <c r="O41" s="178">
        <f t="shared" si="18"/>
        <v>0</v>
      </c>
      <c r="P41" s="178">
        <v>0</v>
      </c>
      <c r="Q41" s="178">
        <f t="shared" si="19"/>
        <v>0</v>
      </c>
      <c r="R41" s="178"/>
      <c r="S41" s="178" t="s">
        <v>220</v>
      </c>
      <c r="T41" s="179" t="s">
        <v>201</v>
      </c>
      <c r="U41" s="157">
        <v>0</v>
      </c>
      <c r="V41" s="157">
        <f t="shared" si="20"/>
        <v>0</v>
      </c>
      <c r="W41" s="157"/>
      <c r="X41" s="157" t="s">
        <v>225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410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3">
        <v>32</v>
      </c>
      <c r="B42" s="174" t="s">
        <v>838</v>
      </c>
      <c r="C42" s="182" t="s">
        <v>839</v>
      </c>
      <c r="D42" s="175" t="s">
        <v>261</v>
      </c>
      <c r="E42" s="176">
        <v>12</v>
      </c>
      <c r="F42" s="177"/>
      <c r="G42" s="178">
        <f t="shared" si="14"/>
        <v>0</v>
      </c>
      <c r="H42" s="177"/>
      <c r="I42" s="178">
        <f t="shared" si="15"/>
        <v>0</v>
      </c>
      <c r="J42" s="177"/>
      <c r="K42" s="178">
        <f t="shared" si="16"/>
        <v>0</v>
      </c>
      <c r="L42" s="178">
        <v>15</v>
      </c>
      <c r="M42" s="178">
        <f t="shared" si="17"/>
        <v>0</v>
      </c>
      <c r="N42" s="178">
        <v>0</v>
      </c>
      <c r="O42" s="178">
        <f t="shared" si="18"/>
        <v>0</v>
      </c>
      <c r="P42" s="178">
        <v>0</v>
      </c>
      <c r="Q42" s="178">
        <f t="shared" si="19"/>
        <v>0</v>
      </c>
      <c r="R42" s="178"/>
      <c r="S42" s="178" t="s">
        <v>220</v>
      </c>
      <c r="T42" s="179" t="s">
        <v>201</v>
      </c>
      <c r="U42" s="157">
        <v>0</v>
      </c>
      <c r="V42" s="157">
        <f t="shared" si="20"/>
        <v>0</v>
      </c>
      <c r="W42" s="157"/>
      <c r="X42" s="157" t="s">
        <v>225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410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33</v>
      </c>
      <c r="B43" s="174" t="s">
        <v>840</v>
      </c>
      <c r="C43" s="182" t="s">
        <v>841</v>
      </c>
      <c r="D43" s="175" t="s">
        <v>261</v>
      </c>
      <c r="E43" s="176">
        <v>290</v>
      </c>
      <c r="F43" s="177"/>
      <c r="G43" s="178">
        <f t="shared" si="14"/>
        <v>0</v>
      </c>
      <c r="H43" s="177"/>
      <c r="I43" s="178">
        <f t="shared" si="15"/>
        <v>0</v>
      </c>
      <c r="J43" s="177"/>
      <c r="K43" s="178">
        <f t="shared" si="16"/>
        <v>0</v>
      </c>
      <c r="L43" s="178">
        <v>15</v>
      </c>
      <c r="M43" s="178">
        <f t="shared" si="17"/>
        <v>0</v>
      </c>
      <c r="N43" s="178">
        <v>1.7000000000000001E-4</v>
      </c>
      <c r="O43" s="178">
        <f t="shared" si="18"/>
        <v>0.05</v>
      </c>
      <c r="P43" s="178">
        <v>0</v>
      </c>
      <c r="Q43" s="178">
        <f t="shared" si="19"/>
        <v>0</v>
      </c>
      <c r="R43" s="178"/>
      <c r="S43" s="178" t="s">
        <v>220</v>
      </c>
      <c r="T43" s="179" t="s">
        <v>201</v>
      </c>
      <c r="U43" s="157">
        <v>0</v>
      </c>
      <c r="V43" s="157">
        <f t="shared" si="20"/>
        <v>0</v>
      </c>
      <c r="W43" s="157"/>
      <c r="X43" s="157" t="s">
        <v>214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773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34</v>
      </c>
      <c r="B44" s="174" t="s">
        <v>805</v>
      </c>
      <c r="C44" s="182" t="s">
        <v>806</v>
      </c>
      <c r="D44" s="175" t="s">
        <v>261</v>
      </c>
      <c r="E44" s="176">
        <v>270</v>
      </c>
      <c r="F44" s="177"/>
      <c r="G44" s="178">
        <f t="shared" si="14"/>
        <v>0</v>
      </c>
      <c r="H44" s="177"/>
      <c r="I44" s="178">
        <f t="shared" si="15"/>
        <v>0</v>
      </c>
      <c r="J44" s="177"/>
      <c r="K44" s="178">
        <f t="shared" si="16"/>
        <v>0</v>
      </c>
      <c r="L44" s="178">
        <v>15</v>
      </c>
      <c r="M44" s="178">
        <f t="shared" si="17"/>
        <v>0</v>
      </c>
      <c r="N44" s="178">
        <v>1.2E-4</v>
      </c>
      <c r="O44" s="178">
        <f t="shared" si="18"/>
        <v>0.03</v>
      </c>
      <c r="P44" s="178">
        <v>0</v>
      </c>
      <c r="Q44" s="178">
        <f t="shared" si="19"/>
        <v>0</v>
      </c>
      <c r="R44" s="178"/>
      <c r="S44" s="178" t="s">
        <v>220</v>
      </c>
      <c r="T44" s="179" t="s">
        <v>201</v>
      </c>
      <c r="U44" s="157">
        <v>0</v>
      </c>
      <c r="V44" s="157">
        <f t="shared" si="20"/>
        <v>0</v>
      </c>
      <c r="W44" s="157"/>
      <c r="X44" s="157" t="s">
        <v>214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773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3">
        <v>35</v>
      </c>
      <c r="B45" s="174" t="s">
        <v>842</v>
      </c>
      <c r="C45" s="182" t="s">
        <v>843</v>
      </c>
      <c r="D45" s="175" t="s">
        <v>212</v>
      </c>
      <c r="E45" s="176">
        <v>2</v>
      </c>
      <c r="F45" s="177"/>
      <c r="G45" s="178">
        <f t="shared" si="14"/>
        <v>0</v>
      </c>
      <c r="H45" s="177"/>
      <c r="I45" s="178">
        <f t="shared" si="15"/>
        <v>0</v>
      </c>
      <c r="J45" s="177"/>
      <c r="K45" s="178">
        <f t="shared" si="16"/>
        <v>0</v>
      </c>
      <c r="L45" s="178">
        <v>15</v>
      </c>
      <c r="M45" s="178">
        <f t="shared" si="17"/>
        <v>0</v>
      </c>
      <c r="N45" s="178">
        <v>0</v>
      </c>
      <c r="O45" s="178">
        <f t="shared" si="18"/>
        <v>0</v>
      </c>
      <c r="P45" s="178">
        <v>0</v>
      </c>
      <c r="Q45" s="178">
        <f t="shared" si="19"/>
        <v>0</v>
      </c>
      <c r="R45" s="178"/>
      <c r="S45" s="178" t="s">
        <v>220</v>
      </c>
      <c r="T45" s="179" t="s">
        <v>201</v>
      </c>
      <c r="U45" s="157">
        <v>0</v>
      </c>
      <c r="V45" s="157">
        <f t="shared" si="20"/>
        <v>0</v>
      </c>
      <c r="W45" s="157"/>
      <c r="X45" s="157" t="s">
        <v>225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410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3">
        <v>36</v>
      </c>
      <c r="B46" s="174" t="s">
        <v>844</v>
      </c>
      <c r="C46" s="182" t="s">
        <v>845</v>
      </c>
      <c r="D46" s="175" t="s">
        <v>212</v>
      </c>
      <c r="E46" s="176">
        <v>5</v>
      </c>
      <c r="F46" s="177"/>
      <c r="G46" s="178">
        <f t="shared" si="14"/>
        <v>0</v>
      </c>
      <c r="H46" s="177"/>
      <c r="I46" s="178">
        <f t="shared" si="15"/>
        <v>0</v>
      </c>
      <c r="J46" s="177"/>
      <c r="K46" s="178">
        <f t="shared" si="16"/>
        <v>0</v>
      </c>
      <c r="L46" s="178">
        <v>15</v>
      </c>
      <c r="M46" s="178">
        <f t="shared" si="17"/>
        <v>0</v>
      </c>
      <c r="N46" s="178">
        <v>0</v>
      </c>
      <c r="O46" s="178">
        <f t="shared" si="18"/>
        <v>0</v>
      </c>
      <c r="P46" s="178">
        <v>0</v>
      </c>
      <c r="Q46" s="178">
        <f t="shared" si="19"/>
        <v>0</v>
      </c>
      <c r="R46" s="178"/>
      <c r="S46" s="178" t="s">
        <v>220</v>
      </c>
      <c r="T46" s="179" t="s">
        <v>201</v>
      </c>
      <c r="U46" s="157">
        <v>0</v>
      </c>
      <c r="V46" s="157">
        <f t="shared" si="20"/>
        <v>0</v>
      </c>
      <c r="W46" s="157"/>
      <c r="X46" s="157" t="s">
        <v>225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410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3">
        <v>37</v>
      </c>
      <c r="B47" s="174" t="s">
        <v>846</v>
      </c>
      <c r="C47" s="182" t="s">
        <v>847</v>
      </c>
      <c r="D47" s="175" t="s">
        <v>212</v>
      </c>
      <c r="E47" s="176">
        <v>5</v>
      </c>
      <c r="F47" s="177"/>
      <c r="G47" s="178">
        <f t="shared" si="14"/>
        <v>0</v>
      </c>
      <c r="H47" s="177"/>
      <c r="I47" s="178">
        <f t="shared" si="15"/>
        <v>0</v>
      </c>
      <c r="J47" s="177"/>
      <c r="K47" s="178">
        <f t="shared" si="16"/>
        <v>0</v>
      </c>
      <c r="L47" s="178">
        <v>15</v>
      </c>
      <c r="M47" s="178">
        <f t="shared" si="17"/>
        <v>0</v>
      </c>
      <c r="N47" s="178">
        <v>5.0000000000000002E-5</v>
      </c>
      <c r="O47" s="178">
        <f t="shared" si="18"/>
        <v>0</v>
      </c>
      <c r="P47" s="178">
        <v>0</v>
      </c>
      <c r="Q47" s="178">
        <f t="shared" si="19"/>
        <v>0</v>
      </c>
      <c r="R47" s="178"/>
      <c r="S47" s="178" t="s">
        <v>220</v>
      </c>
      <c r="T47" s="179" t="s">
        <v>201</v>
      </c>
      <c r="U47" s="157">
        <v>0</v>
      </c>
      <c r="V47" s="157">
        <f t="shared" si="20"/>
        <v>0</v>
      </c>
      <c r="W47" s="157"/>
      <c r="X47" s="157" t="s">
        <v>214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773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38</v>
      </c>
      <c r="B48" s="174" t="s">
        <v>848</v>
      </c>
      <c r="C48" s="182" t="s">
        <v>849</v>
      </c>
      <c r="D48" s="175" t="s">
        <v>212</v>
      </c>
      <c r="E48" s="176">
        <v>2</v>
      </c>
      <c r="F48" s="177"/>
      <c r="G48" s="178">
        <f t="shared" si="14"/>
        <v>0</v>
      </c>
      <c r="H48" s="177"/>
      <c r="I48" s="178">
        <f t="shared" si="15"/>
        <v>0</v>
      </c>
      <c r="J48" s="177"/>
      <c r="K48" s="178">
        <f t="shared" si="16"/>
        <v>0</v>
      </c>
      <c r="L48" s="178">
        <v>15</v>
      </c>
      <c r="M48" s="178">
        <f t="shared" si="17"/>
        <v>0</v>
      </c>
      <c r="N48" s="178">
        <v>0</v>
      </c>
      <c r="O48" s="178">
        <f t="shared" si="18"/>
        <v>0</v>
      </c>
      <c r="P48" s="178">
        <v>0</v>
      </c>
      <c r="Q48" s="178">
        <f t="shared" si="19"/>
        <v>0</v>
      </c>
      <c r="R48" s="178"/>
      <c r="S48" s="178" t="s">
        <v>220</v>
      </c>
      <c r="T48" s="179" t="s">
        <v>201</v>
      </c>
      <c r="U48" s="157">
        <v>0</v>
      </c>
      <c r="V48" s="157">
        <f t="shared" si="20"/>
        <v>0</v>
      </c>
      <c r="W48" s="157"/>
      <c r="X48" s="157" t="s">
        <v>225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410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3">
        <v>39</v>
      </c>
      <c r="B49" s="174" t="s">
        <v>850</v>
      </c>
      <c r="C49" s="182" t="s">
        <v>851</v>
      </c>
      <c r="D49" s="175" t="s">
        <v>212</v>
      </c>
      <c r="E49" s="176">
        <v>2</v>
      </c>
      <c r="F49" s="177"/>
      <c r="G49" s="178">
        <f t="shared" si="14"/>
        <v>0</v>
      </c>
      <c r="H49" s="177"/>
      <c r="I49" s="178">
        <f t="shared" si="15"/>
        <v>0</v>
      </c>
      <c r="J49" s="177"/>
      <c r="K49" s="178">
        <f t="shared" si="16"/>
        <v>0</v>
      </c>
      <c r="L49" s="178">
        <v>15</v>
      </c>
      <c r="M49" s="178">
        <f t="shared" si="17"/>
        <v>0</v>
      </c>
      <c r="N49" s="178">
        <v>5.0000000000000002E-5</v>
      </c>
      <c r="O49" s="178">
        <f t="shared" si="18"/>
        <v>0</v>
      </c>
      <c r="P49" s="178">
        <v>0</v>
      </c>
      <c r="Q49" s="178">
        <f t="shared" si="19"/>
        <v>0</v>
      </c>
      <c r="R49" s="178"/>
      <c r="S49" s="178" t="s">
        <v>220</v>
      </c>
      <c r="T49" s="179" t="s">
        <v>201</v>
      </c>
      <c r="U49" s="157">
        <v>0</v>
      </c>
      <c r="V49" s="157">
        <f t="shared" si="20"/>
        <v>0</v>
      </c>
      <c r="W49" s="157"/>
      <c r="X49" s="157" t="s">
        <v>214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773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3">
        <v>40</v>
      </c>
      <c r="B50" s="174" t="s">
        <v>852</v>
      </c>
      <c r="C50" s="182" t="s">
        <v>853</v>
      </c>
      <c r="D50" s="175" t="s">
        <v>212</v>
      </c>
      <c r="E50" s="176">
        <v>4</v>
      </c>
      <c r="F50" s="177"/>
      <c r="G50" s="178">
        <f t="shared" si="14"/>
        <v>0</v>
      </c>
      <c r="H50" s="177"/>
      <c r="I50" s="178">
        <f t="shared" si="15"/>
        <v>0</v>
      </c>
      <c r="J50" s="177"/>
      <c r="K50" s="178">
        <f t="shared" si="16"/>
        <v>0</v>
      </c>
      <c r="L50" s="178">
        <v>15</v>
      </c>
      <c r="M50" s="178">
        <f t="shared" si="17"/>
        <v>0</v>
      </c>
      <c r="N50" s="178">
        <v>0</v>
      </c>
      <c r="O50" s="178">
        <f t="shared" si="18"/>
        <v>0</v>
      </c>
      <c r="P50" s="178">
        <v>0</v>
      </c>
      <c r="Q50" s="178">
        <f t="shared" si="19"/>
        <v>0</v>
      </c>
      <c r="R50" s="178"/>
      <c r="S50" s="178" t="s">
        <v>220</v>
      </c>
      <c r="T50" s="179" t="s">
        <v>201</v>
      </c>
      <c r="U50" s="157">
        <v>0</v>
      </c>
      <c r="V50" s="157">
        <f t="shared" si="20"/>
        <v>0</v>
      </c>
      <c r="W50" s="157"/>
      <c r="X50" s="157" t="s">
        <v>225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410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3">
        <v>41</v>
      </c>
      <c r="B51" s="174" t="s">
        <v>854</v>
      </c>
      <c r="C51" s="182" t="s">
        <v>855</v>
      </c>
      <c r="D51" s="175" t="s">
        <v>212</v>
      </c>
      <c r="E51" s="176">
        <v>4</v>
      </c>
      <c r="F51" s="177"/>
      <c r="G51" s="178">
        <f t="shared" si="14"/>
        <v>0</v>
      </c>
      <c r="H51" s="177"/>
      <c r="I51" s="178">
        <f t="shared" si="15"/>
        <v>0</v>
      </c>
      <c r="J51" s="177"/>
      <c r="K51" s="178">
        <f t="shared" si="16"/>
        <v>0</v>
      </c>
      <c r="L51" s="178">
        <v>15</v>
      </c>
      <c r="M51" s="178">
        <f t="shared" si="17"/>
        <v>0</v>
      </c>
      <c r="N51" s="178">
        <v>5.0000000000000002E-5</v>
      </c>
      <c r="O51" s="178">
        <f t="shared" si="18"/>
        <v>0</v>
      </c>
      <c r="P51" s="178">
        <v>0</v>
      </c>
      <c r="Q51" s="178">
        <f t="shared" si="19"/>
        <v>0</v>
      </c>
      <c r="R51" s="178"/>
      <c r="S51" s="178" t="s">
        <v>220</v>
      </c>
      <c r="T51" s="179" t="s">
        <v>201</v>
      </c>
      <c r="U51" s="157">
        <v>0</v>
      </c>
      <c r="V51" s="157">
        <f t="shared" si="20"/>
        <v>0</v>
      </c>
      <c r="W51" s="157"/>
      <c r="X51" s="157" t="s">
        <v>214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773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3">
        <v>42</v>
      </c>
      <c r="B52" s="174" t="s">
        <v>856</v>
      </c>
      <c r="C52" s="182" t="s">
        <v>857</v>
      </c>
      <c r="D52" s="175" t="s">
        <v>212</v>
      </c>
      <c r="E52" s="176">
        <v>2</v>
      </c>
      <c r="F52" s="177"/>
      <c r="G52" s="178">
        <f t="shared" si="14"/>
        <v>0</v>
      </c>
      <c r="H52" s="177"/>
      <c r="I52" s="178">
        <f t="shared" si="15"/>
        <v>0</v>
      </c>
      <c r="J52" s="177"/>
      <c r="K52" s="178">
        <f t="shared" si="16"/>
        <v>0</v>
      </c>
      <c r="L52" s="178">
        <v>15</v>
      </c>
      <c r="M52" s="178">
        <f t="shared" si="17"/>
        <v>0</v>
      </c>
      <c r="N52" s="178">
        <v>0</v>
      </c>
      <c r="O52" s="178">
        <f t="shared" si="18"/>
        <v>0</v>
      </c>
      <c r="P52" s="178">
        <v>0</v>
      </c>
      <c r="Q52" s="178">
        <f t="shared" si="19"/>
        <v>0</v>
      </c>
      <c r="R52" s="178"/>
      <c r="S52" s="178" t="s">
        <v>220</v>
      </c>
      <c r="T52" s="179" t="s">
        <v>201</v>
      </c>
      <c r="U52" s="157">
        <v>0</v>
      </c>
      <c r="V52" s="157">
        <f t="shared" si="20"/>
        <v>0</v>
      </c>
      <c r="W52" s="157"/>
      <c r="X52" s="157" t="s">
        <v>225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410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3">
        <v>43</v>
      </c>
      <c r="B53" s="174" t="s">
        <v>858</v>
      </c>
      <c r="C53" s="182" t="s">
        <v>859</v>
      </c>
      <c r="D53" s="175" t="s">
        <v>212</v>
      </c>
      <c r="E53" s="176">
        <v>2</v>
      </c>
      <c r="F53" s="177"/>
      <c r="G53" s="178">
        <f t="shared" si="14"/>
        <v>0</v>
      </c>
      <c r="H53" s="177"/>
      <c r="I53" s="178">
        <f t="shared" si="15"/>
        <v>0</v>
      </c>
      <c r="J53" s="177"/>
      <c r="K53" s="178">
        <f t="shared" si="16"/>
        <v>0</v>
      </c>
      <c r="L53" s="178">
        <v>15</v>
      </c>
      <c r="M53" s="178">
        <f t="shared" si="17"/>
        <v>0</v>
      </c>
      <c r="N53" s="178">
        <v>5.0000000000000002E-5</v>
      </c>
      <c r="O53" s="178">
        <f t="shared" si="18"/>
        <v>0</v>
      </c>
      <c r="P53" s="178">
        <v>0</v>
      </c>
      <c r="Q53" s="178">
        <f t="shared" si="19"/>
        <v>0</v>
      </c>
      <c r="R53" s="178"/>
      <c r="S53" s="178" t="s">
        <v>220</v>
      </c>
      <c r="T53" s="179" t="s">
        <v>201</v>
      </c>
      <c r="U53" s="157">
        <v>0</v>
      </c>
      <c r="V53" s="157">
        <f t="shared" si="20"/>
        <v>0</v>
      </c>
      <c r="W53" s="157"/>
      <c r="X53" s="157" t="s">
        <v>214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773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3">
        <v>44</v>
      </c>
      <c r="B54" s="174" t="s">
        <v>860</v>
      </c>
      <c r="C54" s="182" t="s">
        <v>861</v>
      </c>
      <c r="D54" s="175" t="s">
        <v>212</v>
      </c>
      <c r="E54" s="176">
        <v>1</v>
      </c>
      <c r="F54" s="177"/>
      <c r="G54" s="178">
        <f t="shared" si="14"/>
        <v>0</v>
      </c>
      <c r="H54" s="177"/>
      <c r="I54" s="178">
        <f t="shared" si="15"/>
        <v>0</v>
      </c>
      <c r="J54" s="177"/>
      <c r="K54" s="178">
        <f t="shared" si="16"/>
        <v>0</v>
      </c>
      <c r="L54" s="178">
        <v>15</v>
      </c>
      <c r="M54" s="178">
        <f t="shared" si="17"/>
        <v>0</v>
      </c>
      <c r="N54" s="178">
        <v>0</v>
      </c>
      <c r="O54" s="178">
        <f t="shared" si="18"/>
        <v>0</v>
      </c>
      <c r="P54" s="178">
        <v>0</v>
      </c>
      <c r="Q54" s="178">
        <f t="shared" si="19"/>
        <v>0</v>
      </c>
      <c r="R54" s="178"/>
      <c r="S54" s="178" t="s">
        <v>220</v>
      </c>
      <c r="T54" s="179" t="s">
        <v>201</v>
      </c>
      <c r="U54" s="157">
        <v>0</v>
      </c>
      <c r="V54" s="157">
        <f t="shared" si="20"/>
        <v>0</v>
      </c>
      <c r="W54" s="157"/>
      <c r="X54" s="157" t="s">
        <v>225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410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3">
        <v>45</v>
      </c>
      <c r="B55" s="174" t="s">
        <v>862</v>
      </c>
      <c r="C55" s="182" t="s">
        <v>863</v>
      </c>
      <c r="D55" s="175" t="s">
        <v>212</v>
      </c>
      <c r="E55" s="176">
        <v>1</v>
      </c>
      <c r="F55" s="177"/>
      <c r="G55" s="178">
        <f t="shared" si="14"/>
        <v>0</v>
      </c>
      <c r="H55" s="177"/>
      <c r="I55" s="178">
        <f t="shared" si="15"/>
        <v>0</v>
      </c>
      <c r="J55" s="177"/>
      <c r="K55" s="178">
        <f t="shared" si="16"/>
        <v>0</v>
      </c>
      <c r="L55" s="178">
        <v>15</v>
      </c>
      <c r="M55" s="178">
        <f t="shared" si="17"/>
        <v>0</v>
      </c>
      <c r="N55" s="178">
        <v>5.0000000000000002E-5</v>
      </c>
      <c r="O55" s="178">
        <f t="shared" si="18"/>
        <v>0</v>
      </c>
      <c r="P55" s="178">
        <v>0</v>
      </c>
      <c r="Q55" s="178">
        <f t="shared" si="19"/>
        <v>0</v>
      </c>
      <c r="R55" s="178"/>
      <c r="S55" s="178" t="s">
        <v>220</v>
      </c>
      <c r="T55" s="179" t="s">
        <v>201</v>
      </c>
      <c r="U55" s="157">
        <v>0</v>
      </c>
      <c r="V55" s="157">
        <f t="shared" si="20"/>
        <v>0</v>
      </c>
      <c r="W55" s="157"/>
      <c r="X55" s="157" t="s">
        <v>214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773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3">
        <v>46</v>
      </c>
      <c r="B56" s="174" t="s">
        <v>864</v>
      </c>
      <c r="C56" s="182" t="s">
        <v>865</v>
      </c>
      <c r="D56" s="175" t="s">
        <v>212</v>
      </c>
      <c r="E56" s="176">
        <v>57</v>
      </c>
      <c r="F56" s="177"/>
      <c r="G56" s="178">
        <f t="shared" si="14"/>
        <v>0</v>
      </c>
      <c r="H56" s="177"/>
      <c r="I56" s="178">
        <f t="shared" si="15"/>
        <v>0</v>
      </c>
      <c r="J56" s="177"/>
      <c r="K56" s="178">
        <f t="shared" si="16"/>
        <v>0</v>
      </c>
      <c r="L56" s="178">
        <v>15</v>
      </c>
      <c r="M56" s="178">
        <f t="shared" si="17"/>
        <v>0</v>
      </c>
      <c r="N56" s="178">
        <v>3.0000000000000001E-5</v>
      </c>
      <c r="O56" s="178">
        <f t="shared" si="18"/>
        <v>0</v>
      </c>
      <c r="P56" s="178">
        <v>0</v>
      </c>
      <c r="Q56" s="178">
        <f t="shared" si="19"/>
        <v>0</v>
      </c>
      <c r="R56" s="178"/>
      <c r="S56" s="178" t="s">
        <v>220</v>
      </c>
      <c r="T56" s="179" t="s">
        <v>201</v>
      </c>
      <c r="U56" s="157">
        <v>0</v>
      </c>
      <c r="V56" s="157">
        <f t="shared" si="20"/>
        <v>0</v>
      </c>
      <c r="W56" s="157"/>
      <c r="X56" s="157" t="s">
        <v>214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773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3">
        <v>47</v>
      </c>
      <c r="B57" s="174" t="s">
        <v>866</v>
      </c>
      <c r="C57" s="182" t="s">
        <v>867</v>
      </c>
      <c r="D57" s="175" t="s">
        <v>212</v>
      </c>
      <c r="E57" s="176">
        <v>1</v>
      </c>
      <c r="F57" s="177"/>
      <c r="G57" s="178">
        <f t="shared" si="14"/>
        <v>0</v>
      </c>
      <c r="H57" s="177"/>
      <c r="I57" s="178">
        <f t="shared" si="15"/>
        <v>0</v>
      </c>
      <c r="J57" s="177"/>
      <c r="K57" s="178">
        <f t="shared" si="16"/>
        <v>0</v>
      </c>
      <c r="L57" s="178">
        <v>15</v>
      </c>
      <c r="M57" s="178">
        <f t="shared" si="17"/>
        <v>0</v>
      </c>
      <c r="N57" s="178">
        <v>0</v>
      </c>
      <c r="O57" s="178">
        <f t="shared" si="18"/>
        <v>0</v>
      </c>
      <c r="P57" s="178">
        <v>0</v>
      </c>
      <c r="Q57" s="178">
        <f t="shared" si="19"/>
        <v>0</v>
      </c>
      <c r="R57" s="178"/>
      <c r="S57" s="178" t="s">
        <v>220</v>
      </c>
      <c r="T57" s="179" t="s">
        <v>201</v>
      </c>
      <c r="U57" s="157">
        <v>0</v>
      </c>
      <c r="V57" s="157">
        <f t="shared" si="20"/>
        <v>0</v>
      </c>
      <c r="W57" s="157"/>
      <c r="X57" s="157" t="s">
        <v>225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410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3">
        <v>48</v>
      </c>
      <c r="B58" s="174" t="s">
        <v>868</v>
      </c>
      <c r="C58" s="182" t="s">
        <v>869</v>
      </c>
      <c r="D58" s="175" t="s">
        <v>212</v>
      </c>
      <c r="E58" s="176">
        <v>16</v>
      </c>
      <c r="F58" s="177"/>
      <c r="G58" s="178">
        <f t="shared" si="14"/>
        <v>0</v>
      </c>
      <c r="H58" s="177"/>
      <c r="I58" s="178">
        <f t="shared" si="15"/>
        <v>0</v>
      </c>
      <c r="J58" s="177"/>
      <c r="K58" s="178">
        <f t="shared" si="16"/>
        <v>0</v>
      </c>
      <c r="L58" s="178">
        <v>15</v>
      </c>
      <c r="M58" s="178">
        <f t="shared" si="17"/>
        <v>0</v>
      </c>
      <c r="N58" s="178">
        <v>0</v>
      </c>
      <c r="O58" s="178">
        <f t="shared" si="18"/>
        <v>0</v>
      </c>
      <c r="P58" s="178">
        <v>0</v>
      </c>
      <c r="Q58" s="178">
        <f t="shared" si="19"/>
        <v>0</v>
      </c>
      <c r="R58" s="178"/>
      <c r="S58" s="178" t="s">
        <v>220</v>
      </c>
      <c r="T58" s="179" t="s">
        <v>201</v>
      </c>
      <c r="U58" s="157">
        <v>0</v>
      </c>
      <c r="V58" s="157">
        <f t="shared" si="20"/>
        <v>0</v>
      </c>
      <c r="W58" s="157"/>
      <c r="X58" s="157" t="s">
        <v>225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410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33.75" outlineLevel="1" x14ac:dyDescent="0.2">
      <c r="A59" s="173">
        <v>49</v>
      </c>
      <c r="B59" s="174" t="s">
        <v>870</v>
      </c>
      <c r="C59" s="182" t="s">
        <v>871</v>
      </c>
      <c r="D59" s="175" t="s">
        <v>212</v>
      </c>
      <c r="E59" s="176">
        <v>16</v>
      </c>
      <c r="F59" s="177"/>
      <c r="G59" s="178">
        <f t="shared" si="14"/>
        <v>0</v>
      </c>
      <c r="H59" s="177"/>
      <c r="I59" s="178">
        <f t="shared" si="15"/>
        <v>0</v>
      </c>
      <c r="J59" s="177"/>
      <c r="K59" s="178">
        <f t="shared" si="16"/>
        <v>0</v>
      </c>
      <c r="L59" s="178">
        <v>15</v>
      </c>
      <c r="M59" s="178">
        <f t="shared" si="17"/>
        <v>0</v>
      </c>
      <c r="N59" s="178">
        <v>6.0000000000000002E-5</v>
      </c>
      <c r="O59" s="178">
        <f t="shared" si="18"/>
        <v>0</v>
      </c>
      <c r="P59" s="178">
        <v>0</v>
      </c>
      <c r="Q59" s="178">
        <f t="shared" si="19"/>
        <v>0</v>
      </c>
      <c r="R59" s="178"/>
      <c r="S59" s="178" t="s">
        <v>220</v>
      </c>
      <c r="T59" s="179" t="s">
        <v>201</v>
      </c>
      <c r="U59" s="157">
        <v>0</v>
      </c>
      <c r="V59" s="157">
        <f t="shared" si="20"/>
        <v>0</v>
      </c>
      <c r="W59" s="157"/>
      <c r="X59" s="157" t="s">
        <v>214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773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3">
        <v>50</v>
      </c>
      <c r="B60" s="174" t="s">
        <v>872</v>
      </c>
      <c r="C60" s="182" t="s">
        <v>873</v>
      </c>
      <c r="D60" s="175" t="s">
        <v>212</v>
      </c>
      <c r="E60" s="176">
        <v>3</v>
      </c>
      <c r="F60" s="177"/>
      <c r="G60" s="178">
        <f t="shared" si="14"/>
        <v>0</v>
      </c>
      <c r="H60" s="177"/>
      <c r="I60" s="178">
        <f t="shared" si="15"/>
        <v>0</v>
      </c>
      <c r="J60" s="177"/>
      <c r="K60" s="178">
        <f t="shared" si="16"/>
        <v>0</v>
      </c>
      <c r="L60" s="178">
        <v>15</v>
      </c>
      <c r="M60" s="178">
        <f t="shared" si="17"/>
        <v>0</v>
      </c>
      <c r="N60" s="178">
        <v>0</v>
      </c>
      <c r="O60" s="178">
        <f t="shared" si="18"/>
        <v>0</v>
      </c>
      <c r="P60" s="178">
        <v>0</v>
      </c>
      <c r="Q60" s="178">
        <f t="shared" si="19"/>
        <v>0</v>
      </c>
      <c r="R60" s="178"/>
      <c r="S60" s="178" t="s">
        <v>220</v>
      </c>
      <c r="T60" s="179" t="s">
        <v>201</v>
      </c>
      <c r="U60" s="157">
        <v>0</v>
      </c>
      <c r="V60" s="157">
        <f t="shared" si="20"/>
        <v>0</v>
      </c>
      <c r="W60" s="157"/>
      <c r="X60" s="157" t="s">
        <v>225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410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45" outlineLevel="1" x14ac:dyDescent="0.2">
      <c r="A61" s="173">
        <v>51</v>
      </c>
      <c r="B61" s="174" t="s">
        <v>874</v>
      </c>
      <c r="C61" s="182" t="s">
        <v>875</v>
      </c>
      <c r="D61" s="175" t="s">
        <v>212</v>
      </c>
      <c r="E61" s="176">
        <v>3</v>
      </c>
      <c r="F61" s="177"/>
      <c r="G61" s="178">
        <f t="shared" si="14"/>
        <v>0</v>
      </c>
      <c r="H61" s="177"/>
      <c r="I61" s="178">
        <f t="shared" si="15"/>
        <v>0</v>
      </c>
      <c r="J61" s="177"/>
      <c r="K61" s="178">
        <f t="shared" si="16"/>
        <v>0</v>
      </c>
      <c r="L61" s="178">
        <v>15</v>
      </c>
      <c r="M61" s="178">
        <f t="shared" si="17"/>
        <v>0</v>
      </c>
      <c r="N61" s="178">
        <v>6.0000000000000002E-5</v>
      </c>
      <c r="O61" s="178">
        <f t="shared" si="18"/>
        <v>0</v>
      </c>
      <c r="P61" s="178">
        <v>0</v>
      </c>
      <c r="Q61" s="178">
        <f t="shared" si="19"/>
        <v>0</v>
      </c>
      <c r="R61" s="178"/>
      <c r="S61" s="178" t="s">
        <v>220</v>
      </c>
      <c r="T61" s="179" t="s">
        <v>201</v>
      </c>
      <c r="U61" s="157">
        <v>0</v>
      </c>
      <c r="V61" s="157">
        <f t="shared" si="20"/>
        <v>0</v>
      </c>
      <c r="W61" s="157"/>
      <c r="X61" s="157" t="s">
        <v>214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773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3">
        <v>52</v>
      </c>
      <c r="B62" s="174" t="s">
        <v>876</v>
      </c>
      <c r="C62" s="182" t="s">
        <v>877</v>
      </c>
      <c r="D62" s="175" t="s">
        <v>212</v>
      </c>
      <c r="E62" s="176">
        <v>3</v>
      </c>
      <c r="F62" s="177"/>
      <c r="G62" s="178">
        <f t="shared" si="14"/>
        <v>0</v>
      </c>
      <c r="H62" s="177"/>
      <c r="I62" s="178">
        <f t="shared" si="15"/>
        <v>0</v>
      </c>
      <c r="J62" s="177"/>
      <c r="K62" s="178">
        <f t="shared" si="16"/>
        <v>0</v>
      </c>
      <c r="L62" s="178">
        <v>15</v>
      </c>
      <c r="M62" s="178">
        <f t="shared" si="17"/>
        <v>0</v>
      </c>
      <c r="N62" s="178">
        <v>0</v>
      </c>
      <c r="O62" s="178">
        <f t="shared" si="18"/>
        <v>0</v>
      </c>
      <c r="P62" s="178">
        <v>0</v>
      </c>
      <c r="Q62" s="178">
        <f t="shared" si="19"/>
        <v>0</v>
      </c>
      <c r="R62" s="178"/>
      <c r="S62" s="178" t="s">
        <v>220</v>
      </c>
      <c r="T62" s="179" t="s">
        <v>201</v>
      </c>
      <c r="U62" s="157">
        <v>0</v>
      </c>
      <c r="V62" s="157">
        <f t="shared" si="20"/>
        <v>0</v>
      </c>
      <c r="W62" s="157"/>
      <c r="X62" s="157" t="s">
        <v>225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410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3">
        <v>53</v>
      </c>
      <c r="B63" s="174" t="s">
        <v>878</v>
      </c>
      <c r="C63" s="182" t="s">
        <v>879</v>
      </c>
      <c r="D63" s="175" t="s">
        <v>212</v>
      </c>
      <c r="E63" s="176">
        <v>1</v>
      </c>
      <c r="F63" s="177"/>
      <c r="G63" s="178">
        <f t="shared" si="14"/>
        <v>0</v>
      </c>
      <c r="H63" s="177"/>
      <c r="I63" s="178">
        <f t="shared" si="15"/>
        <v>0</v>
      </c>
      <c r="J63" s="177"/>
      <c r="K63" s="178">
        <f t="shared" si="16"/>
        <v>0</v>
      </c>
      <c r="L63" s="178">
        <v>15</v>
      </c>
      <c r="M63" s="178">
        <f t="shared" si="17"/>
        <v>0</v>
      </c>
      <c r="N63" s="178">
        <v>6.0000000000000002E-5</v>
      </c>
      <c r="O63" s="178">
        <f t="shared" si="18"/>
        <v>0</v>
      </c>
      <c r="P63" s="178">
        <v>0</v>
      </c>
      <c r="Q63" s="178">
        <f t="shared" si="19"/>
        <v>0</v>
      </c>
      <c r="R63" s="178"/>
      <c r="S63" s="178" t="s">
        <v>220</v>
      </c>
      <c r="T63" s="179" t="s">
        <v>201</v>
      </c>
      <c r="U63" s="157">
        <v>0</v>
      </c>
      <c r="V63" s="157">
        <f t="shared" si="20"/>
        <v>0</v>
      </c>
      <c r="W63" s="157"/>
      <c r="X63" s="157" t="s">
        <v>214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773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3">
        <v>54</v>
      </c>
      <c r="B64" s="174" t="s">
        <v>880</v>
      </c>
      <c r="C64" s="182" t="s">
        <v>881</v>
      </c>
      <c r="D64" s="175" t="s">
        <v>261</v>
      </c>
      <c r="E64" s="176">
        <v>11</v>
      </c>
      <c r="F64" s="177"/>
      <c r="G64" s="178">
        <f t="shared" ref="G64:G95" si="21">ROUND(E64*F64,2)</f>
        <v>0</v>
      </c>
      <c r="H64" s="177"/>
      <c r="I64" s="178">
        <f t="shared" ref="I64:I95" si="22">ROUND(E64*H64,2)</f>
        <v>0</v>
      </c>
      <c r="J64" s="177"/>
      <c r="K64" s="178">
        <f t="shared" ref="K64:K95" si="23">ROUND(E64*J64,2)</f>
        <v>0</v>
      </c>
      <c r="L64" s="178">
        <v>15</v>
      </c>
      <c r="M64" s="178">
        <f t="shared" ref="M64:M95" si="24">G64*(1+L64/100)</f>
        <v>0</v>
      </c>
      <c r="N64" s="178">
        <v>2.5000000000000001E-4</v>
      </c>
      <c r="O64" s="178">
        <f t="shared" ref="O64:O95" si="25">ROUND(E64*N64,2)</f>
        <v>0</v>
      </c>
      <c r="P64" s="178">
        <v>0</v>
      </c>
      <c r="Q64" s="178">
        <f t="shared" ref="Q64:Q95" si="26">ROUND(E64*P64,2)</f>
        <v>0</v>
      </c>
      <c r="R64" s="178"/>
      <c r="S64" s="178" t="s">
        <v>220</v>
      </c>
      <c r="T64" s="179" t="s">
        <v>201</v>
      </c>
      <c r="U64" s="157">
        <v>0</v>
      </c>
      <c r="V64" s="157">
        <f t="shared" ref="V64:V95" si="27">ROUND(E64*U64,2)</f>
        <v>0</v>
      </c>
      <c r="W64" s="157"/>
      <c r="X64" s="157" t="s">
        <v>214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773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55</v>
      </c>
      <c r="B65" s="174" t="s">
        <v>882</v>
      </c>
      <c r="C65" s="182" t="s">
        <v>883</v>
      </c>
      <c r="D65" s="175" t="s">
        <v>212</v>
      </c>
      <c r="E65" s="176">
        <v>62</v>
      </c>
      <c r="F65" s="177"/>
      <c r="G65" s="178">
        <f t="shared" si="21"/>
        <v>0</v>
      </c>
      <c r="H65" s="177"/>
      <c r="I65" s="178">
        <f t="shared" si="22"/>
        <v>0</v>
      </c>
      <c r="J65" s="177"/>
      <c r="K65" s="178">
        <f t="shared" si="23"/>
        <v>0</v>
      </c>
      <c r="L65" s="178">
        <v>15</v>
      </c>
      <c r="M65" s="178">
        <f t="shared" si="24"/>
        <v>0</v>
      </c>
      <c r="N65" s="178">
        <v>0</v>
      </c>
      <c r="O65" s="178">
        <f t="shared" si="25"/>
        <v>0</v>
      </c>
      <c r="P65" s="178">
        <v>0</v>
      </c>
      <c r="Q65" s="178">
        <f t="shared" si="26"/>
        <v>0</v>
      </c>
      <c r="R65" s="178"/>
      <c r="S65" s="178" t="s">
        <v>220</v>
      </c>
      <c r="T65" s="179" t="s">
        <v>201</v>
      </c>
      <c r="U65" s="157">
        <v>0</v>
      </c>
      <c r="V65" s="157">
        <f t="shared" si="27"/>
        <v>0</v>
      </c>
      <c r="W65" s="157"/>
      <c r="X65" s="157" t="s">
        <v>225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410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3">
        <v>56</v>
      </c>
      <c r="B66" s="174" t="s">
        <v>884</v>
      </c>
      <c r="C66" s="182" t="s">
        <v>885</v>
      </c>
      <c r="D66" s="175" t="s">
        <v>212</v>
      </c>
      <c r="E66" s="176">
        <v>1</v>
      </c>
      <c r="F66" s="177"/>
      <c r="G66" s="178">
        <f t="shared" si="21"/>
        <v>0</v>
      </c>
      <c r="H66" s="177"/>
      <c r="I66" s="178">
        <f t="shared" si="22"/>
        <v>0</v>
      </c>
      <c r="J66" s="177"/>
      <c r="K66" s="178">
        <f t="shared" si="23"/>
        <v>0</v>
      </c>
      <c r="L66" s="178">
        <v>15</v>
      </c>
      <c r="M66" s="178">
        <f t="shared" si="24"/>
        <v>0</v>
      </c>
      <c r="N66" s="178">
        <v>0</v>
      </c>
      <c r="O66" s="178">
        <f t="shared" si="25"/>
        <v>0</v>
      </c>
      <c r="P66" s="178">
        <v>0</v>
      </c>
      <c r="Q66" s="178">
        <f t="shared" si="26"/>
        <v>0</v>
      </c>
      <c r="R66" s="178"/>
      <c r="S66" s="178" t="s">
        <v>220</v>
      </c>
      <c r="T66" s="179" t="s">
        <v>201</v>
      </c>
      <c r="U66" s="157">
        <v>0</v>
      </c>
      <c r="V66" s="157">
        <f t="shared" si="27"/>
        <v>0</v>
      </c>
      <c r="W66" s="157"/>
      <c r="X66" s="157" t="s">
        <v>214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773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3">
        <v>57</v>
      </c>
      <c r="B67" s="174" t="s">
        <v>886</v>
      </c>
      <c r="C67" s="182" t="s">
        <v>887</v>
      </c>
      <c r="D67" s="175" t="s">
        <v>212</v>
      </c>
      <c r="E67" s="176">
        <v>7</v>
      </c>
      <c r="F67" s="177"/>
      <c r="G67" s="178">
        <f t="shared" si="21"/>
        <v>0</v>
      </c>
      <c r="H67" s="177"/>
      <c r="I67" s="178">
        <f t="shared" si="22"/>
        <v>0</v>
      </c>
      <c r="J67" s="177"/>
      <c r="K67" s="178">
        <f t="shared" si="23"/>
        <v>0</v>
      </c>
      <c r="L67" s="178">
        <v>15</v>
      </c>
      <c r="M67" s="178">
        <f t="shared" si="24"/>
        <v>0</v>
      </c>
      <c r="N67" s="178">
        <v>0</v>
      </c>
      <c r="O67" s="178">
        <f t="shared" si="25"/>
        <v>0</v>
      </c>
      <c r="P67" s="178">
        <v>0</v>
      </c>
      <c r="Q67" s="178">
        <f t="shared" si="26"/>
        <v>0</v>
      </c>
      <c r="R67" s="178"/>
      <c r="S67" s="178" t="s">
        <v>220</v>
      </c>
      <c r="T67" s="179" t="s">
        <v>201</v>
      </c>
      <c r="U67" s="157">
        <v>0</v>
      </c>
      <c r="V67" s="157">
        <f t="shared" si="27"/>
        <v>0</v>
      </c>
      <c r="W67" s="157"/>
      <c r="X67" s="157" t="s">
        <v>214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773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58</v>
      </c>
      <c r="B68" s="174" t="s">
        <v>888</v>
      </c>
      <c r="C68" s="182" t="s">
        <v>889</v>
      </c>
      <c r="D68" s="175" t="s">
        <v>212</v>
      </c>
      <c r="E68" s="176">
        <v>7</v>
      </c>
      <c r="F68" s="177"/>
      <c r="G68" s="178">
        <f t="shared" si="21"/>
        <v>0</v>
      </c>
      <c r="H68" s="177"/>
      <c r="I68" s="178">
        <f t="shared" si="22"/>
        <v>0</v>
      </c>
      <c r="J68" s="177"/>
      <c r="K68" s="178">
        <f t="shared" si="23"/>
        <v>0</v>
      </c>
      <c r="L68" s="178">
        <v>15</v>
      </c>
      <c r="M68" s="178">
        <f t="shared" si="24"/>
        <v>0</v>
      </c>
      <c r="N68" s="178">
        <v>0</v>
      </c>
      <c r="O68" s="178">
        <f t="shared" si="25"/>
        <v>0</v>
      </c>
      <c r="P68" s="178">
        <v>0</v>
      </c>
      <c r="Q68" s="178">
        <f t="shared" si="26"/>
        <v>0</v>
      </c>
      <c r="R68" s="178"/>
      <c r="S68" s="178" t="s">
        <v>220</v>
      </c>
      <c r="T68" s="179" t="s">
        <v>201</v>
      </c>
      <c r="U68" s="157">
        <v>0</v>
      </c>
      <c r="V68" s="157">
        <f t="shared" si="27"/>
        <v>0</v>
      </c>
      <c r="W68" s="157"/>
      <c r="X68" s="157" t="s">
        <v>214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773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3">
        <v>59</v>
      </c>
      <c r="B69" s="174" t="s">
        <v>890</v>
      </c>
      <c r="C69" s="182" t="s">
        <v>891</v>
      </c>
      <c r="D69" s="175" t="s">
        <v>212</v>
      </c>
      <c r="E69" s="176">
        <v>6</v>
      </c>
      <c r="F69" s="177"/>
      <c r="G69" s="178">
        <f t="shared" si="21"/>
        <v>0</v>
      </c>
      <c r="H69" s="177"/>
      <c r="I69" s="178">
        <f t="shared" si="22"/>
        <v>0</v>
      </c>
      <c r="J69" s="177"/>
      <c r="K69" s="178">
        <f t="shared" si="23"/>
        <v>0</v>
      </c>
      <c r="L69" s="178">
        <v>15</v>
      </c>
      <c r="M69" s="178">
        <f t="shared" si="24"/>
        <v>0</v>
      </c>
      <c r="N69" s="178">
        <v>0</v>
      </c>
      <c r="O69" s="178">
        <f t="shared" si="25"/>
        <v>0</v>
      </c>
      <c r="P69" s="178">
        <v>0</v>
      </c>
      <c r="Q69" s="178">
        <f t="shared" si="26"/>
        <v>0</v>
      </c>
      <c r="R69" s="178"/>
      <c r="S69" s="178" t="s">
        <v>220</v>
      </c>
      <c r="T69" s="179" t="s">
        <v>201</v>
      </c>
      <c r="U69" s="157">
        <v>0</v>
      </c>
      <c r="V69" s="157">
        <f t="shared" si="27"/>
        <v>0</v>
      </c>
      <c r="W69" s="157"/>
      <c r="X69" s="157" t="s">
        <v>225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410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3">
        <v>60</v>
      </c>
      <c r="B70" s="174" t="s">
        <v>892</v>
      </c>
      <c r="C70" s="182" t="s">
        <v>893</v>
      </c>
      <c r="D70" s="175" t="s">
        <v>212</v>
      </c>
      <c r="E70" s="176">
        <v>22</v>
      </c>
      <c r="F70" s="177"/>
      <c r="G70" s="178">
        <f t="shared" si="21"/>
        <v>0</v>
      </c>
      <c r="H70" s="177"/>
      <c r="I70" s="178">
        <f t="shared" si="22"/>
        <v>0</v>
      </c>
      <c r="J70" s="177"/>
      <c r="K70" s="178">
        <f t="shared" si="23"/>
        <v>0</v>
      </c>
      <c r="L70" s="178">
        <v>15</v>
      </c>
      <c r="M70" s="178">
        <f t="shared" si="24"/>
        <v>0</v>
      </c>
      <c r="N70" s="178">
        <v>0</v>
      </c>
      <c r="O70" s="178">
        <f t="shared" si="25"/>
        <v>0</v>
      </c>
      <c r="P70" s="178">
        <v>0</v>
      </c>
      <c r="Q70" s="178">
        <f t="shared" si="26"/>
        <v>0</v>
      </c>
      <c r="R70" s="178"/>
      <c r="S70" s="178" t="s">
        <v>220</v>
      </c>
      <c r="T70" s="179" t="s">
        <v>201</v>
      </c>
      <c r="U70" s="157">
        <v>0</v>
      </c>
      <c r="V70" s="157">
        <f t="shared" si="27"/>
        <v>0</v>
      </c>
      <c r="W70" s="157"/>
      <c r="X70" s="157" t="s">
        <v>214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773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3">
        <v>61</v>
      </c>
      <c r="B71" s="174" t="s">
        <v>892</v>
      </c>
      <c r="C71" s="182" t="s">
        <v>894</v>
      </c>
      <c r="D71" s="175" t="s">
        <v>212</v>
      </c>
      <c r="E71" s="176">
        <v>22</v>
      </c>
      <c r="F71" s="177"/>
      <c r="G71" s="178">
        <f t="shared" si="21"/>
        <v>0</v>
      </c>
      <c r="H71" s="177"/>
      <c r="I71" s="178">
        <f t="shared" si="22"/>
        <v>0</v>
      </c>
      <c r="J71" s="177"/>
      <c r="K71" s="178">
        <f t="shared" si="23"/>
        <v>0</v>
      </c>
      <c r="L71" s="178">
        <v>15</v>
      </c>
      <c r="M71" s="178">
        <f t="shared" si="24"/>
        <v>0</v>
      </c>
      <c r="N71" s="178">
        <v>0</v>
      </c>
      <c r="O71" s="178">
        <f t="shared" si="25"/>
        <v>0</v>
      </c>
      <c r="P71" s="178">
        <v>0</v>
      </c>
      <c r="Q71" s="178">
        <f t="shared" si="26"/>
        <v>0</v>
      </c>
      <c r="R71" s="178"/>
      <c r="S71" s="178" t="s">
        <v>220</v>
      </c>
      <c r="T71" s="179" t="s">
        <v>201</v>
      </c>
      <c r="U71" s="157">
        <v>0</v>
      </c>
      <c r="V71" s="157">
        <f t="shared" si="27"/>
        <v>0</v>
      </c>
      <c r="W71" s="157"/>
      <c r="X71" s="157" t="s">
        <v>225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410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3">
        <v>62</v>
      </c>
      <c r="B72" s="174" t="s">
        <v>895</v>
      </c>
      <c r="C72" s="182" t="s">
        <v>896</v>
      </c>
      <c r="D72" s="175" t="s">
        <v>212</v>
      </c>
      <c r="E72" s="176">
        <v>1</v>
      </c>
      <c r="F72" s="177"/>
      <c r="G72" s="178">
        <f t="shared" si="21"/>
        <v>0</v>
      </c>
      <c r="H72" s="177"/>
      <c r="I72" s="178">
        <f t="shared" si="22"/>
        <v>0</v>
      </c>
      <c r="J72" s="177"/>
      <c r="K72" s="178">
        <f t="shared" si="23"/>
        <v>0</v>
      </c>
      <c r="L72" s="178">
        <v>15</v>
      </c>
      <c r="M72" s="178">
        <f t="shared" si="24"/>
        <v>0</v>
      </c>
      <c r="N72" s="178">
        <v>0</v>
      </c>
      <c r="O72" s="178">
        <f t="shared" si="25"/>
        <v>0</v>
      </c>
      <c r="P72" s="178">
        <v>0</v>
      </c>
      <c r="Q72" s="178">
        <f t="shared" si="26"/>
        <v>0</v>
      </c>
      <c r="R72" s="178"/>
      <c r="S72" s="178" t="s">
        <v>220</v>
      </c>
      <c r="T72" s="179" t="s">
        <v>201</v>
      </c>
      <c r="U72" s="157">
        <v>0</v>
      </c>
      <c r="V72" s="157">
        <f t="shared" si="27"/>
        <v>0</v>
      </c>
      <c r="W72" s="157"/>
      <c r="X72" s="157" t="s">
        <v>214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773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63</v>
      </c>
      <c r="B73" s="174" t="s">
        <v>895</v>
      </c>
      <c r="C73" s="182" t="s">
        <v>897</v>
      </c>
      <c r="D73" s="175" t="s">
        <v>212</v>
      </c>
      <c r="E73" s="176">
        <v>1</v>
      </c>
      <c r="F73" s="177"/>
      <c r="G73" s="178">
        <f t="shared" si="21"/>
        <v>0</v>
      </c>
      <c r="H73" s="177"/>
      <c r="I73" s="178">
        <f t="shared" si="22"/>
        <v>0</v>
      </c>
      <c r="J73" s="177"/>
      <c r="K73" s="178">
        <f t="shared" si="23"/>
        <v>0</v>
      </c>
      <c r="L73" s="178">
        <v>15</v>
      </c>
      <c r="M73" s="178">
        <f t="shared" si="24"/>
        <v>0</v>
      </c>
      <c r="N73" s="178">
        <v>0</v>
      </c>
      <c r="O73" s="178">
        <f t="shared" si="25"/>
        <v>0</v>
      </c>
      <c r="P73" s="178">
        <v>0</v>
      </c>
      <c r="Q73" s="178">
        <f t="shared" si="26"/>
        <v>0</v>
      </c>
      <c r="R73" s="178"/>
      <c r="S73" s="178" t="s">
        <v>220</v>
      </c>
      <c r="T73" s="179" t="s">
        <v>201</v>
      </c>
      <c r="U73" s="157">
        <v>0</v>
      </c>
      <c r="V73" s="157">
        <f t="shared" si="27"/>
        <v>0</v>
      </c>
      <c r="W73" s="157"/>
      <c r="X73" s="157" t="s">
        <v>225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410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3">
        <v>64</v>
      </c>
      <c r="B74" s="174" t="s">
        <v>898</v>
      </c>
      <c r="C74" s="182" t="s">
        <v>899</v>
      </c>
      <c r="D74" s="175" t="s">
        <v>212</v>
      </c>
      <c r="E74" s="176">
        <v>1</v>
      </c>
      <c r="F74" s="177"/>
      <c r="G74" s="178">
        <f t="shared" si="21"/>
        <v>0</v>
      </c>
      <c r="H74" s="177"/>
      <c r="I74" s="178">
        <f t="shared" si="22"/>
        <v>0</v>
      </c>
      <c r="J74" s="177"/>
      <c r="K74" s="178">
        <f t="shared" si="23"/>
        <v>0</v>
      </c>
      <c r="L74" s="178">
        <v>15</v>
      </c>
      <c r="M74" s="178">
        <f t="shared" si="24"/>
        <v>0</v>
      </c>
      <c r="N74" s="178">
        <v>0</v>
      </c>
      <c r="O74" s="178">
        <f t="shared" si="25"/>
        <v>0</v>
      </c>
      <c r="P74" s="178">
        <v>0</v>
      </c>
      <c r="Q74" s="178">
        <f t="shared" si="26"/>
        <v>0</v>
      </c>
      <c r="R74" s="178"/>
      <c r="S74" s="178" t="s">
        <v>220</v>
      </c>
      <c r="T74" s="179" t="s">
        <v>201</v>
      </c>
      <c r="U74" s="157">
        <v>0</v>
      </c>
      <c r="V74" s="157">
        <f t="shared" si="27"/>
        <v>0</v>
      </c>
      <c r="W74" s="157"/>
      <c r="X74" s="157" t="s">
        <v>214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773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65</v>
      </c>
      <c r="B75" s="174" t="s">
        <v>898</v>
      </c>
      <c r="C75" s="182" t="s">
        <v>900</v>
      </c>
      <c r="D75" s="175" t="s">
        <v>212</v>
      </c>
      <c r="E75" s="176">
        <v>1</v>
      </c>
      <c r="F75" s="177"/>
      <c r="G75" s="178">
        <f t="shared" si="21"/>
        <v>0</v>
      </c>
      <c r="H75" s="177"/>
      <c r="I75" s="178">
        <f t="shared" si="22"/>
        <v>0</v>
      </c>
      <c r="J75" s="177"/>
      <c r="K75" s="178">
        <f t="shared" si="23"/>
        <v>0</v>
      </c>
      <c r="L75" s="178">
        <v>15</v>
      </c>
      <c r="M75" s="178">
        <f t="shared" si="24"/>
        <v>0</v>
      </c>
      <c r="N75" s="178">
        <v>0</v>
      </c>
      <c r="O75" s="178">
        <f t="shared" si="25"/>
        <v>0</v>
      </c>
      <c r="P75" s="178">
        <v>0</v>
      </c>
      <c r="Q75" s="178">
        <f t="shared" si="26"/>
        <v>0</v>
      </c>
      <c r="R75" s="178"/>
      <c r="S75" s="178" t="s">
        <v>220</v>
      </c>
      <c r="T75" s="179" t="s">
        <v>201</v>
      </c>
      <c r="U75" s="157">
        <v>0</v>
      </c>
      <c r="V75" s="157">
        <f t="shared" si="27"/>
        <v>0</v>
      </c>
      <c r="W75" s="157"/>
      <c r="X75" s="157" t="s">
        <v>225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410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3">
        <v>66</v>
      </c>
      <c r="B76" s="174" t="s">
        <v>901</v>
      </c>
      <c r="C76" s="182" t="s">
        <v>902</v>
      </c>
      <c r="D76" s="175" t="s">
        <v>212</v>
      </c>
      <c r="E76" s="176">
        <v>3</v>
      </c>
      <c r="F76" s="177"/>
      <c r="G76" s="178">
        <f t="shared" si="21"/>
        <v>0</v>
      </c>
      <c r="H76" s="177"/>
      <c r="I76" s="178">
        <f t="shared" si="22"/>
        <v>0</v>
      </c>
      <c r="J76" s="177"/>
      <c r="K76" s="178">
        <f t="shared" si="23"/>
        <v>0</v>
      </c>
      <c r="L76" s="178">
        <v>15</v>
      </c>
      <c r="M76" s="178">
        <f t="shared" si="24"/>
        <v>0</v>
      </c>
      <c r="N76" s="178">
        <v>0</v>
      </c>
      <c r="O76" s="178">
        <f t="shared" si="25"/>
        <v>0</v>
      </c>
      <c r="P76" s="178">
        <v>0</v>
      </c>
      <c r="Q76" s="178">
        <f t="shared" si="26"/>
        <v>0</v>
      </c>
      <c r="R76" s="178"/>
      <c r="S76" s="178" t="s">
        <v>220</v>
      </c>
      <c r="T76" s="179" t="s">
        <v>201</v>
      </c>
      <c r="U76" s="157">
        <v>0</v>
      </c>
      <c r="V76" s="157">
        <f t="shared" si="27"/>
        <v>0</v>
      </c>
      <c r="W76" s="157"/>
      <c r="X76" s="157" t="s">
        <v>214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773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67</v>
      </c>
      <c r="B77" s="174" t="s">
        <v>901</v>
      </c>
      <c r="C77" s="182" t="s">
        <v>903</v>
      </c>
      <c r="D77" s="175" t="s">
        <v>212</v>
      </c>
      <c r="E77" s="176">
        <v>3</v>
      </c>
      <c r="F77" s="177"/>
      <c r="G77" s="178">
        <f t="shared" si="21"/>
        <v>0</v>
      </c>
      <c r="H77" s="177"/>
      <c r="I77" s="178">
        <f t="shared" si="22"/>
        <v>0</v>
      </c>
      <c r="J77" s="177"/>
      <c r="K77" s="178">
        <f t="shared" si="23"/>
        <v>0</v>
      </c>
      <c r="L77" s="178">
        <v>15</v>
      </c>
      <c r="M77" s="178">
        <f t="shared" si="24"/>
        <v>0</v>
      </c>
      <c r="N77" s="178">
        <v>0</v>
      </c>
      <c r="O77" s="178">
        <f t="shared" si="25"/>
        <v>0</v>
      </c>
      <c r="P77" s="178">
        <v>0</v>
      </c>
      <c r="Q77" s="178">
        <f t="shared" si="26"/>
        <v>0</v>
      </c>
      <c r="R77" s="178"/>
      <c r="S77" s="178" t="s">
        <v>220</v>
      </c>
      <c r="T77" s="179" t="s">
        <v>201</v>
      </c>
      <c r="U77" s="157">
        <v>0</v>
      </c>
      <c r="V77" s="157">
        <f t="shared" si="27"/>
        <v>0</v>
      </c>
      <c r="W77" s="157"/>
      <c r="X77" s="157" t="s">
        <v>225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410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3">
        <v>68</v>
      </c>
      <c r="B78" s="174" t="s">
        <v>904</v>
      </c>
      <c r="C78" s="182" t="s">
        <v>905</v>
      </c>
      <c r="D78" s="175" t="s">
        <v>212</v>
      </c>
      <c r="E78" s="176">
        <v>150</v>
      </c>
      <c r="F78" s="177"/>
      <c r="G78" s="178">
        <f t="shared" si="21"/>
        <v>0</v>
      </c>
      <c r="H78" s="177"/>
      <c r="I78" s="178">
        <f t="shared" si="22"/>
        <v>0</v>
      </c>
      <c r="J78" s="177"/>
      <c r="K78" s="178">
        <f t="shared" si="23"/>
        <v>0</v>
      </c>
      <c r="L78" s="178">
        <v>15</v>
      </c>
      <c r="M78" s="178">
        <f t="shared" si="24"/>
        <v>0</v>
      </c>
      <c r="N78" s="178">
        <v>6.9999999999999994E-5</v>
      </c>
      <c r="O78" s="178">
        <f t="shared" si="25"/>
        <v>0.01</v>
      </c>
      <c r="P78" s="178">
        <v>0</v>
      </c>
      <c r="Q78" s="178">
        <f t="shared" si="26"/>
        <v>0</v>
      </c>
      <c r="R78" s="178"/>
      <c r="S78" s="178" t="s">
        <v>220</v>
      </c>
      <c r="T78" s="179" t="s">
        <v>201</v>
      </c>
      <c r="U78" s="157">
        <v>0</v>
      </c>
      <c r="V78" s="157">
        <f t="shared" si="27"/>
        <v>0</v>
      </c>
      <c r="W78" s="157"/>
      <c r="X78" s="157" t="s">
        <v>214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773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69</v>
      </c>
      <c r="B79" s="174" t="s">
        <v>888</v>
      </c>
      <c r="C79" s="182" t="s">
        <v>906</v>
      </c>
      <c r="D79" s="175" t="s">
        <v>212</v>
      </c>
      <c r="E79" s="176">
        <v>8</v>
      </c>
      <c r="F79" s="177"/>
      <c r="G79" s="178">
        <f t="shared" si="21"/>
        <v>0</v>
      </c>
      <c r="H79" s="177"/>
      <c r="I79" s="178">
        <f t="shared" si="22"/>
        <v>0</v>
      </c>
      <c r="J79" s="177"/>
      <c r="K79" s="178">
        <f t="shared" si="23"/>
        <v>0</v>
      </c>
      <c r="L79" s="178">
        <v>15</v>
      </c>
      <c r="M79" s="178">
        <f t="shared" si="24"/>
        <v>0</v>
      </c>
      <c r="N79" s="178">
        <v>0</v>
      </c>
      <c r="O79" s="178">
        <f t="shared" si="25"/>
        <v>0</v>
      </c>
      <c r="P79" s="178">
        <v>0</v>
      </c>
      <c r="Q79" s="178">
        <f t="shared" si="26"/>
        <v>0</v>
      </c>
      <c r="R79" s="178"/>
      <c r="S79" s="178" t="s">
        <v>220</v>
      </c>
      <c r="T79" s="179" t="s">
        <v>201</v>
      </c>
      <c r="U79" s="157">
        <v>0</v>
      </c>
      <c r="V79" s="157">
        <f t="shared" si="27"/>
        <v>0</v>
      </c>
      <c r="W79" s="157"/>
      <c r="X79" s="157" t="s">
        <v>225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410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3">
        <v>70</v>
      </c>
      <c r="B80" s="174" t="s">
        <v>907</v>
      </c>
      <c r="C80" s="182" t="s">
        <v>908</v>
      </c>
      <c r="D80" s="175" t="s">
        <v>212</v>
      </c>
      <c r="E80" s="176">
        <v>2</v>
      </c>
      <c r="F80" s="177"/>
      <c r="G80" s="178">
        <f t="shared" si="21"/>
        <v>0</v>
      </c>
      <c r="H80" s="177"/>
      <c r="I80" s="178">
        <f t="shared" si="22"/>
        <v>0</v>
      </c>
      <c r="J80" s="177"/>
      <c r="K80" s="178">
        <f t="shared" si="23"/>
        <v>0</v>
      </c>
      <c r="L80" s="178">
        <v>15</v>
      </c>
      <c r="M80" s="178">
        <f t="shared" si="24"/>
        <v>0</v>
      </c>
      <c r="N80" s="178">
        <v>1.0000000000000001E-5</v>
      </c>
      <c r="O80" s="178">
        <f t="shared" si="25"/>
        <v>0</v>
      </c>
      <c r="P80" s="178">
        <v>0</v>
      </c>
      <c r="Q80" s="178">
        <f t="shared" si="26"/>
        <v>0</v>
      </c>
      <c r="R80" s="178"/>
      <c r="S80" s="178" t="s">
        <v>220</v>
      </c>
      <c r="T80" s="179" t="s">
        <v>201</v>
      </c>
      <c r="U80" s="157">
        <v>0</v>
      </c>
      <c r="V80" s="157">
        <f t="shared" si="27"/>
        <v>0</v>
      </c>
      <c r="W80" s="157"/>
      <c r="X80" s="157" t="s">
        <v>214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773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71</v>
      </c>
      <c r="B81" s="174" t="s">
        <v>909</v>
      </c>
      <c r="C81" s="182" t="s">
        <v>910</v>
      </c>
      <c r="D81" s="175" t="s">
        <v>212</v>
      </c>
      <c r="E81" s="176">
        <v>1</v>
      </c>
      <c r="F81" s="177"/>
      <c r="G81" s="178">
        <f t="shared" si="21"/>
        <v>0</v>
      </c>
      <c r="H81" s="177"/>
      <c r="I81" s="178">
        <f t="shared" si="22"/>
        <v>0</v>
      </c>
      <c r="J81" s="177"/>
      <c r="K81" s="178">
        <f t="shared" si="23"/>
        <v>0</v>
      </c>
      <c r="L81" s="178">
        <v>15</v>
      </c>
      <c r="M81" s="178">
        <f t="shared" si="24"/>
        <v>0</v>
      </c>
      <c r="N81" s="178">
        <v>0</v>
      </c>
      <c r="O81" s="178">
        <f t="shared" si="25"/>
        <v>0</v>
      </c>
      <c r="P81" s="178">
        <v>0</v>
      </c>
      <c r="Q81" s="178">
        <f t="shared" si="26"/>
        <v>0</v>
      </c>
      <c r="R81" s="178"/>
      <c r="S81" s="178" t="s">
        <v>220</v>
      </c>
      <c r="T81" s="179" t="s">
        <v>201</v>
      </c>
      <c r="U81" s="157">
        <v>0</v>
      </c>
      <c r="V81" s="157">
        <f t="shared" si="27"/>
        <v>0</v>
      </c>
      <c r="W81" s="157"/>
      <c r="X81" s="157" t="s">
        <v>214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773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3">
        <v>72</v>
      </c>
      <c r="B82" s="174" t="s">
        <v>909</v>
      </c>
      <c r="C82" s="182" t="s">
        <v>911</v>
      </c>
      <c r="D82" s="175" t="s">
        <v>705</v>
      </c>
      <c r="E82" s="176">
        <v>1</v>
      </c>
      <c r="F82" s="177"/>
      <c r="G82" s="178">
        <f t="shared" si="21"/>
        <v>0</v>
      </c>
      <c r="H82" s="177"/>
      <c r="I82" s="178">
        <f t="shared" si="22"/>
        <v>0</v>
      </c>
      <c r="J82" s="177"/>
      <c r="K82" s="178">
        <f t="shared" si="23"/>
        <v>0</v>
      </c>
      <c r="L82" s="178">
        <v>15</v>
      </c>
      <c r="M82" s="178">
        <f t="shared" si="24"/>
        <v>0</v>
      </c>
      <c r="N82" s="178">
        <v>0</v>
      </c>
      <c r="O82" s="178">
        <f t="shared" si="25"/>
        <v>0</v>
      </c>
      <c r="P82" s="178">
        <v>0</v>
      </c>
      <c r="Q82" s="178">
        <f t="shared" si="26"/>
        <v>0</v>
      </c>
      <c r="R82" s="178"/>
      <c r="S82" s="178" t="s">
        <v>220</v>
      </c>
      <c r="T82" s="179" t="s">
        <v>201</v>
      </c>
      <c r="U82" s="157">
        <v>0</v>
      </c>
      <c r="V82" s="157">
        <f t="shared" si="27"/>
        <v>0</v>
      </c>
      <c r="W82" s="157"/>
      <c r="X82" s="157" t="s">
        <v>225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410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x14ac:dyDescent="0.2">
      <c r="A83" s="160" t="s">
        <v>195</v>
      </c>
      <c r="B83" s="161" t="s">
        <v>90</v>
      </c>
      <c r="C83" s="181" t="s">
        <v>91</v>
      </c>
      <c r="D83" s="162"/>
      <c r="E83" s="163"/>
      <c r="F83" s="164"/>
      <c r="G83" s="164">
        <f>SUMIF(AG84:AG95,"&lt;&gt;NOR",G84:G95)</f>
        <v>0</v>
      </c>
      <c r="H83" s="164"/>
      <c r="I83" s="164">
        <f>SUM(I84:I95)</f>
        <v>0</v>
      </c>
      <c r="J83" s="164"/>
      <c r="K83" s="164">
        <f>SUM(K84:K95)</f>
        <v>0</v>
      </c>
      <c r="L83" s="164"/>
      <c r="M83" s="164">
        <f>SUM(M84:M95)</f>
        <v>0</v>
      </c>
      <c r="N83" s="164"/>
      <c r="O83" s="164">
        <f>SUM(O84:O95)</f>
        <v>0.02</v>
      </c>
      <c r="P83" s="164"/>
      <c r="Q83" s="164">
        <f>SUM(Q84:Q95)</f>
        <v>0</v>
      </c>
      <c r="R83" s="164"/>
      <c r="S83" s="164"/>
      <c r="T83" s="165"/>
      <c r="U83" s="159"/>
      <c r="V83" s="159">
        <f>SUM(V84:V95)</f>
        <v>0</v>
      </c>
      <c r="W83" s="159"/>
      <c r="X83" s="159"/>
      <c r="AG83" t="s">
        <v>196</v>
      </c>
    </row>
    <row r="84" spans="1:60" ht="22.5" outlineLevel="1" x14ac:dyDescent="0.2">
      <c r="A84" s="173">
        <v>73</v>
      </c>
      <c r="B84" s="174" t="s">
        <v>912</v>
      </c>
      <c r="C84" s="182" t="s">
        <v>913</v>
      </c>
      <c r="D84" s="175" t="s">
        <v>261</v>
      </c>
      <c r="E84" s="176">
        <v>53</v>
      </c>
      <c r="F84" s="177"/>
      <c r="G84" s="178">
        <f t="shared" ref="G84:G95" si="28">ROUND(E84*F84,2)</f>
        <v>0</v>
      </c>
      <c r="H84" s="177"/>
      <c r="I84" s="178">
        <f t="shared" ref="I84:I95" si="29">ROUND(E84*H84,2)</f>
        <v>0</v>
      </c>
      <c r="J84" s="177"/>
      <c r="K84" s="178">
        <f t="shared" ref="K84:K95" si="30">ROUND(E84*J84,2)</f>
        <v>0</v>
      </c>
      <c r="L84" s="178">
        <v>15</v>
      </c>
      <c r="M84" s="178">
        <f t="shared" ref="M84:M95" si="31">G84*(1+L84/100)</f>
        <v>0</v>
      </c>
      <c r="N84" s="178">
        <v>0</v>
      </c>
      <c r="O84" s="178">
        <f t="shared" ref="O84:O95" si="32">ROUND(E84*N84,2)</f>
        <v>0</v>
      </c>
      <c r="P84" s="178">
        <v>0</v>
      </c>
      <c r="Q84" s="178">
        <f t="shared" ref="Q84:Q95" si="33">ROUND(E84*P84,2)</f>
        <v>0</v>
      </c>
      <c r="R84" s="178"/>
      <c r="S84" s="178" t="s">
        <v>220</v>
      </c>
      <c r="T84" s="179" t="s">
        <v>201</v>
      </c>
      <c r="U84" s="157">
        <v>0</v>
      </c>
      <c r="V84" s="157">
        <f t="shared" ref="V84:V95" si="34">ROUND(E84*U84,2)</f>
        <v>0</v>
      </c>
      <c r="W84" s="157"/>
      <c r="X84" s="157" t="s">
        <v>225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410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73">
        <v>74</v>
      </c>
      <c r="B85" s="174" t="s">
        <v>914</v>
      </c>
      <c r="C85" s="182" t="s">
        <v>915</v>
      </c>
      <c r="D85" s="175" t="s">
        <v>212</v>
      </c>
      <c r="E85" s="176">
        <v>6</v>
      </c>
      <c r="F85" s="177"/>
      <c r="G85" s="178">
        <f t="shared" si="28"/>
        <v>0</v>
      </c>
      <c r="H85" s="177"/>
      <c r="I85" s="178">
        <f t="shared" si="29"/>
        <v>0</v>
      </c>
      <c r="J85" s="177"/>
      <c r="K85" s="178">
        <f t="shared" si="30"/>
        <v>0</v>
      </c>
      <c r="L85" s="178">
        <v>15</v>
      </c>
      <c r="M85" s="178">
        <f t="shared" si="31"/>
        <v>0</v>
      </c>
      <c r="N85" s="178">
        <v>0</v>
      </c>
      <c r="O85" s="178">
        <f t="shared" si="32"/>
        <v>0</v>
      </c>
      <c r="P85" s="178">
        <v>0</v>
      </c>
      <c r="Q85" s="178">
        <f t="shared" si="33"/>
        <v>0</v>
      </c>
      <c r="R85" s="178"/>
      <c r="S85" s="178" t="s">
        <v>220</v>
      </c>
      <c r="T85" s="179" t="s">
        <v>201</v>
      </c>
      <c r="U85" s="157">
        <v>0</v>
      </c>
      <c r="V85" s="157">
        <f t="shared" si="34"/>
        <v>0</v>
      </c>
      <c r="W85" s="157"/>
      <c r="X85" s="157" t="s">
        <v>214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773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75</v>
      </c>
      <c r="B86" s="174" t="s">
        <v>826</v>
      </c>
      <c r="C86" s="182" t="s">
        <v>827</v>
      </c>
      <c r="D86" s="175" t="s">
        <v>212</v>
      </c>
      <c r="E86" s="176">
        <v>6</v>
      </c>
      <c r="F86" s="177"/>
      <c r="G86" s="178">
        <f t="shared" si="28"/>
        <v>0</v>
      </c>
      <c r="H86" s="177"/>
      <c r="I86" s="178">
        <f t="shared" si="29"/>
        <v>0</v>
      </c>
      <c r="J86" s="177"/>
      <c r="K86" s="178">
        <f t="shared" si="30"/>
        <v>0</v>
      </c>
      <c r="L86" s="178">
        <v>15</v>
      </c>
      <c r="M86" s="178">
        <f t="shared" si="31"/>
        <v>0</v>
      </c>
      <c r="N86" s="178">
        <v>0</v>
      </c>
      <c r="O86" s="178">
        <f t="shared" si="32"/>
        <v>0</v>
      </c>
      <c r="P86" s="178">
        <v>0</v>
      </c>
      <c r="Q86" s="178">
        <f t="shared" si="33"/>
        <v>0</v>
      </c>
      <c r="R86" s="178"/>
      <c r="S86" s="178" t="s">
        <v>220</v>
      </c>
      <c r="T86" s="179" t="s">
        <v>201</v>
      </c>
      <c r="U86" s="157">
        <v>0</v>
      </c>
      <c r="V86" s="157">
        <f t="shared" si="34"/>
        <v>0</v>
      </c>
      <c r="W86" s="157"/>
      <c r="X86" s="157" t="s">
        <v>225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410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3">
        <v>76</v>
      </c>
      <c r="B87" s="174" t="s">
        <v>787</v>
      </c>
      <c r="C87" s="182" t="s">
        <v>788</v>
      </c>
      <c r="D87" s="175" t="s">
        <v>261</v>
      </c>
      <c r="E87" s="176">
        <v>115</v>
      </c>
      <c r="F87" s="177"/>
      <c r="G87" s="178">
        <f t="shared" si="28"/>
        <v>0</v>
      </c>
      <c r="H87" s="177"/>
      <c r="I87" s="178">
        <f t="shared" si="29"/>
        <v>0</v>
      </c>
      <c r="J87" s="177"/>
      <c r="K87" s="178">
        <f t="shared" si="30"/>
        <v>0</v>
      </c>
      <c r="L87" s="178">
        <v>15</v>
      </c>
      <c r="M87" s="178">
        <f t="shared" si="31"/>
        <v>0</v>
      </c>
      <c r="N87" s="178">
        <v>0</v>
      </c>
      <c r="O87" s="178">
        <f t="shared" si="32"/>
        <v>0</v>
      </c>
      <c r="P87" s="178">
        <v>0</v>
      </c>
      <c r="Q87" s="178">
        <f t="shared" si="33"/>
        <v>0</v>
      </c>
      <c r="R87" s="178"/>
      <c r="S87" s="178" t="s">
        <v>220</v>
      </c>
      <c r="T87" s="179" t="s">
        <v>201</v>
      </c>
      <c r="U87" s="157">
        <v>0</v>
      </c>
      <c r="V87" s="157">
        <f t="shared" si="34"/>
        <v>0</v>
      </c>
      <c r="W87" s="157"/>
      <c r="X87" s="157" t="s">
        <v>225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410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3">
        <v>77</v>
      </c>
      <c r="B88" s="174" t="s">
        <v>916</v>
      </c>
      <c r="C88" s="182" t="s">
        <v>917</v>
      </c>
      <c r="D88" s="175" t="s">
        <v>212</v>
      </c>
      <c r="E88" s="176">
        <v>1</v>
      </c>
      <c r="F88" s="177"/>
      <c r="G88" s="178">
        <f t="shared" si="28"/>
        <v>0</v>
      </c>
      <c r="H88" s="177"/>
      <c r="I88" s="178">
        <f t="shared" si="29"/>
        <v>0</v>
      </c>
      <c r="J88" s="177"/>
      <c r="K88" s="178">
        <f t="shared" si="30"/>
        <v>0</v>
      </c>
      <c r="L88" s="178">
        <v>15</v>
      </c>
      <c r="M88" s="178">
        <f t="shared" si="31"/>
        <v>0</v>
      </c>
      <c r="N88" s="178">
        <v>0</v>
      </c>
      <c r="O88" s="178">
        <f t="shared" si="32"/>
        <v>0</v>
      </c>
      <c r="P88" s="178">
        <v>0</v>
      </c>
      <c r="Q88" s="178">
        <f t="shared" si="33"/>
        <v>0</v>
      </c>
      <c r="R88" s="178"/>
      <c r="S88" s="178" t="s">
        <v>220</v>
      </c>
      <c r="T88" s="179" t="s">
        <v>201</v>
      </c>
      <c r="U88" s="157">
        <v>0</v>
      </c>
      <c r="V88" s="157">
        <f t="shared" si="34"/>
        <v>0</v>
      </c>
      <c r="W88" s="157"/>
      <c r="X88" s="157" t="s">
        <v>214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773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73">
        <v>78</v>
      </c>
      <c r="B89" s="174" t="s">
        <v>918</v>
      </c>
      <c r="C89" s="182" t="s">
        <v>919</v>
      </c>
      <c r="D89" s="175" t="s">
        <v>212</v>
      </c>
      <c r="E89" s="176">
        <v>1</v>
      </c>
      <c r="F89" s="177"/>
      <c r="G89" s="178">
        <f t="shared" si="28"/>
        <v>0</v>
      </c>
      <c r="H89" s="177"/>
      <c r="I89" s="178">
        <f t="shared" si="29"/>
        <v>0</v>
      </c>
      <c r="J89" s="177"/>
      <c r="K89" s="178">
        <f t="shared" si="30"/>
        <v>0</v>
      </c>
      <c r="L89" s="178">
        <v>15</v>
      </c>
      <c r="M89" s="178">
        <f t="shared" si="31"/>
        <v>0</v>
      </c>
      <c r="N89" s="178">
        <v>0</v>
      </c>
      <c r="O89" s="178">
        <f t="shared" si="32"/>
        <v>0</v>
      </c>
      <c r="P89" s="178">
        <v>0</v>
      </c>
      <c r="Q89" s="178">
        <f t="shared" si="33"/>
        <v>0</v>
      </c>
      <c r="R89" s="178"/>
      <c r="S89" s="178" t="s">
        <v>220</v>
      </c>
      <c r="T89" s="179" t="s">
        <v>201</v>
      </c>
      <c r="U89" s="157">
        <v>0</v>
      </c>
      <c r="V89" s="157">
        <f t="shared" si="34"/>
        <v>0</v>
      </c>
      <c r="W89" s="157"/>
      <c r="X89" s="157" t="s">
        <v>214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773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3">
        <v>79</v>
      </c>
      <c r="B90" s="174" t="s">
        <v>920</v>
      </c>
      <c r="C90" s="182" t="s">
        <v>921</v>
      </c>
      <c r="D90" s="175" t="s">
        <v>261</v>
      </c>
      <c r="E90" s="176">
        <v>300</v>
      </c>
      <c r="F90" s="177"/>
      <c r="G90" s="178">
        <f t="shared" si="28"/>
        <v>0</v>
      </c>
      <c r="H90" s="177"/>
      <c r="I90" s="178">
        <f t="shared" si="29"/>
        <v>0</v>
      </c>
      <c r="J90" s="177"/>
      <c r="K90" s="178">
        <f t="shared" si="30"/>
        <v>0</v>
      </c>
      <c r="L90" s="178">
        <v>15</v>
      </c>
      <c r="M90" s="178">
        <f t="shared" si="31"/>
        <v>0</v>
      </c>
      <c r="N90" s="178">
        <v>6.9999999999999994E-5</v>
      </c>
      <c r="O90" s="178">
        <f t="shared" si="32"/>
        <v>0.02</v>
      </c>
      <c r="P90" s="178">
        <v>0</v>
      </c>
      <c r="Q90" s="178">
        <f t="shared" si="33"/>
        <v>0</v>
      </c>
      <c r="R90" s="178"/>
      <c r="S90" s="178" t="s">
        <v>220</v>
      </c>
      <c r="T90" s="179" t="s">
        <v>201</v>
      </c>
      <c r="U90" s="157">
        <v>0</v>
      </c>
      <c r="V90" s="157">
        <f t="shared" si="34"/>
        <v>0</v>
      </c>
      <c r="W90" s="157"/>
      <c r="X90" s="157" t="s">
        <v>214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773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3">
        <v>80</v>
      </c>
      <c r="B91" s="174" t="s">
        <v>922</v>
      </c>
      <c r="C91" s="182" t="s">
        <v>923</v>
      </c>
      <c r="D91" s="175" t="s">
        <v>212</v>
      </c>
      <c r="E91" s="176">
        <v>3</v>
      </c>
      <c r="F91" s="177"/>
      <c r="G91" s="178">
        <f t="shared" si="28"/>
        <v>0</v>
      </c>
      <c r="H91" s="177"/>
      <c r="I91" s="178">
        <f t="shared" si="29"/>
        <v>0</v>
      </c>
      <c r="J91" s="177"/>
      <c r="K91" s="178">
        <f t="shared" si="30"/>
        <v>0</v>
      </c>
      <c r="L91" s="178">
        <v>15</v>
      </c>
      <c r="M91" s="178">
        <f t="shared" si="31"/>
        <v>0</v>
      </c>
      <c r="N91" s="178">
        <v>0</v>
      </c>
      <c r="O91" s="178">
        <f t="shared" si="32"/>
        <v>0</v>
      </c>
      <c r="P91" s="178">
        <v>0</v>
      </c>
      <c r="Q91" s="178">
        <f t="shared" si="33"/>
        <v>0</v>
      </c>
      <c r="R91" s="178"/>
      <c r="S91" s="178" t="s">
        <v>220</v>
      </c>
      <c r="T91" s="179" t="s">
        <v>201</v>
      </c>
      <c r="U91" s="157">
        <v>0</v>
      </c>
      <c r="V91" s="157">
        <f t="shared" si="34"/>
        <v>0</v>
      </c>
      <c r="W91" s="157"/>
      <c r="X91" s="157" t="s">
        <v>225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410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3">
        <v>81</v>
      </c>
      <c r="B92" s="174" t="s">
        <v>924</v>
      </c>
      <c r="C92" s="182" t="s">
        <v>925</v>
      </c>
      <c r="D92" s="175" t="s">
        <v>212</v>
      </c>
      <c r="E92" s="176">
        <v>3</v>
      </c>
      <c r="F92" s="177"/>
      <c r="G92" s="178">
        <f t="shared" si="28"/>
        <v>0</v>
      </c>
      <c r="H92" s="177"/>
      <c r="I92" s="178">
        <f t="shared" si="29"/>
        <v>0</v>
      </c>
      <c r="J92" s="177"/>
      <c r="K92" s="178">
        <f t="shared" si="30"/>
        <v>0</v>
      </c>
      <c r="L92" s="178">
        <v>15</v>
      </c>
      <c r="M92" s="178">
        <f t="shared" si="31"/>
        <v>0</v>
      </c>
      <c r="N92" s="178">
        <v>0</v>
      </c>
      <c r="O92" s="178">
        <f t="shared" si="32"/>
        <v>0</v>
      </c>
      <c r="P92" s="178">
        <v>0</v>
      </c>
      <c r="Q92" s="178">
        <f t="shared" si="33"/>
        <v>0</v>
      </c>
      <c r="R92" s="178"/>
      <c r="S92" s="178" t="s">
        <v>220</v>
      </c>
      <c r="T92" s="179" t="s">
        <v>201</v>
      </c>
      <c r="U92" s="157">
        <v>0</v>
      </c>
      <c r="V92" s="157">
        <f t="shared" si="34"/>
        <v>0</v>
      </c>
      <c r="W92" s="157"/>
      <c r="X92" s="157" t="s">
        <v>214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773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3">
        <v>82</v>
      </c>
      <c r="B93" s="174" t="s">
        <v>926</v>
      </c>
      <c r="C93" s="182" t="s">
        <v>927</v>
      </c>
      <c r="D93" s="175" t="s">
        <v>212</v>
      </c>
      <c r="E93" s="176">
        <v>3</v>
      </c>
      <c r="F93" s="177"/>
      <c r="G93" s="178">
        <f t="shared" si="28"/>
        <v>0</v>
      </c>
      <c r="H93" s="177"/>
      <c r="I93" s="178">
        <f t="shared" si="29"/>
        <v>0</v>
      </c>
      <c r="J93" s="177"/>
      <c r="K93" s="178">
        <f t="shared" si="30"/>
        <v>0</v>
      </c>
      <c r="L93" s="178">
        <v>15</v>
      </c>
      <c r="M93" s="178">
        <f t="shared" si="31"/>
        <v>0</v>
      </c>
      <c r="N93" s="178">
        <v>0</v>
      </c>
      <c r="O93" s="178">
        <f t="shared" si="32"/>
        <v>0</v>
      </c>
      <c r="P93" s="178">
        <v>0</v>
      </c>
      <c r="Q93" s="178">
        <f t="shared" si="33"/>
        <v>0</v>
      </c>
      <c r="R93" s="178"/>
      <c r="S93" s="178" t="s">
        <v>220</v>
      </c>
      <c r="T93" s="179" t="s">
        <v>201</v>
      </c>
      <c r="U93" s="157">
        <v>0</v>
      </c>
      <c r="V93" s="157">
        <f t="shared" si="34"/>
        <v>0</v>
      </c>
      <c r="W93" s="157"/>
      <c r="X93" s="157" t="s">
        <v>225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410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3">
        <v>83</v>
      </c>
      <c r="B94" s="174" t="s">
        <v>928</v>
      </c>
      <c r="C94" s="182" t="s">
        <v>929</v>
      </c>
      <c r="D94" s="175" t="s">
        <v>930</v>
      </c>
      <c r="E94" s="176">
        <v>1</v>
      </c>
      <c r="F94" s="177"/>
      <c r="G94" s="178">
        <f t="shared" si="28"/>
        <v>0</v>
      </c>
      <c r="H94" s="177"/>
      <c r="I94" s="178">
        <f t="shared" si="29"/>
        <v>0</v>
      </c>
      <c r="J94" s="177"/>
      <c r="K94" s="178">
        <f t="shared" si="30"/>
        <v>0</v>
      </c>
      <c r="L94" s="178">
        <v>15</v>
      </c>
      <c r="M94" s="178">
        <f t="shared" si="31"/>
        <v>0</v>
      </c>
      <c r="N94" s="178">
        <v>0</v>
      </c>
      <c r="O94" s="178">
        <f t="shared" si="32"/>
        <v>0</v>
      </c>
      <c r="P94" s="178">
        <v>0</v>
      </c>
      <c r="Q94" s="178">
        <f t="shared" si="33"/>
        <v>0</v>
      </c>
      <c r="R94" s="178"/>
      <c r="S94" s="178" t="s">
        <v>220</v>
      </c>
      <c r="T94" s="179" t="s">
        <v>201</v>
      </c>
      <c r="U94" s="157">
        <v>0</v>
      </c>
      <c r="V94" s="157">
        <f t="shared" si="34"/>
        <v>0</v>
      </c>
      <c r="W94" s="157"/>
      <c r="X94" s="157" t="s">
        <v>225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410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73">
        <v>84</v>
      </c>
      <c r="B95" s="174" t="s">
        <v>931</v>
      </c>
      <c r="C95" s="182" t="s">
        <v>932</v>
      </c>
      <c r="D95" s="175" t="s">
        <v>212</v>
      </c>
      <c r="E95" s="176">
        <v>3</v>
      </c>
      <c r="F95" s="177"/>
      <c r="G95" s="178">
        <f t="shared" si="28"/>
        <v>0</v>
      </c>
      <c r="H95" s="177"/>
      <c r="I95" s="178">
        <f t="shared" si="29"/>
        <v>0</v>
      </c>
      <c r="J95" s="177"/>
      <c r="K95" s="178">
        <f t="shared" si="30"/>
        <v>0</v>
      </c>
      <c r="L95" s="178">
        <v>15</v>
      </c>
      <c r="M95" s="178">
        <f t="shared" si="31"/>
        <v>0</v>
      </c>
      <c r="N95" s="178">
        <v>0</v>
      </c>
      <c r="O95" s="178">
        <f t="shared" si="32"/>
        <v>0</v>
      </c>
      <c r="P95" s="178">
        <v>0</v>
      </c>
      <c r="Q95" s="178">
        <f t="shared" si="33"/>
        <v>0</v>
      </c>
      <c r="R95" s="178"/>
      <c r="S95" s="178" t="s">
        <v>220</v>
      </c>
      <c r="T95" s="179" t="s">
        <v>201</v>
      </c>
      <c r="U95" s="157">
        <v>0</v>
      </c>
      <c r="V95" s="157">
        <f t="shared" si="34"/>
        <v>0</v>
      </c>
      <c r="W95" s="157"/>
      <c r="X95" s="157" t="s">
        <v>214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773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0" t="s">
        <v>195</v>
      </c>
      <c r="B96" s="161" t="s">
        <v>160</v>
      </c>
      <c r="C96" s="181" t="s">
        <v>161</v>
      </c>
      <c r="D96" s="162"/>
      <c r="E96" s="163"/>
      <c r="F96" s="164"/>
      <c r="G96" s="164">
        <f>SUMIF(AG97:AG97,"&lt;&gt;NOR",G97:G97)</f>
        <v>0</v>
      </c>
      <c r="H96" s="164"/>
      <c r="I96" s="164">
        <f>SUM(I97:I97)</f>
        <v>0</v>
      </c>
      <c r="J96" s="164"/>
      <c r="K96" s="164">
        <f>SUM(K97:K97)</f>
        <v>0</v>
      </c>
      <c r="L96" s="164"/>
      <c r="M96" s="164">
        <f>SUM(M97:M97)</f>
        <v>0</v>
      </c>
      <c r="N96" s="164"/>
      <c r="O96" s="164">
        <f>SUM(O97:O97)</f>
        <v>0</v>
      </c>
      <c r="P96" s="164"/>
      <c r="Q96" s="164">
        <f>SUM(Q97:Q97)</f>
        <v>0</v>
      </c>
      <c r="R96" s="164"/>
      <c r="S96" s="164"/>
      <c r="T96" s="165"/>
      <c r="U96" s="159"/>
      <c r="V96" s="159">
        <f>SUM(V97:V97)</f>
        <v>0</v>
      </c>
      <c r="W96" s="159"/>
      <c r="X96" s="159"/>
      <c r="AG96" t="s">
        <v>196</v>
      </c>
    </row>
    <row r="97" spans="1:60" outlineLevel="1" x14ac:dyDescent="0.2">
      <c r="A97" s="173">
        <v>85</v>
      </c>
      <c r="B97" s="174" t="s">
        <v>933</v>
      </c>
      <c r="C97" s="182" t="s">
        <v>934</v>
      </c>
      <c r="D97" s="175" t="s">
        <v>339</v>
      </c>
      <c r="E97" s="176">
        <v>1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15</v>
      </c>
      <c r="M97" s="178">
        <f>G97*(1+L97/100)</f>
        <v>0</v>
      </c>
      <c r="N97" s="178">
        <v>0</v>
      </c>
      <c r="O97" s="178">
        <f>ROUND(E97*N97,2)</f>
        <v>0</v>
      </c>
      <c r="P97" s="178">
        <v>0</v>
      </c>
      <c r="Q97" s="178">
        <f>ROUND(E97*P97,2)</f>
        <v>0</v>
      </c>
      <c r="R97" s="178"/>
      <c r="S97" s="178" t="s">
        <v>220</v>
      </c>
      <c r="T97" s="179" t="s">
        <v>201</v>
      </c>
      <c r="U97" s="157">
        <v>0</v>
      </c>
      <c r="V97" s="157">
        <f>ROUND(E97*U97,2)</f>
        <v>0</v>
      </c>
      <c r="W97" s="157"/>
      <c r="X97" s="157" t="s">
        <v>225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226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0" t="s">
        <v>195</v>
      </c>
      <c r="B98" s="161" t="s">
        <v>162</v>
      </c>
      <c r="C98" s="181" t="s">
        <v>163</v>
      </c>
      <c r="D98" s="162"/>
      <c r="E98" s="163"/>
      <c r="F98" s="164"/>
      <c r="G98" s="164">
        <f>SUMIF(AG99:AG101,"&lt;&gt;NOR",G99:G101)</f>
        <v>0</v>
      </c>
      <c r="H98" s="164"/>
      <c r="I98" s="164">
        <f>SUM(I99:I101)</f>
        <v>0</v>
      </c>
      <c r="J98" s="164"/>
      <c r="K98" s="164">
        <f>SUM(K99:K101)</f>
        <v>0</v>
      </c>
      <c r="L98" s="164"/>
      <c r="M98" s="164">
        <f>SUM(M99:M101)</f>
        <v>0</v>
      </c>
      <c r="N98" s="164"/>
      <c r="O98" s="164">
        <f>SUM(O99:O101)</f>
        <v>0</v>
      </c>
      <c r="P98" s="164"/>
      <c r="Q98" s="164">
        <f>SUM(Q99:Q101)</f>
        <v>0</v>
      </c>
      <c r="R98" s="164"/>
      <c r="S98" s="164"/>
      <c r="T98" s="165"/>
      <c r="U98" s="159"/>
      <c r="V98" s="159">
        <f>SUM(V99:V101)</f>
        <v>0.45</v>
      </c>
      <c r="W98" s="159"/>
      <c r="X98" s="159"/>
      <c r="AG98" t="s">
        <v>196</v>
      </c>
    </row>
    <row r="99" spans="1:60" outlineLevel="1" x14ac:dyDescent="0.2">
      <c r="A99" s="166">
        <v>86</v>
      </c>
      <c r="B99" s="167" t="s">
        <v>935</v>
      </c>
      <c r="C99" s="183" t="s">
        <v>936</v>
      </c>
      <c r="D99" s="168" t="s">
        <v>212</v>
      </c>
      <c r="E99" s="169">
        <v>1</v>
      </c>
      <c r="F99" s="170"/>
      <c r="G99" s="171">
        <f>ROUND(E99*F99,2)</f>
        <v>0</v>
      </c>
      <c r="H99" s="170"/>
      <c r="I99" s="171">
        <f>ROUND(E99*H99,2)</f>
        <v>0</v>
      </c>
      <c r="J99" s="170"/>
      <c r="K99" s="171">
        <f>ROUND(E99*J99,2)</f>
        <v>0</v>
      </c>
      <c r="L99" s="171">
        <v>15</v>
      </c>
      <c r="M99" s="171">
        <f>G99*(1+L99/100)</f>
        <v>0</v>
      </c>
      <c r="N99" s="171">
        <v>0</v>
      </c>
      <c r="O99" s="171">
        <f>ROUND(E99*N99,2)</f>
        <v>0</v>
      </c>
      <c r="P99" s="171">
        <v>0</v>
      </c>
      <c r="Q99" s="171">
        <f>ROUND(E99*P99,2)</f>
        <v>0</v>
      </c>
      <c r="R99" s="171"/>
      <c r="S99" s="171" t="s">
        <v>200</v>
      </c>
      <c r="T99" s="172" t="s">
        <v>200</v>
      </c>
      <c r="U99" s="157">
        <v>0.45</v>
      </c>
      <c r="V99" s="157">
        <f>ROUND(E99*U99,2)</f>
        <v>0.45</v>
      </c>
      <c r="W99" s="157"/>
      <c r="X99" s="157" t="s">
        <v>225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226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92" t="s">
        <v>937</v>
      </c>
      <c r="D100" s="187"/>
      <c r="E100" s="188">
        <v>1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217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3">
        <v>87</v>
      </c>
      <c r="B101" s="174" t="s">
        <v>938</v>
      </c>
      <c r="C101" s="182" t="s">
        <v>939</v>
      </c>
      <c r="D101" s="175" t="s">
        <v>212</v>
      </c>
      <c r="E101" s="176">
        <v>1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15</v>
      </c>
      <c r="M101" s="178">
        <f>G101*(1+L101/100)</f>
        <v>0</v>
      </c>
      <c r="N101" s="178">
        <v>2E-3</v>
      </c>
      <c r="O101" s="178">
        <f>ROUND(E101*N101,2)</f>
        <v>0</v>
      </c>
      <c r="P101" s="178">
        <v>0</v>
      </c>
      <c r="Q101" s="178">
        <f>ROUND(E101*P101,2)</f>
        <v>0</v>
      </c>
      <c r="R101" s="178"/>
      <c r="S101" s="178" t="s">
        <v>220</v>
      </c>
      <c r="T101" s="179" t="s">
        <v>200</v>
      </c>
      <c r="U101" s="157">
        <v>0</v>
      </c>
      <c r="V101" s="157">
        <f>ROUND(E101*U101,2)</f>
        <v>0</v>
      </c>
      <c r="W101" s="157"/>
      <c r="X101" s="157" t="s">
        <v>214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215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5.5" x14ac:dyDescent="0.2">
      <c r="A102" s="160" t="s">
        <v>195</v>
      </c>
      <c r="B102" s="161" t="s">
        <v>101</v>
      </c>
      <c r="C102" s="181" t="s">
        <v>102</v>
      </c>
      <c r="D102" s="162"/>
      <c r="E102" s="163"/>
      <c r="F102" s="164"/>
      <c r="G102" s="164">
        <f>SUMIF(AG103:AG104,"&lt;&gt;NOR",G103:G104)</f>
        <v>0</v>
      </c>
      <c r="H102" s="164"/>
      <c r="I102" s="164">
        <f>SUM(I103:I104)</f>
        <v>0</v>
      </c>
      <c r="J102" s="164"/>
      <c r="K102" s="164">
        <f>SUM(K103:K104)</f>
        <v>0</v>
      </c>
      <c r="L102" s="164"/>
      <c r="M102" s="164">
        <f>SUM(M103:M104)</f>
        <v>0</v>
      </c>
      <c r="N102" s="164"/>
      <c r="O102" s="164">
        <f>SUM(O103:O104)</f>
        <v>0</v>
      </c>
      <c r="P102" s="164"/>
      <c r="Q102" s="164">
        <f>SUM(Q103:Q104)</f>
        <v>0</v>
      </c>
      <c r="R102" s="164"/>
      <c r="S102" s="164"/>
      <c r="T102" s="165"/>
      <c r="U102" s="159"/>
      <c r="V102" s="159">
        <f>SUM(V103:V104)</f>
        <v>0</v>
      </c>
      <c r="W102" s="159"/>
      <c r="X102" s="159"/>
      <c r="AG102" t="s">
        <v>196</v>
      </c>
    </row>
    <row r="103" spans="1:60" outlineLevel="1" x14ac:dyDescent="0.2">
      <c r="A103" s="173">
        <v>88</v>
      </c>
      <c r="B103" s="174" t="s">
        <v>940</v>
      </c>
      <c r="C103" s="182" t="s">
        <v>941</v>
      </c>
      <c r="D103" s="175" t="s">
        <v>930</v>
      </c>
      <c r="E103" s="176">
        <v>1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15</v>
      </c>
      <c r="M103" s="178">
        <f>G103*(1+L103/100)</f>
        <v>0</v>
      </c>
      <c r="N103" s="178">
        <v>0</v>
      </c>
      <c r="O103" s="178">
        <f>ROUND(E103*N103,2)</f>
        <v>0</v>
      </c>
      <c r="P103" s="178">
        <v>0</v>
      </c>
      <c r="Q103" s="178">
        <f>ROUND(E103*P103,2)</f>
        <v>0</v>
      </c>
      <c r="R103" s="178"/>
      <c r="S103" s="178" t="s">
        <v>220</v>
      </c>
      <c r="T103" s="179" t="s">
        <v>201</v>
      </c>
      <c r="U103" s="157">
        <v>0</v>
      </c>
      <c r="V103" s="157">
        <f>ROUND(E103*U103,2)</f>
        <v>0</v>
      </c>
      <c r="W103" s="157"/>
      <c r="X103" s="157" t="s">
        <v>225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410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89</v>
      </c>
      <c r="B104" s="174" t="s">
        <v>942</v>
      </c>
      <c r="C104" s="182" t="s">
        <v>943</v>
      </c>
      <c r="D104" s="175" t="s">
        <v>212</v>
      </c>
      <c r="E104" s="176">
        <v>1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15</v>
      </c>
      <c r="M104" s="178">
        <f>G104*(1+L104/100)</f>
        <v>0</v>
      </c>
      <c r="N104" s="178">
        <v>0</v>
      </c>
      <c r="O104" s="178">
        <f>ROUND(E104*N104,2)</f>
        <v>0</v>
      </c>
      <c r="P104" s="178">
        <v>0</v>
      </c>
      <c r="Q104" s="178">
        <f>ROUND(E104*P104,2)</f>
        <v>0</v>
      </c>
      <c r="R104" s="178"/>
      <c r="S104" s="178" t="s">
        <v>220</v>
      </c>
      <c r="T104" s="179" t="s">
        <v>201</v>
      </c>
      <c r="U104" s="157">
        <v>0</v>
      </c>
      <c r="V104" s="157">
        <f>ROUND(E104*U104,2)</f>
        <v>0</v>
      </c>
      <c r="W104" s="157"/>
      <c r="X104" s="157" t="s">
        <v>225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410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x14ac:dyDescent="0.2">
      <c r="A105" s="160" t="s">
        <v>195</v>
      </c>
      <c r="B105" s="161" t="s">
        <v>121</v>
      </c>
      <c r="C105" s="181" t="s">
        <v>122</v>
      </c>
      <c r="D105" s="162"/>
      <c r="E105" s="163"/>
      <c r="F105" s="164"/>
      <c r="G105" s="164">
        <f>SUMIF(AG106:AG107,"&lt;&gt;NOR",G106:G107)</f>
        <v>0</v>
      </c>
      <c r="H105" s="164"/>
      <c r="I105" s="164">
        <f>SUM(I106:I107)</f>
        <v>0</v>
      </c>
      <c r="J105" s="164"/>
      <c r="K105" s="164">
        <f>SUM(K106:K107)</f>
        <v>0</v>
      </c>
      <c r="L105" s="164"/>
      <c r="M105" s="164">
        <f>SUM(M106:M107)</f>
        <v>0</v>
      </c>
      <c r="N105" s="164"/>
      <c r="O105" s="164">
        <f>SUM(O106:O107)</f>
        <v>0</v>
      </c>
      <c r="P105" s="164"/>
      <c r="Q105" s="164">
        <f>SUM(Q106:Q107)</f>
        <v>0</v>
      </c>
      <c r="R105" s="164"/>
      <c r="S105" s="164"/>
      <c r="T105" s="165"/>
      <c r="U105" s="159"/>
      <c r="V105" s="159">
        <f>SUM(V106:V107)</f>
        <v>0</v>
      </c>
      <c r="W105" s="159"/>
      <c r="X105" s="159"/>
      <c r="AG105" t="s">
        <v>196</v>
      </c>
    </row>
    <row r="106" spans="1:60" outlineLevel="1" x14ac:dyDescent="0.2">
      <c r="A106" s="173">
        <v>90</v>
      </c>
      <c r="B106" s="174" t="s">
        <v>944</v>
      </c>
      <c r="C106" s="182" t="s">
        <v>945</v>
      </c>
      <c r="D106" s="175" t="s">
        <v>946</v>
      </c>
      <c r="E106" s="176">
        <v>12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15</v>
      </c>
      <c r="M106" s="178">
        <f>G106*(1+L106/100)</f>
        <v>0</v>
      </c>
      <c r="N106" s="178">
        <v>0</v>
      </c>
      <c r="O106" s="178">
        <f>ROUND(E106*N106,2)</f>
        <v>0</v>
      </c>
      <c r="P106" s="178">
        <v>0</v>
      </c>
      <c r="Q106" s="178">
        <f>ROUND(E106*P106,2)</f>
        <v>0</v>
      </c>
      <c r="R106" s="178"/>
      <c r="S106" s="178" t="s">
        <v>220</v>
      </c>
      <c r="T106" s="179" t="s">
        <v>201</v>
      </c>
      <c r="U106" s="157">
        <v>0</v>
      </c>
      <c r="V106" s="157">
        <f>ROUND(E106*U106,2)</f>
        <v>0</v>
      </c>
      <c r="W106" s="157"/>
      <c r="X106" s="157" t="s">
        <v>225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410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3">
        <v>91</v>
      </c>
      <c r="B107" s="174" t="s">
        <v>947</v>
      </c>
      <c r="C107" s="182" t="s">
        <v>948</v>
      </c>
      <c r="D107" s="175" t="s">
        <v>946</v>
      </c>
      <c r="E107" s="176">
        <v>12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15</v>
      </c>
      <c r="M107" s="178">
        <f>G107*(1+L107/100)</f>
        <v>0</v>
      </c>
      <c r="N107" s="178">
        <v>0</v>
      </c>
      <c r="O107" s="178">
        <f>ROUND(E107*N107,2)</f>
        <v>0</v>
      </c>
      <c r="P107" s="178">
        <v>0</v>
      </c>
      <c r="Q107" s="178">
        <f>ROUND(E107*P107,2)</f>
        <v>0</v>
      </c>
      <c r="R107" s="178"/>
      <c r="S107" s="178" t="s">
        <v>220</v>
      </c>
      <c r="T107" s="179" t="s">
        <v>201</v>
      </c>
      <c r="U107" s="157">
        <v>0</v>
      </c>
      <c r="V107" s="157">
        <f>ROUND(E107*U107,2)</f>
        <v>0</v>
      </c>
      <c r="W107" s="157"/>
      <c r="X107" s="157" t="s">
        <v>225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410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x14ac:dyDescent="0.2">
      <c r="A108" s="160" t="s">
        <v>195</v>
      </c>
      <c r="B108" s="161" t="s">
        <v>123</v>
      </c>
      <c r="C108" s="181" t="s">
        <v>124</v>
      </c>
      <c r="D108" s="162"/>
      <c r="E108" s="163"/>
      <c r="F108" s="164"/>
      <c r="G108" s="164">
        <f>SUMIF(AG109:AG109,"&lt;&gt;NOR",G109:G109)</f>
        <v>0</v>
      </c>
      <c r="H108" s="164"/>
      <c r="I108" s="164">
        <f>SUM(I109:I109)</f>
        <v>0</v>
      </c>
      <c r="J108" s="164"/>
      <c r="K108" s="164">
        <f>SUM(K109:K109)</f>
        <v>0</v>
      </c>
      <c r="L108" s="164"/>
      <c r="M108" s="164">
        <f>SUM(M109:M109)</f>
        <v>0</v>
      </c>
      <c r="N108" s="164"/>
      <c r="O108" s="164">
        <f>SUM(O109:O109)</f>
        <v>0</v>
      </c>
      <c r="P108" s="164"/>
      <c r="Q108" s="164">
        <f>SUM(Q109:Q109)</f>
        <v>0</v>
      </c>
      <c r="R108" s="164"/>
      <c r="S108" s="164"/>
      <c r="T108" s="165"/>
      <c r="U108" s="159"/>
      <c r="V108" s="159">
        <f>SUM(V109:V109)</f>
        <v>0</v>
      </c>
      <c r="W108" s="159"/>
      <c r="X108" s="159"/>
      <c r="AG108" t="s">
        <v>196</v>
      </c>
    </row>
    <row r="109" spans="1:60" ht="22.5" outlineLevel="1" x14ac:dyDescent="0.2">
      <c r="A109" s="173">
        <v>92</v>
      </c>
      <c r="B109" s="174" t="s">
        <v>949</v>
      </c>
      <c r="C109" s="182" t="s">
        <v>950</v>
      </c>
      <c r="D109" s="175" t="s">
        <v>930</v>
      </c>
      <c r="E109" s="176">
        <v>1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15</v>
      </c>
      <c r="M109" s="178">
        <f>G109*(1+L109/100)</f>
        <v>0</v>
      </c>
      <c r="N109" s="178">
        <v>0</v>
      </c>
      <c r="O109" s="178">
        <f>ROUND(E109*N109,2)</f>
        <v>0</v>
      </c>
      <c r="P109" s="178">
        <v>0</v>
      </c>
      <c r="Q109" s="178">
        <f>ROUND(E109*P109,2)</f>
        <v>0</v>
      </c>
      <c r="R109" s="178"/>
      <c r="S109" s="178" t="s">
        <v>220</v>
      </c>
      <c r="T109" s="179" t="s">
        <v>201</v>
      </c>
      <c r="U109" s="157">
        <v>0</v>
      </c>
      <c r="V109" s="157">
        <f>ROUND(E109*U109,2)</f>
        <v>0</v>
      </c>
      <c r="W109" s="157"/>
      <c r="X109" s="157" t="s">
        <v>214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773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5.5" x14ac:dyDescent="0.2">
      <c r="A110" s="160" t="s">
        <v>195</v>
      </c>
      <c r="B110" s="161" t="s">
        <v>129</v>
      </c>
      <c r="C110" s="181" t="s">
        <v>130</v>
      </c>
      <c r="D110" s="162"/>
      <c r="E110" s="163"/>
      <c r="F110" s="164"/>
      <c r="G110" s="164">
        <f>SUMIF(AG111:AG113,"&lt;&gt;NOR",G111:G113)</f>
        <v>0</v>
      </c>
      <c r="H110" s="164"/>
      <c r="I110" s="164">
        <f>SUM(I111:I113)</f>
        <v>0</v>
      </c>
      <c r="J110" s="164"/>
      <c r="K110" s="164">
        <f>SUM(K111:K113)</f>
        <v>0</v>
      </c>
      <c r="L110" s="164"/>
      <c r="M110" s="164">
        <f>SUM(M111:M113)</f>
        <v>0</v>
      </c>
      <c r="N110" s="164"/>
      <c r="O110" s="164">
        <f>SUM(O111:O113)</f>
        <v>0</v>
      </c>
      <c r="P110" s="164"/>
      <c r="Q110" s="164">
        <f>SUM(Q111:Q113)</f>
        <v>0</v>
      </c>
      <c r="R110" s="164"/>
      <c r="S110" s="164"/>
      <c r="T110" s="165"/>
      <c r="U110" s="159"/>
      <c r="V110" s="159">
        <f>SUM(V111:V113)</f>
        <v>0</v>
      </c>
      <c r="W110" s="159"/>
      <c r="X110" s="159"/>
      <c r="AG110" t="s">
        <v>196</v>
      </c>
    </row>
    <row r="111" spans="1:60" outlineLevel="1" x14ac:dyDescent="0.2">
      <c r="A111" s="173">
        <v>93</v>
      </c>
      <c r="B111" s="174" t="s">
        <v>951</v>
      </c>
      <c r="C111" s="182" t="s">
        <v>952</v>
      </c>
      <c r="D111" s="175" t="s">
        <v>212</v>
      </c>
      <c r="E111" s="176">
        <v>1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15</v>
      </c>
      <c r="M111" s="178">
        <f>G111*(1+L111/100)</f>
        <v>0</v>
      </c>
      <c r="N111" s="178">
        <v>0</v>
      </c>
      <c r="O111" s="178">
        <f>ROUND(E111*N111,2)</f>
        <v>0</v>
      </c>
      <c r="P111" s="178">
        <v>0</v>
      </c>
      <c r="Q111" s="178">
        <f>ROUND(E111*P111,2)</f>
        <v>0</v>
      </c>
      <c r="R111" s="178"/>
      <c r="S111" s="178" t="s">
        <v>220</v>
      </c>
      <c r="T111" s="179" t="s">
        <v>201</v>
      </c>
      <c r="U111" s="157">
        <v>0</v>
      </c>
      <c r="V111" s="157">
        <f>ROUND(E111*U111,2)</f>
        <v>0</v>
      </c>
      <c r="W111" s="157"/>
      <c r="X111" s="157" t="s">
        <v>225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410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3">
        <v>94</v>
      </c>
      <c r="B112" s="174" t="s">
        <v>953</v>
      </c>
      <c r="C112" s="182" t="s">
        <v>954</v>
      </c>
      <c r="D112" s="175" t="s">
        <v>212</v>
      </c>
      <c r="E112" s="176">
        <v>1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15</v>
      </c>
      <c r="M112" s="178">
        <f>G112*(1+L112/100)</f>
        <v>0</v>
      </c>
      <c r="N112" s="178">
        <v>0</v>
      </c>
      <c r="O112" s="178">
        <f>ROUND(E112*N112,2)</f>
        <v>0</v>
      </c>
      <c r="P112" s="178">
        <v>0</v>
      </c>
      <c r="Q112" s="178">
        <f>ROUND(E112*P112,2)</f>
        <v>0</v>
      </c>
      <c r="R112" s="178"/>
      <c r="S112" s="178" t="s">
        <v>220</v>
      </c>
      <c r="T112" s="179" t="s">
        <v>201</v>
      </c>
      <c r="U112" s="157">
        <v>0</v>
      </c>
      <c r="V112" s="157">
        <f>ROUND(E112*U112,2)</f>
        <v>0</v>
      </c>
      <c r="W112" s="157"/>
      <c r="X112" s="157" t="s">
        <v>225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410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3">
        <v>95</v>
      </c>
      <c r="B113" s="174" t="s">
        <v>955</v>
      </c>
      <c r="C113" s="182" t="s">
        <v>956</v>
      </c>
      <c r="D113" s="175" t="s">
        <v>212</v>
      </c>
      <c r="E113" s="176">
        <v>2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15</v>
      </c>
      <c r="M113" s="178">
        <f>G113*(1+L113/100)</f>
        <v>0</v>
      </c>
      <c r="N113" s="178">
        <v>0</v>
      </c>
      <c r="O113" s="178">
        <f>ROUND(E113*N113,2)</f>
        <v>0</v>
      </c>
      <c r="P113" s="178">
        <v>0</v>
      </c>
      <c r="Q113" s="178">
        <f>ROUND(E113*P113,2)</f>
        <v>0</v>
      </c>
      <c r="R113" s="178"/>
      <c r="S113" s="178" t="s">
        <v>220</v>
      </c>
      <c r="T113" s="179" t="s">
        <v>201</v>
      </c>
      <c r="U113" s="157">
        <v>0</v>
      </c>
      <c r="V113" s="157">
        <f>ROUND(E113*U113,2)</f>
        <v>0</v>
      </c>
      <c r="W113" s="157"/>
      <c r="X113" s="157" t="s">
        <v>225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410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">
      <c r="A114" s="160" t="s">
        <v>195</v>
      </c>
      <c r="B114" s="161" t="s">
        <v>88</v>
      </c>
      <c r="C114" s="181" t="s">
        <v>89</v>
      </c>
      <c r="D114" s="162"/>
      <c r="E114" s="163"/>
      <c r="F114" s="164"/>
      <c r="G114" s="164">
        <f>SUMIF(AG115:AG115,"&lt;&gt;NOR",G115:G115)</f>
        <v>0</v>
      </c>
      <c r="H114" s="164"/>
      <c r="I114" s="164">
        <f>SUM(I115:I115)</f>
        <v>0</v>
      </c>
      <c r="J114" s="164"/>
      <c r="K114" s="164">
        <f>SUM(K115:K115)</f>
        <v>0</v>
      </c>
      <c r="L114" s="164"/>
      <c r="M114" s="164">
        <f>SUM(M115:M115)</f>
        <v>0</v>
      </c>
      <c r="N114" s="164"/>
      <c r="O114" s="164">
        <f>SUM(O115:O115)</f>
        <v>0</v>
      </c>
      <c r="P114" s="164"/>
      <c r="Q114" s="164">
        <f>SUM(Q115:Q115)</f>
        <v>0</v>
      </c>
      <c r="R114" s="164"/>
      <c r="S114" s="164"/>
      <c r="T114" s="165"/>
      <c r="U114" s="159"/>
      <c r="V114" s="159">
        <f>SUM(V115:V115)</f>
        <v>0</v>
      </c>
      <c r="W114" s="159"/>
      <c r="X114" s="159"/>
      <c r="AG114" t="s">
        <v>196</v>
      </c>
    </row>
    <row r="115" spans="1:60" ht="22.5" outlineLevel="1" x14ac:dyDescent="0.2">
      <c r="A115" s="166">
        <v>96</v>
      </c>
      <c r="B115" s="167" t="s">
        <v>957</v>
      </c>
      <c r="C115" s="183" t="s">
        <v>958</v>
      </c>
      <c r="D115" s="168" t="s">
        <v>212</v>
      </c>
      <c r="E115" s="169">
        <v>2</v>
      </c>
      <c r="F115" s="170"/>
      <c r="G115" s="171">
        <f>ROUND(E115*F115,2)</f>
        <v>0</v>
      </c>
      <c r="H115" s="170"/>
      <c r="I115" s="171">
        <f>ROUND(E115*H115,2)</f>
        <v>0</v>
      </c>
      <c r="J115" s="170"/>
      <c r="K115" s="171">
        <f>ROUND(E115*J115,2)</f>
        <v>0</v>
      </c>
      <c r="L115" s="171">
        <v>15</v>
      </c>
      <c r="M115" s="171">
        <f>G115*(1+L115/100)</f>
        <v>0</v>
      </c>
      <c r="N115" s="171">
        <v>0</v>
      </c>
      <c r="O115" s="171">
        <f>ROUND(E115*N115,2)</f>
        <v>0</v>
      </c>
      <c r="P115" s="171">
        <v>0</v>
      </c>
      <c r="Q115" s="171">
        <f>ROUND(E115*P115,2)</f>
        <v>0</v>
      </c>
      <c r="R115" s="171"/>
      <c r="S115" s="171" t="s">
        <v>220</v>
      </c>
      <c r="T115" s="172" t="s">
        <v>201</v>
      </c>
      <c r="U115" s="157">
        <v>0</v>
      </c>
      <c r="V115" s="157">
        <f>ROUND(E115*U115,2)</f>
        <v>0</v>
      </c>
      <c r="W115" s="157"/>
      <c r="X115" s="157" t="s">
        <v>214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773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">
      <c r="A116" s="3"/>
      <c r="B116" s="4"/>
      <c r="C116" s="184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AE116">
        <v>15</v>
      </c>
      <c r="AF116">
        <v>21</v>
      </c>
      <c r="AG116" t="s">
        <v>182</v>
      </c>
    </row>
    <row r="117" spans="1:60" x14ac:dyDescent="0.2">
      <c r="A117" s="150"/>
      <c r="B117" s="151" t="s">
        <v>31</v>
      </c>
      <c r="C117" s="185"/>
      <c r="D117" s="152"/>
      <c r="E117" s="153"/>
      <c r="F117" s="153"/>
      <c r="G117" s="180">
        <f>G8+G18+G31+G83+G96+G98+G102+G105+G108+G110+G114</f>
        <v>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E117">
        <f>SUMIF(L7:L115,AE116,G7:G115)</f>
        <v>0</v>
      </c>
      <c r="AF117">
        <f>SUMIF(L7:L115,AF116,G7:G115)</f>
        <v>0</v>
      </c>
      <c r="AG117" t="s">
        <v>206</v>
      </c>
    </row>
    <row r="118" spans="1:60" x14ac:dyDescent="0.2">
      <c r="A118" s="3"/>
      <c r="B118" s="4"/>
      <c r="C118" s="184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60" x14ac:dyDescent="0.2">
      <c r="A119" s="3"/>
      <c r="B119" s="4"/>
      <c r="C119" s="184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60" x14ac:dyDescent="0.2">
      <c r="A120" s="259" t="s">
        <v>207</v>
      </c>
      <c r="B120" s="259"/>
      <c r="C120" s="260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60" x14ac:dyDescent="0.2">
      <c r="A121" s="261"/>
      <c r="B121" s="262"/>
      <c r="C121" s="263"/>
      <c r="D121" s="262"/>
      <c r="E121" s="262"/>
      <c r="F121" s="262"/>
      <c r="G121" s="26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G121" t="s">
        <v>208</v>
      </c>
    </row>
    <row r="122" spans="1:60" x14ac:dyDescent="0.2">
      <c r="A122" s="265"/>
      <c r="B122" s="266"/>
      <c r="C122" s="267"/>
      <c r="D122" s="266"/>
      <c r="E122" s="266"/>
      <c r="F122" s="266"/>
      <c r="G122" s="268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60" x14ac:dyDescent="0.2">
      <c r="A123" s="265"/>
      <c r="B123" s="266"/>
      <c r="C123" s="267"/>
      <c r="D123" s="266"/>
      <c r="E123" s="266"/>
      <c r="F123" s="266"/>
      <c r="G123" s="268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60" x14ac:dyDescent="0.2">
      <c r="A124" s="265"/>
      <c r="B124" s="266"/>
      <c r="C124" s="267"/>
      <c r="D124" s="266"/>
      <c r="E124" s="266"/>
      <c r="F124" s="266"/>
      <c r="G124" s="268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 x14ac:dyDescent="0.2">
      <c r="A125" s="269"/>
      <c r="B125" s="270"/>
      <c r="C125" s="271"/>
      <c r="D125" s="270"/>
      <c r="E125" s="270"/>
      <c r="F125" s="270"/>
      <c r="G125" s="27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60" x14ac:dyDescent="0.2">
      <c r="A126" s="3"/>
      <c r="B126" s="4"/>
      <c r="C126" s="184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60" x14ac:dyDescent="0.2">
      <c r="C127" s="186"/>
      <c r="D127" s="10"/>
      <c r="AG127" t="s">
        <v>209</v>
      </c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CUjZC8NX9h61IKtWAHkiHv+YiG1OBNu7OeVB28mWqmFjBoa4Bjmnc2EaC4W5bXzfdM7qeAQfVONwsgFQYqH1w==" saltValue="2yYn0rVTISdnLUDtSrh2Fg==" spinCount="100000" sheet="1"/>
  <mergeCells count="6">
    <mergeCell ref="A121:G125"/>
    <mergeCell ref="A1:G1"/>
    <mergeCell ref="C2:G2"/>
    <mergeCell ref="C3:G3"/>
    <mergeCell ref="C4:G4"/>
    <mergeCell ref="A120:C1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00 00 Naklady</vt:lpstr>
      <vt:lpstr>SO 01 01 Pol</vt:lpstr>
      <vt:lpstr>SO 02 02.1 Pol</vt:lpstr>
      <vt:lpstr>SO 02 02.2 Pol</vt:lpstr>
      <vt:lpstr>SO 02 02.3 Pol</vt:lpstr>
      <vt:lpstr>SO 03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 01 01 Pol'!Názvy_tisku</vt:lpstr>
      <vt:lpstr>'SO 02 02.1 Pol'!Názvy_tisku</vt:lpstr>
      <vt:lpstr>'SO 02 02.2 Pol'!Názvy_tisku</vt:lpstr>
      <vt:lpstr>'SO 02 02.3 Pol'!Názvy_tisku</vt:lpstr>
      <vt:lpstr>'SO 03 03 Pol'!Názvy_tisku</vt:lpstr>
      <vt:lpstr>oadresa</vt:lpstr>
      <vt:lpstr>Stavba!Objednatel</vt:lpstr>
      <vt:lpstr>Stavba!Objekt</vt:lpstr>
      <vt:lpstr>'00 00 Naklady'!Oblast_tisku</vt:lpstr>
      <vt:lpstr>'SO 01 01 Pol'!Oblast_tisku</vt:lpstr>
      <vt:lpstr>'SO 02 02.1 Pol'!Oblast_tisku</vt:lpstr>
      <vt:lpstr>'SO 02 02.2 Pol'!Oblast_tisku</vt:lpstr>
      <vt:lpstr>'SO 02 02.3 Pol'!Oblast_tisku</vt:lpstr>
      <vt:lpstr>'SO 03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2019-03-19T12:27:02Z</cp:lastPrinted>
  <dcterms:created xsi:type="dcterms:W3CDTF">2009-04-08T07:15:50Z</dcterms:created>
  <dcterms:modified xsi:type="dcterms:W3CDTF">2021-10-15T09:18:20Z</dcterms:modified>
</cp:coreProperties>
</file>