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ziu\OneDrive\Plocha\"/>
    </mc:Choice>
  </mc:AlternateContent>
  <xr:revisionPtr revIDLastSave="0" documentId="8_{32B8D2CC-7007-4F5F-8379-560453C00CF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5 05_00 Pol" sheetId="12" r:id="rId4"/>
    <sheet name="05 05_01 Pol" sheetId="13" r:id="rId5"/>
    <sheet name="05 05_02 Pol" sheetId="14" r:id="rId6"/>
    <sheet name="05 05_03 Pol" sheetId="15" r:id="rId7"/>
    <sheet name="05 05_04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'05 05_00 Pol'!$1:$7</definedName>
    <definedName name="_xlnm.Print_Titles" localSheetId="4">'05 05_01 Pol'!$1:$7</definedName>
    <definedName name="_xlnm.Print_Titles" localSheetId="5">'05 05_02 Pol'!$1:$7</definedName>
    <definedName name="_xlnm.Print_Titles" localSheetId="6">'05 05_03 Pol'!$1:$7</definedName>
    <definedName name="_xlnm.Print_Titles" localSheetId="7">'05 05_04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'05 05_00 Pol'!$A$1:$X$12</definedName>
    <definedName name="_xlnm.Print_Area" localSheetId="4">'05 05_01 Pol'!$A$1:$X$184</definedName>
    <definedName name="_xlnm.Print_Area" localSheetId="5">'05 05_02 Pol'!$A$1:$X$110</definedName>
    <definedName name="_xlnm.Print_Area" localSheetId="6">'05 05_03 Pol'!$A$1:$X$83</definedName>
    <definedName name="_xlnm.Print_Area" localSheetId="7">'05 05_04 Pol'!$A$1:$X$93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92" i="16"/>
  <c r="G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6" i="16"/>
  <c r="M16" i="16" s="1"/>
  <c r="I16" i="16"/>
  <c r="K16" i="16"/>
  <c r="O16" i="16"/>
  <c r="Q16" i="16"/>
  <c r="V16" i="16"/>
  <c r="G17" i="16"/>
  <c r="V17" i="16"/>
  <c r="G18" i="16"/>
  <c r="I18" i="16"/>
  <c r="I17" i="16" s="1"/>
  <c r="K18" i="16"/>
  <c r="K17" i="16" s="1"/>
  <c r="M18" i="16"/>
  <c r="M17" i="16" s="1"/>
  <c r="O18" i="16"/>
  <c r="O17" i="16" s="1"/>
  <c r="Q18" i="16"/>
  <c r="Q17" i="16" s="1"/>
  <c r="V18" i="16"/>
  <c r="G20" i="16"/>
  <c r="I20" i="16"/>
  <c r="I19" i="16" s="1"/>
  <c r="K20" i="16"/>
  <c r="M20" i="16"/>
  <c r="O20" i="16"/>
  <c r="O19" i="16" s="1"/>
  <c r="Q20" i="16"/>
  <c r="Q19" i="16" s="1"/>
  <c r="V20" i="16"/>
  <c r="V19" i="16" s="1"/>
  <c r="G21" i="16"/>
  <c r="I21" i="16"/>
  <c r="K21" i="16"/>
  <c r="K19" i="16" s="1"/>
  <c r="M21" i="16"/>
  <c r="O21" i="16"/>
  <c r="Q21" i="16"/>
  <c r="V21" i="16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2" i="16"/>
  <c r="G19" i="16" s="1"/>
  <c r="I32" i="16"/>
  <c r="K32" i="16"/>
  <c r="O32" i="16"/>
  <c r="Q32" i="16"/>
  <c r="V32" i="16"/>
  <c r="G34" i="16"/>
  <c r="I34" i="16"/>
  <c r="G35" i="16"/>
  <c r="M35" i="16" s="1"/>
  <c r="M34" i="16" s="1"/>
  <c r="I35" i="16"/>
  <c r="K35" i="16"/>
  <c r="K34" i="16" s="1"/>
  <c r="O35" i="16"/>
  <c r="O34" i="16" s="1"/>
  <c r="Q35" i="16"/>
  <c r="Q34" i="16" s="1"/>
  <c r="V35" i="16"/>
  <c r="V34" i="16" s="1"/>
  <c r="G38" i="16"/>
  <c r="I38" i="16"/>
  <c r="I37" i="16" s="1"/>
  <c r="K38" i="16"/>
  <c r="M38" i="16"/>
  <c r="O38" i="16"/>
  <c r="O37" i="16" s="1"/>
  <c r="Q38" i="16"/>
  <c r="V38" i="16"/>
  <c r="V37" i="16" s="1"/>
  <c r="G39" i="16"/>
  <c r="I39" i="16"/>
  <c r="K39" i="16"/>
  <c r="K37" i="16" s="1"/>
  <c r="M39" i="16"/>
  <c r="O39" i="16"/>
  <c r="Q39" i="16"/>
  <c r="Q37" i="16" s="1"/>
  <c r="V39" i="16"/>
  <c r="G40" i="16"/>
  <c r="G37" i="16" s="1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G64" i="16"/>
  <c r="I64" i="16"/>
  <c r="I63" i="16" s="1"/>
  <c r="K64" i="16"/>
  <c r="M64" i="16"/>
  <c r="O64" i="16"/>
  <c r="Q64" i="16"/>
  <c r="V64" i="16"/>
  <c r="V63" i="16" s="1"/>
  <c r="G65" i="16"/>
  <c r="I65" i="16"/>
  <c r="K65" i="16"/>
  <c r="K63" i="16" s="1"/>
  <c r="M65" i="16"/>
  <c r="O65" i="16"/>
  <c r="O63" i="16" s="1"/>
  <c r="Q65" i="16"/>
  <c r="V65" i="16"/>
  <c r="G66" i="16"/>
  <c r="G63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I70" i="16"/>
  <c r="K70" i="16"/>
  <c r="M70" i="16"/>
  <c r="O70" i="16"/>
  <c r="Q70" i="16"/>
  <c r="V70" i="16"/>
  <c r="G71" i="16"/>
  <c r="M71" i="16" s="1"/>
  <c r="I71" i="16"/>
  <c r="K71" i="16"/>
  <c r="O71" i="16"/>
  <c r="Q71" i="16"/>
  <c r="Q63" i="16" s="1"/>
  <c r="V71" i="16"/>
  <c r="G72" i="16"/>
  <c r="I72" i="16"/>
  <c r="K72" i="16"/>
  <c r="M72" i="16"/>
  <c r="O72" i="16"/>
  <c r="Q72" i="16"/>
  <c r="V72" i="16"/>
  <c r="G73" i="16"/>
  <c r="I73" i="16"/>
  <c r="K73" i="16"/>
  <c r="M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I78" i="16"/>
  <c r="K78" i="16"/>
  <c r="M78" i="16"/>
  <c r="O78" i="16"/>
  <c r="Q78" i="16"/>
  <c r="V78" i="16"/>
  <c r="G79" i="16"/>
  <c r="M79" i="16" s="1"/>
  <c r="I79" i="16"/>
  <c r="K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K84" i="16"/>
  <c r="G85" i="16"/>
  <c r="I85" i="16"/>
  <c r="I84" i="16" s="1"/>
  <c r="K85" i="16"/>
  <c r="M85" i="16"/>
  <c r="O85" i="16"/>
  <c r="O84" i="16" s="1"/>
  <c r="Q85" i="16"/>
  <c r="V85" i="16"/>
  <c r="V84" i="16" s="1"/>
  <c r="G86" i="16"/>
  <c r="I86" i="16"/>
  <c r="K86" i="16"/>
  <c r="M86" i="16"/>
  <c r="O86" i="16"/>
  <c r="Q86" i="16"/>
  <c r="V86" i="16"/>
  <c r="G87" i="16"/>
  <c r="I87" i="16"/>
  <c r="K87" i="16"/>
  <c r="M87" i="16"/>
  <c r="O87" i="16"/>
  <c r="Q87" i="16"/>
  <c r="Q84" i="16" s="1"/>
  <c r="V87" i="16"/>
  <c r="G88" i="16"/>
  <c r="I88" i="16"/>
  <c r="K88" i="16"/>
  <c r="M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AF92" i="16"/>
  <c r="G82" i="15"/>
  <c r="G8" i="15"/>
  <c r="V8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G11" i="15"/>
  <c r="M11" i="15" s="1"/>
  <c r="I11" i="15"/>
  <c r="K11" i="15"/>
  <c r="O11" i="15"/>
  <c r="Q11" i="15"/>
  <c r="V11" i="15"/>
  <c r="G12" i="15"/>
  <c r="M12" i="15"/>
  <c r="G13" i="15"/>
  <c r="I13" i="15"/>
  <c r="I12" i="15" s="1"/>
  <c r="K13" i="15"/>
  <c r="K12" i="15" s="1"/>
  <c r="M13" i="15"/>
  <c r="O13" i="15"/>
  <c r="O12" i="15" s="1"/>
  <c r="Q13" i="15"/>
  <c r="Q12" i="15" s="1"/>
  <c r="V13" i="15"/>
  <c r="V12" i="15" s="1"/>
  <c r="G15" i="15"/>
  <c r="I15" i="15"/>
  <c r="I14" i="15" s="1"/>
  <c r="K15" i="15"/>
  <c r="M15" i="15"/>
  <c r="O15" i="15"/>
  <c r="Q15" i="15"/>
  <c r="V15" i="15"/>
  <c r="V14" i="15" s="1"/>
  <c r="G17" i="15"/>
  <c r="M17" i="15" s="1"/>
  <c r="I17" i="15"/>
  <c r="K17" i="15"/>
  <c r="K14" i="15" s="1"/>
  <c r="O17" i="15"/>
  <c r="O14" i="15" s="1"/>
  <c r="Q17" i="15"/>
  <c r="V17" i="15"/>
  <c r="G18" i="15"/>
  <c r="G14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Q14" i="15" s="1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8" i="15"/>
  <c r="I28" i="15"/>
  <c r="O28" i="15"/>
  <c r="V28" i="15"/>
  <c r="G29" i="15"/>
  <c r="M29" i="15" s="1"/>
  <c r="M28" i="15" s="1"/>
  <c r="I29" i="15"/>
  <c r="K29" i="15"/>
  <c r="K28" i="15" s="1"/>
  <c r="O29" i="15"/>
  <c r="Q29" i="15"/>
  <c r="Q28" i="15" s="1"/>
  <c r="V29" i="15"/>
  <c r="G32" i="15"/>
  <c r="I32" i="15"/>
  <c r="I31" i="15" s="1"/>
  <c r="K32" i="15"/>
  <c r="M32" i="15"/>
  <c r="O32" i="15"/>
  <c r="O31" i="15" s="1"/>
  <c r="Q32" i="15"/>
  <c r="Q31" i="15" s="1"/>
  <c r="V32" i="15"/>
  <c r="G33" i="15"/>
  <c r="M33" i="15" s="1"/>
  <c r="M31" i="15" s="1"/>
  <c r="I33" i="15"/>
  <c r="K33" i="15"/>
  <c r="K31" i="15" s="1"/>
  <c r="O33" i="15"/>
  <c r="Q33" i="15"/>
  <c r="V33" i="15"/>
  <c r="G34" i="15"/>
  <c r="I34" i="15"/>
  <c r="K34" i="15"/>
  <c r="M34" i="15"/>
  <c r="O34" i="15"/>
  <c r="Q34" i="15"/>
  <c r="V34" i="15"/>
  <c r="V31" i="15" s="1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40" i="15"/>
  <c r="M40" i="15" s="1"/>
  <c r="M39" i="15" s="1"/>
  <c r="I40" i="15"/>
  <c r="I39" i="15" s="1"/>
  <c r="K40" i="15"/>
  <c r="O40" i="15"/>
  <c r="O39" i="15" s="1"/>
  <c r="Q40" i="15"/>
  <c r="V40" i="15"/>
  <c r="V39" i="15" s="1"/>
  <c r="G41" i="15"/>
  <c r="I41" i="15"/>
  <c r="K41" i="15"/>
  <c r="M41" i="15"/>
  <c r="O41" i="15"/>
  <c r="Q41" i="15"/>
  <c r="V41" i="15"/>
  <c r="G42" i="15"/>
  <c r="M42" i="15" s="1"/>
  <c r="I42" i="15"/>
  <c r="K42" i="15"/>
  <c r="K39" i="15" s="1"/>
  <c r="O42" i="15"/>
  <c r="Q42" i="15"/>
  <c r="Q39" i="15" s="1"/>
  <c r="V42" i="15"/>
  <c r="G43" i="15"/>
  <c r="I43" i="15"/>
  <c r="K43" i="15"/>
  <c r="M43" i="15"/>
  <c r="O43" i="15"/>
  <c r="Q43" i="15"/>
  <c r="V43" i="15"/>
  <c r="G45" i="15"/>
  <c r="I45" i="15"/>
  <c r="K45" i="15"/>
  <c r="M45" i="15"/>
  <c r="O45" i="15"/>
  <c r="Q45" i="15"/>
  <c r="V45" i="15"/>
  <c r="G48" i="15"/>
  <c r="M48" i="15" s="1"/>
  <c r="M47" i="15" s="1"/>
  <c r="I48" i="15"/>
  <c r="I47" i="15" s="1"/>
  <c r="K48" i="15"/>
  <c r="K47" i="15" s="1"/>
  <c r="O48" i="15"/>
  <c r="O47" i="15" s="1"/>
  <c r="Q48" i="15"/>
  <c r="V48" i="15"/>
  <c r="V47" i="15" s="1"/>
  <c r="G50" i="15"/>
  <c r="M50" i="15" s="1"/>
  <c r="I50" i="15"/>
  <c r="K50" i="15"/>
  <c r="O50" i="15"/>
  <c r="Q50" i="15"/>
  <c r="V50" i="15"/>
  <c r="G52" i="15"/>
  <c r="G47" i="15" s="1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Q47" i="15" s="1"/>
  <c r="V54" i="15"/>
  <c r="G56" i="15"/>
  <c r="M56" i="15" s="1"/>
  <c r="I56" i="15"/>
  <c r="K56" i="15"/>
  <c r="K55" i="15" s="1"/>
  <c r="O56" i="15"/>
  <c r="O55" i="15" s="1"/>
  <c r="Q56" i="15"/>
  <c r="Q55" i="15" s="1"/>
  <c r="V56" i="15"/>
  <c r="G57" i="15"/>
  <c r="G55" i="15" s="1"/>
  <c r="I57" i="15"/>
  <c r="K57" i="15"/>
  <c r="O57" i="15"/>
  <c r="Q57" i="15"/>
  <c r="V57" i="15"/>
  <c r="G58" i="15"/>
  <c r="I58" i="15"/>
  <c r="I55" i="15" s="1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V55" i="15" s="1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7" i="15"/>
  <c r="M67" i="15" s="1"/>
  <c r="I67" i="15"/>
  <c r="K67" i="15"/>
  <c r="K66" i="15" s="1"/>
  <c r="O67" i="15"/>
  <c r="O66" i="15" s="1"/>
  <c r="Q67" i="15"/>
  <c r="Q66" i="15" s="1"/>
  <c r="V67" i="15"/>
  <c r="G68" i="15"/>
  <c r="G66" i="15" s="1"/>
  <c r="I68" i="15"/>
  <c r="K68" i="15"/>
  <c r="M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V66" i="15" s="1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I66" i="15" s="1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G77" i="15"/>
  <c r="I77" i="15"/>
  <c r="I76" i="15" s="1"/>
  <c r="K77" i="15"/>
  <c r="M77" i="15"/>
  <c r="O77" i="15"/>
  <c r="O76" i="15" s="1"/>
  <c r="Q77" i="15"/>
  <c r="V77" i="15"/>
  <c r="V76" i="15" s="1"/>
  <c r="G78" i="15"/>
  <c r="M78" i="15" s="1"/>
  <c r="M76" i="15" s="1"/>
  <c r="I78" i="15"/>
  <c r="K78" i="15"/>
  <c r="K76" i="15" s="1"/>
  <c r="O78" i="15"/>
  <c r="Q78" i="15"/>
  <c r="Q76" i="15" s="1"/>
  <c r="V78" i="15"/>
  <c r="G79" i="15"/>
  <c r="I79" i="15"/>
  <c r="K79" i="15"/>
  <c r="M79" i="15"/>
  <c r="O79" i="15"/>
  <c r="Q79" i="15"/>
  <c r="V79" i="15"/>
  <c r="G80" i="15"/>
  <c r="I80" i="15"/>
  <c r="K80" i="15"/>
  <c r="M80" i="15"/>
  <c r="O80" i="15"/>
  <c r="Q80" i="15"/>
  <c r="V80" i="15"/>
  <c r="AE82" i="15"/>
  <c r="AF82" i="15"/>
  <c r="G109" i="14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5" i="14"/>
  <c r="M15" i="14" s="1"/>
  <c r="I15" i="14"/>
  <c r="I14" i="14" s="1"/>
  <c r="K15" i="14"/>
  <c r="K14" i="14" s="1"/>
  <c r="O15" i="14"/>
  <c r="Q15" i="14"/>
  <c r="Q14" i="14" s="1"/>
  <c r="V15" i="14"/>
  <c r="V14" i="14" s="1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O14" i="14" s="1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30" i="14"/>
  <c r="K30" i="14"/>
  <c r="V30" i="14"/>
  <c r="G31" i="14"/>
  <c r="I31" i="14"/>
  <c r="I30" i="14" s="1"/>
  <c r="K31" i="14"/>
  <c r="M31" i="14"/>
  <c r="M30" i="14" s="1"/>
  <c r="O31" i="14"/>
  <c r="O30" i="14" s="1"/>
  <c r="Q31" i="14"/>
  <c r="Q30" i="14" s="1"/>
  <c r="V31" i="14"/>
  <c r="G34" i="14"/>
  <c r="I34" i="14"/>
  <c r="I33" i="14" s="1"/>
  <c r="K34" i="14"/>
  <c r="M34" i="14"/>
  <c r="O34" i="14"/>
  <c r="Q34" i="14"/>
  <c r="Q33" i="14" s="1"/>
  <c r="V34" i="14"/>
  <c r="V33" i="14" s="1"/>
  <c r="G35" i="14"/>
  <c r="I35" i="14"/>
  <c r="K35" i="14"/>
  <c r="K33" i="14" s="1"/>
  <c r="M35" i="14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O33" i="14" s="1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G48" i="14"/>
  <c r="I48" i="14"/>
  <c r="I47" i="14" s="1"/>
  <c r="K48" i="14"/>
  <c r="M48" i="14"/>
  <c r="O48" i="14"/>
  <c r="Q48" i="14"/>
  <c r="Q47" i="14" s="1"/>
  <c r="V48" i="14"/>
  <c r="V47" i="14" s="1"/>
  <c r="G50" i="14"/>
  <c r="I50" i="14"/>
  <c r="K50" i="14"/>
  <c r="K47" i="14" s="1"/>
  <c r="M50" i="14"/>
  <c r="O50" i="14"/>
  <c r="Q50" i="14"/>
  <c r="V50" i="14"/>
  <c r="G52" i="14"/>
  <c r="I52" i="14"/>
  <c r="K52" i="14"/>
  <c r="M52" i="14"/>
  <c r="O52" i="14"/>
  <c r="Q52" i="14"/>
  <c r="V52" i="14"/>
  <c r="G54" i="14"/>
  <c r="M54" i="14" s="1"/>
  <c r="I54" i="14"/>
  <c r="K54" i="14"/>
  <c r="O54" i="14"/>
  <c r="O47" i="14" s="1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G47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8" i="14"/>
  <c r="G67" i="14" s="1"/>
  <c r="I68" i="14"/>
  <c r="I67" i="14" s="1"/>
  <c r="K68" i="14"/>
  <c r="K67" i="14" s="1"/>
  <c r="O68" i="14"/>
  <c r="O67" i="14" s="1"/>
  <c r="Q68" i="14"/>
  <c r="Q67" i="14" s="1"/>
  <c r="V68" i="14"/>
  <c r="V67" i="14" s="1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I85" i="14"/>
  <c r="K85" i="14"/>
  <c r="M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M91" i="14" s="1"/>
  <c r="I91" i="14"/>
  <c r="K91" i="14"/>
  <c r="O91" i="14"/>
  <c r="Q91" i="14"/>
  <c r="V91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O100" i="14"/>
  <c r="G101" i="14"/>
  <c r="I101" i="14"/>
  <c r="I100" i="14" s="1"/>
  <c r="K101" i="14"/>
  <c r="K100" i="14" s="1"/>
  <c r="M101" i="14"/>
  <c r="O101" i="14"/>
  <c r="Q101" i="14"/>
  <c r="Q100" i="14" s="1"/>
  <c r="V101" i="14"/>
  <c r="V100" i="14" s="1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5" i="14"/>
  <c r="O105" i="14"/>
  <c r="G106" i="14"/>
  <c r="I106" i="14"/>
  <c r="I105" i="14" s="1"/>
  <c r="K106" i="14"/>
  <c r="K105" i="14" s="1"/>
  <c r="M106" i="14"/>
  <c r="M105" i="14" s="1"/>
  <c r="O106" i="14"/>
  <c r="Q106" i="14"/>
  <c r="Q105" i="14" s="1"/>
  <c r="V106" i="14"/>
  <c r="V105" i="14" s="1"/>
  <c r="G107" i="14"/>
  <c r="I107" i="14"/>
  <c r="K107" i="14"/>
  <c r="M107" i="14"/>
  <c r="O107" i="14"/>
  <c r="Q107" i="14"/>
  <c r="V107" i="14"/>
  <c r="AE109" i="14"/>
  <c r="AF109" i="14"/>
  <c r="G183" i="13"/>
  <c r="BA154" i="13"/>
  <c r="BA149" i="13"/>
  <c r="BA27" i="13"/>
  <c r="V8" i="13"/>
  <c r="G9" i="13"/>
  <c r="G8" i="13" s="1"/>
  <c r="I9" i="13"/>
  <c r="K9" i="13"/>
  <c r="O9" i="13"/>
  <c r="O8" i="13" s="1"/>
  <c r="Q9" i="13"/>
  <c r="V9" i="13"/>
  <c r="G12" i="13"/>
  <c r="M12" i="13" s="1"/>
  <c r="I12" i="13"/>
  <c r="I8" i="13" s="1"/>
  <c r="K12" i="13"/>
  <c r="O12" i="13"/>
  <c r="Q12" i="13"/>
  <c r="Q8" i="13" s="1"/>
  <c r="V12" i="13"/>
  <c r="G18" i="13"/>
  <c r="M18" i="13" s="1"/>
  <c r="I18" i="13"/>
  <c r="K18" i="13"/>
  <c r="K8" i="13" s="1"/>
  <c r="O18" i="13"/>
  <c r="Q18" i="13"/>
  <c r="V18" i="13"/>
  <c r="G21" i="13"/>
  <c r="I21" i="13"/>
  <c r="K21" i="13"/>
  <c r="M21" i="13"/>
  <c r="O21" i="13"/>
  <c r="Q21" i="13"/>
  <c r="V21" i="13"/>
  <c r="G22" i="13"/>
  <c r="G23" i="13"/>
  <c r="M23" i="13" s="1"/>
  <c r="M22" i="13" s="1"/>
  <c r="I23" i="13"/>
  <c r="I22" i="13" s="1"/>
  <c r="K23" i="13"/>
  <c r="O23" i="13"/>
  <c r="O22" i="13" s="1"/>
  <c r="Q23" i="13"/>
  <c r="Q22" i="13" s="1"/>
  <c r="V23" i="13"/>
  <c r="G26" i="13"/>
  <c r="M26" i="13" s="1"/>
  <c r="I26" i="13"/>
  <c r="K26" i="13"/>
  <c r="K22" i="13" s="1"/>
  <c r="O26" i="13"/>
  <c r="Q26" i="13"/>
  <c r="V26" i="13"/>
  <c r="V22" i="13" s="1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8" i="13"/>
  <c r="M38" i="13" s="1"/>
  <c r="I38" i="13"/>
  <c r="K38" i="13"/>
  <c r="O38" i="13"/>
  <c r="Q38" i="13"/>
  <c r="V38" i="13"/>
  <c r="G42" i="13"/>
  <c r="I42" i="13"/>
  <c r="K42" i="13"/>
  <c r="K41" i="13" s="1"/>
  <c r="M42" i="13"/>
  <c r="O42" i="13"/>
  <c r="Q42" i="13"/>
  <c r="V42" i="13"/>
  <c r="G43" i="13"/>
  <c r="G41" i="13" s="1"/>
  <c r="I43" i="13"/>
  <c r="K43" i="13"/>
  <c r="O43" i="13"/>
  <c r="O41" i="13" s="1"/>
  <c r="Q43" i="13"/>
  <c r="V43" i="13"/>
  <c r="G44" i="13"/>
  <c r="I44" i="13"/>
  <c r="I41" i="13" s="1"/>
  <c r="K44" i="13"/>
  <c r="M44" i="13"/>
  <c r="O44" i="13"/>
  <c r="Q44" i="13"/>
  <c r="Q41" i="13" s="1"/>
  <c r="V44" i="13"/>
  <c r="G45" i="13"/>
  <c r="M45" i="13" s="1"/>
  <c r="I45" i="13"/>
  <c r="K45" i="13"/>
  <c r="O45" i="13"/>
  <c r="Q45" i="13"/>
  <c r="V45" i="13"/>
  <c r="G47" i="13"/>
  <c r="I47" i="13"/>
  <c r="K47" i="13"/>
  <c r="M47" i="13"/>
  <c r="O47" i="13"/>
  <c r="Q47" i="13"/>
  <c r="V47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V41" i="13" s="1"/>
  <c r="G56" i="13"/>
  <c r="I56" i="13"/>
  <c r="K56" i="13"/>
  <c r="M56" i="13"/>
  <c r="O56" i="13"/>
  <c r="Q56" i="13"/>
  <c r="V56" i="13"/>
  <c r="G59" i="13"/>
  <c r="M59" i="13" s="1"/>
  <c r="I59" i="13"/>
  <c r="K59" i="13"/>
  <c r="O59" i="13"/>
  <c r="Q59" i="13"/>
  <c r="V59" i="13"/>
  <c r="G61" i="13"/>
  <c r="I61" i="13"/>
  <c r="K61" i="13"/>
  <c r="M61" i="13"/>
  <c r="O61" i="13"/>
  <c r="Q61" i="13"/>
  <c r="V61" i="13"/>
  <c r="G65" i="13"/>
  <c r="M65" i="13" s="1"/>
  <c r="I65" i="13"/>
  <c r="K65" i="13"/>
  <c r="O65" i="13"/>
  <c r="Q65" i="13"/>
  <c r="V65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I80" i="13"/>
  <c r="K80" i="13"/>
  <c r="M80" i="13"/>
  <c r="O80" i="13"/>
  <c r="Q80" i="13"/>
  <c r="V80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I89" i="13"/>
  <c r="K89" i="13"/>
  <c r="M89" i="13"/>
  <c r="Q89" i="13"/>
  <c r="G90" i="13"/>
  <c r="G89" i="13" s="1"/>
  <c r="I90" i="13"/>
  <c r="K90" i="13"/>
  <c r="M90" i="13"/>
  <c r="O90" i="13"/>
  <c r="O89" i="13" s="1"/>
  <c r="Q90" i="13"/>
  <c r="V90" i="13"/>
  <c r="V89" i="13" s="1"/>
  <c r="G92" i="13"/>
  <c r="O92" i="13"/>
  <c r="Q92" i="13"/>
  <c r="G93" i="13"/>
  <c r="M93" i="13" s="1"/>
  <c r="M92" i="13" s="1"/>
  <c r="I93" i="13"/>
  <c r="I92" i="13" s="1"/>
  <c r="K93" i="13"/>
  <c r="K92" i="13" s="1"/>
  <c r="O93" i="13"/>
  <c r="Q93" i="13"/>
  <c r="V93" i="13"/>
  <c r="V92" i="13" s="1"/>
  <c r="I95" i="13"/>
  <c r="K95" i="13"/>
  <c r="Q95" i="13"/>
  <c r="V95" i="13"/>
  <c r="G96" i="13"/>
  <c r="M96" i="13" s="1"/>
  <c r="M95" i="13" s="1"/>
  <c r="I96" i="13"/>
  <c r="K96" i="13"/>
  <c r="O96" i="13"/>
  <c r="O95" i="13" s="1"/>
  <c r="Q96" i="13"/>
  <c r="V96" i="13"/>
  <c r="G97" i="13"/>
  <c r="I97" i="13"/>
  <c r="G98" i="13"/>
  <c r="I98" i="13"/>
  <c r="K98" i="13"/>
  <c r="K97" i="13" s="1"/>
  <c r="M98" i="13"/>
  <c r="O98" i="13"/>
  <c r="Q98" i="13"/>
  <c r="Q97" i="13" s="1"/>
  <c r="V98" i="13"/>
  <c r="V97" i="13" s="1"/>
  <c r="G100" i="13"/>
  <c r="I100" i="13"/>
  <c r="K100" i="13"/>
  <c r="M100" i="13"/>
  <c r="M97" i="13" s="1"/>
  <c r="O100" i="13"/>
  <c r="Q100" i="13"/>
  <c r="V100" i="13"/>
  <c r="G102" i="13"/>
  <c r="I102" i="13"/>
  <c r="K102" i="13"/>
  <c r="M102" i="13"/>
  <c r="O102" i="13"/>
  <c r="O97" i="13" s="1"/>
  <c r="Q102" i="13"/>
  <c r="V102" i="13"/>
  <c r="G105" i="13"/>
  <c r="M105" i="13" s="1"/>
  <c r="I105" i="13"/>
  <c r="I104" i="13" s="1"/>
  <c r="K105" i="13"/>
  <c r="K104" i="13" s="1"/>
  <c r="O105" i="13"/>
  <c r="Q105" i="13"/>
  <c r="V105" i="13"/>
  <c r="V104" i="13" s="1"/>
  <c r="G106" i="13"/>
  <c r="I106" i="13"/>
  <c r="K106" i="13"/>
  <c r="M106" i="13"/>
  <c r="O106" i="13"/>
  <c r="Q106" i="13"/>
  <c r="V106" i="13"/>
  <c r="G107" i="13"/>
  <c r="G104" i="13" s="1"/>
  <c r="I107" i="13"/>
  <c r="K107" i="13"/>
  <c r="O107" i="13"/>
  <c r="Q107" i="13"/>
  <c r="V107" i="13"/>
  <c r="G108" i="13"/>
  <c r="M108" i="13" s="1"/>
  <c r="I108" i="13"/>
  <c r="K108" i="13"/>
  <c r="O108" i="13"/>
  <c r="O104" i="13" s="1"/>
  <c r="Q108" i="13"/>
  <c r="V108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G111" i="13"/>
  <c r="I111" i="13"/>
  <c r="K111" i="13"/>
  <c r="M111" i="13"/>
  <c r="O111" i="13"/>
  <c r="Q111" i="13"/>
  <c r="V111" i="13"/>
  <c r="G112" i="13"/>
  <c r="M112" i="13" s="1"/>
  <c r="I112" i="13"/>
  <c r="K112" i="13"/>
  <c r="O112" i="13"/>
  <c r="Q112" i="13"/>
  <c r="Q104" i="13" s="1"/>
  <c r="V112" i="13"/>
  <c r="G113" i="13"/>
  <c r="M113" i="13" s="1"/>
  <c r="I113" i="13"/>
  <c r="K113" i="13"/>
  <c r="O113" i="13"/>
  <c r="Q113" i="13"/>
  <c r="V113" i="13"/>
  <c r="G114" i="13"/>
  <c r="I114" i="13"/>
  <c r="K114" i="13"/>
  <c r="M114" i="13"/>
  <c r="O114" i="13"/>
  <c r="Q114" i="13"/>
  <c r="V114" i="13"/>
  <c r="G115" i="13"/>
  <c r="M115" i="13" s="1"/>
  <c r="I115" i="13"/>
  <c r="K115" i="13"/>
  <c r="O115" i="13"/>
  <c r="Q115" i="13"/>
  <c r="V115" i="13"/>
  <c r="G117" i="13"/>
  <c r="I117" i="13"/>
  <c r="G118" i="13"/>
  <c r="I118" i="13"/>
  <c r="K118" i="13"/>
  <c r="K117" i="13" s="1"/>
  <c r="M118" i="13"/>
  <c r="O118" i="13"/>
  <c r="Q118" i="13"/>
  <c r="Q117" i="13" s="1"/>
  <c r="V118" i="13"/>
  <c r="V117" i="13" s="1"/>
  <c r="G119" i="13"/>
  <c r="I119" i="13"/>
  <c r="K119" i="13"/>
  <c r="M119" i="13"/>
  <c r="O119" i="13"/>
  <c r="Q119" i="13"/>
  <c r="V119" i="13"/>
  <c r="G121" i="13"/>
  <c r="I121" i="13"/>
  <c r="K121" i="13"/>
  <c r="M121" i="13"/>
  <c r="O121" i="13"/>
  <c r="O117" i="13" s="1"/>
  <c r="Q121" i="13"/>
  <c r="V121" i="13"/>
  <c r="G123" i="13"/>
  <c r="M123" i="13" s="1"/>
  <c r="I123" i="13"/>
  <c r="K123" i="13"/>
  <c r="O123" i="13"/>
  <c r="Q123" i="13"/>
  <c r="V123" i="13"/>
  <c r="G124" i="13"/>
  <c r="M124" i="13" s="1"/>
  <c r="I124" i="13"/>
  <c r="K124" i="13"/>
  <c r="O124" i="13"/>
  <c r="Q124" i="13"/>
  <c r="V124" i="13"/>
  <c r="G127" i="13"/>
  <c r="G126" i="13" s="1"/>
  <c r="I127" i="13"/>
  <c r="K127" i="13"/>
  <c r="O127" i="13"/>
  <c r="O126" i="13" s="1"/>
  <c r="Q127" i="13"/>
  <c r="V127" i="13"/>
  <c r="G128" i="13"/>
  <c r="M128" i="13" s="1"/>
  <c r="I128" i="13"/>
  <c r="I126" i="13" s="1"/>
  <c r="K128" i="13"/>
  <c r="O128" i="13"/>
  <c r="Q128" i="13"/>
  <c r="Q126" i="13" s="1"/>
  <c r="V128" i="13"/>
  <c r="G132" i="13"/>
  <c r="I132" i="13"/>
  <c r="K132" i="13"/>
  <c r="K126" i="13" s="1"/>
  <c r="M132" i="13"/>
  <c r="O132" i="13"/>
  <c r="Q132" i="13"/>
  <c r="V132" i="13"/>
  <c r="G134" i="13"/>
  <c r="I134" i="13"/>
  <c r="K134" i="13"/>
  <c r="M134" i="13"/>
  <c r="O134" i="13"/>
  <c r="Q134" i="13"/>
  <c r="V134" i="13"/>
  <c r="V126" i="13" s="1"/>
  <c r="G135" i="13"/>
  <c r="I135" i="13"/>
  <c r="K135" i="13"/>
  <c r="M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I138" i="13"/>
  <c r="K138" i="13"/>
  <c r="M138" i="13"/>
  <c r="O138" i="13"/>
  <c r="Q138" i="13"/>
  <c r="V138" i="13"/>
  <c r="G140" i="13"/>
  <c r="G141" i="13"/>
  <c r="M141" i="13" s="1"/>
  <c r="I141" i="13"/>
  <c r="I140" i="13" s="1"/>
  <c r="K141" i="13"/>
  <c r="O141" i="13"/>
  <c r="O140" i="13" s="1"/>
  <c r="Q141" i="13"/>
  <c r="Q140" i="13" s="1"/>
  <c r="V141" i="13"/>
  <c r="G143" i="13"/>
  <c r="I143" i="13"/>
  <c r="K143" i="13"/>
  <c r="K140" i="13" s="1"/>
  <c r="M143" i="13"/>
  <c r="O143" i="13"/>
  <c r="Q143" i="13"/>
  <c r="V143" i="13"/>
  <c r="V140" i="13" s="1"/>
  <c r="G146" i="13"/>
  <c r="I146" i="13"/>
  <c r="K146" i="13"/>
  <c r="M146" i="13"/>
  <c r="O146" i="13"/>
  <c r="Q146" i="13"/>
  <c r="V146" i="13"/>
  <c r="G148" i="13"/>
  <c r="I148" i="13"/>
  <c r="K148" i="13"/>
  <c r="M148" i="13"/>
  <c r="O148" i="13"/>
  <c r="Q148" i="13"/>
  <c r="V148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G161" i="13"/>
  <c r="I161" i="13"/>
  <c r="K161" i="13"/>
  <c r="M161" i="13"/>
  <c r="O161" i="13"/>
  <c r="Q161" i="13"/>
  <c r="V161" i="13"/>
  <c r="G163" i="13"/>
  <c r="G164" i="13"/>
  <c r="M164" i="13" s="1"/>
  <c r="M163" i="13" s="1"/>
  <c r="I164" i="13"/>
  <c r="I163" i="13" s="1"/>
  <c r="K164" i="13"/>
  <c r="O164" i="13"/>
  <c r="O163" i="13" s="1"/>
  <c r="Q164" i="13"/>
  <c r="Q163" i="13" s="1"/>
  <c r="V164" i="13"/>
  <c r="G166" i="13"/>
  <c r="I166" i="13"/>
  <c r="K166" i="13"/>
  <c r="K163" i="13" s="1"/>
  <c r="M166" i="13"/>
  <c r="O166" i="13"/>
  <c r="Q166" i="13"/>
  <c r="V166" i="13"/>
  <c r="V163" i="13" s="1"/>
  <c r="G168" i="13"/>
  <c r="I168" i="13"/>
  <c r="K168" i="13"/>
  <c r="M168" i="13"/>
  <c r="O168" i="13"/>
  <c r="Q168" i="13"/>
  <c r="V168" i="13"/>
  <c r="G169" i="13"/>
  <c r="I169" i="13"/>
  <c r="K169" i="13"/>
  <c r="M169" i="13"/>
  <c r="O169" i="13"/>
  <c r="Q169" i="13"/>
  <c r="V169" i="13"/>
  <c r="O170" i="13"/>
  <c r="Q170" i="13"/>
  <c r="G171" i="13"/>
  <c r="M171" i="13" s="1"/>
  <c r="I171" i="13"/>
  <c r="I170" i="13" s="1"/>
  <c r="K171" i="13"/>
  <c r="K170" i="13" s="1"/>
  <c r="O171" i="13"/>
  <c r="Q171" i="13"/>
  <c r="V171" i="13"/>
  <c r="V170" i="13" s="1"/>
  <c r="G175" i="13"/>
  <c r="I175" i="13"/>
  <c r="K175" i="13"/>
  <c r="M175" i="13"/>
  <c r="O175" i="13"/>
  <c r="Q175" i="13"/>
  <c r="V175" i="13"/>
  <c r="G179" i="13"/>
  <c r="G170" i="13" s="1"/>
  <c r="I179" i="13"/>
  <c r="K179" i="13"/>
  <c r="O179" i="13"/>
  <c r="Q179" i="13"/>
  <c r="V179" i="13"/>
  <c r="AE183" i="13"/>
  <c r="AF183" i="13"/>
  <c r="G11" i="12"/>
  <c r="G8" i="12"/>
  <c r="K8" i="12"/>
  <c r="V8" i="12"/>
  <c r="G9" i="12"/>
  <c r="I9" i="12"/>
  <c r="I8" i="12" s="1"/>
  <c r="K9" i="12"/>
  <c r="M9" i="12"/>
  <c r="M8" i="12" s="1"/>
  <c r="O9" i="12"/>
  <c r="O8" i="12" s="1"/>
  <c r="Q9" i="12"/>
  <c r="Q8" i="12" s="1"/>
  <c r="V9" i="12"/>
  <c r="AE11" i="12"/>
  <c r="AF11" i="12"/>
  <c r="I20" i="1"/>
  <c r="I19" i="1"/>
  <c r="I18" i="1"/>
  <c r="I17" i="1"/>
  <c r="I16" i="1"/>
  <c r="I83" i="1"/>
  <c r="J81" i="1" s="1"/>
  <c r="F47" i="1"/>
  <c r="G23" i="1" s="1"/>
  <c r="G47" i="1"/>
  <c r="G25" i="1" s="1"/>
  <c r="H47" i="1"/>
  <c r="I46" i="1"/>
  <c r="I45" i="1"/>
  <c r="I44" i="1"/>
  <c r="I43" i="1"/>
  <c r="I42" i="1"/>
  <c r="I41" i="1"/>
  <c r="I39" i="1"/>
  <c r="I47" i="1" s="1"/>
  <c r="J28" i="1"/>
  <c r="J26" i="1"/>
  <c r="G38" i="1"/>
  <c r="F38" i="1"/>
  <c r="J23" i="1"/>
  <c r="J24" i="1"/>
  <c r="J25" i="1"/>
  <c r="J27" i="1"/>
  <c r="E24" i="1"/>
  <c r="G24" i="1"/>
  <c r="E26" i="1"/>
  <c r="G26" i="1"/>
  <c r="J60" i="1" l="1"/>
  <c r="J64" i="1"/>
  <c r="J57" i="1"/>
  <c r="J79" i="1"/>
  <c r="J66" i="1"/>
  <c r="J58" i="1"/>
  <c r="J80" i="1"/>
  <c r="J54" i="1"/>
  <c r="J67" i="1"/>
  <c r="J55" i="1"/>
  <c r="J59" i="1"/>
  <c r="J63" i="1"/>
  <c r="J72" i="1"/>
  <c r="J56" i="1"/>
  <c r="J78" i="1"/>
  <c r="J74" i="1"/>
  <c r="J61" i="1"/>
  <c r="J70" i="1"/>
  <c r="J75" i="1"/>
  <c r="J62" i="1"/>
  <c r="J71" i="1"/>
  <c r="J76" i="1"/>
  <c r="J68" i="1"/>
  <c r="J82" i="1"/>
  <c r="J65" i="1"/>
  <c r="J69" i="1"/>
  <c r="J73" i="1"/>
  <c r="J77" i="1"/>
  <c r="A27" i="1"/>
  <c r="M84" i="16"/>
  <c r="M19" i="16"/>
  <c r="M37" i="16"/>
  <c r="M8" i="16"/>
  <c r="AE92" i="16"/>
  <c r="G84" i="16"/>
  <c r="M66" i="16"/>
  <c r="M63" i="16" s="1"/>
  <c r="M32" i="16"/>
  <c r="M66" i="15"/>
  <c r="G39" i="15"/>
  <c r="G31" i="15"/>
  <c r="M57" i="15"/>
  <c r="M55" i="15" s="1"/>
  <c r="M18" i="15"/>
  <c r="M14" i="15" s="1"/>
  <c r="M33" i="14"/>
  <c r="M14" i="14"/>
  <c r="M100" i="14"/>
  <c r="M8" i="14"/>
  <c r="M68" i="14"/>
  <c r="M67" i="14" s="1"/>
  <c r="M58" i="14"/>
  <c r="M47" i="14" s="1"/>
  <c r="G33" i="14"/>
  <c r="G14" i="14"/>
  <c r="M170" i="13"/>
  <c r="M104" i="13"/>
  <c r="M140" i="13"/>
  <c r="M117" i="13"/>
  <c r="M179" i="13"/>
  <c r="M127" i="13"/>
  <c r="M126" i="13" s="1"/>
  <c r="G95" i="13"/>
  <c r="M9" i="13"/>
  <c r="M8" i="13" s="1"/>
  <c r="M107" i="13"/>
  <c r="M43" i="13"/>
  <c r="M41" i="13" s="1"/>
  <c r="I21" i="1"/>
  <c r="J46" i="1"/>
  <c r="J42" i="1"/>
  <c r="J41" i="1"/>
  <c r="J44" i="1"/>
  <c r="J39" i="1"/>
  <c r="J47" i="1" s="1"/>
  <c r="J43" i="1"/>
  <c r="J45" i="1"/>
  <c r="J83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C61265D2-C211-48DA-BC4A-8BC928B6DE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2FDD8B-8EEB-4AF9-8C2B-B1B0E9B563E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71C5A107-28C6-45AC-95DD-1E508F9035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6B9E21-712F-40F5-AD1A-E282C8C17D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B5286DEE-B69E-4B5D-9277-BDCD679378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1CB463-5394-4E8E-BDD9-A8431D90DE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D831399-7B21-4FAC-964A-28E1927595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460675-7B96-4E37-9FB7-DC13887B96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ACF0ED13-F6A0-4C01-82A8-D642969561D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5D6447-BDFC-4728-BD2E-5F347D12C5F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<sst xmlns="http://schemas.openxmlformats.org/spreadsheetml/2006/main" count="2911" uniqueCount="784">
  <si>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</si>
  <si>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</si>
  <si>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</si>
  <si>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</si>
  <si>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</si>
  <si>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</si>
  <si>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</si>
  <si>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</si>
  <si>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</si>
  <si>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</si>
  <si>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</si>
  <si>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</si>
  <si>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</si>
  <si>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</si>
  <si>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</si>
  <si>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</si>
  <si>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</si>
  <si>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</si>
  <si>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</si>
  <si>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</si>
  <si>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</si>
  <si>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</si>
  <si>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</si>
  <si>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</si>
  <si>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</si>
  <si>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</si>
  <si>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</si>
  <si>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</si>
  <si>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</si>
  <si>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</si>
  <si>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</si>
  <si>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</si>
  <si>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</si>
  <si>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</si>
  <si>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</si>
  <si>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</si>
  <si>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</si>
  <si>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</si>
  <si>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</si>
  <si>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</si>
  <si>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</si>
  <si>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</si>
  <si>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</si>
  <si>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11018/21/0057144/05</t>
  </si>
  <si>
    <t>Veveří 24 - oprava bytu č.7 (87,9m2)</t>
  </si>
  <si>
    <t>Stavba</t>
  </si>
  <si>
    <t>Stavební objekt</t>
  </si>
  <si>
    <t>05</t>
  </si>
  <si>
    <t>Oprava bytů Brno - střed</t>
  </si>
  <si>
    <t>05/00</t>
  </si>
  <si>
    <t>VRN</t>
  </si>
  <si>
    <t>05/01</t>
  </si>
  <si>
    <t>ASŘ</t>
  </si>
  <si>
    <t>05/02</t>
  </si>
  <si>
    <t>ZTI</t>
  </si>
  <si>
    <t>05/03</t>
  </si>
  <si>
    <t>ÚT</t>
  </si>
  <si>
    <t>05/04</t>
  </si>
  <si>
    <t>Elektro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</si>
  <si>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</si>
  <si>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</si>
  <si>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</si>
  <si>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</si>
  <si>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</si>
  <si>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</si>
  <si>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</si>
  <si>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</si>
  <si>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</si>
  <si>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Upravy povrchů vnitřní</t>
  </si>
  <si>
    <t>9</t>
  </si>
  <si>
    <t>Ostatní konstrukce, bourání</t>
  </si>
  <si>
    <t>90</t>
  </si>
  <si>
    <t>Přípočty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</si>
  <si>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</si>
  <si>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</si>
  <si>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</si>
  <si>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</si>
  <si>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</si>
  <si>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</si>
  <si>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</si>
  <si>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</si>
  <si>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</si>
  <si>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</si>
  <si>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</si>
  <si>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</si>
  <si>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</si>
  <si>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</si>
  <si>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</si>
  <si>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</si>
  <si>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</si>
  <si>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Vzduchotechnika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</si>
  <si>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</si>
  <si>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</si>
  <si>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</si>
  <si>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</si>
  <si>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</si>
  <si>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</si>
  <si>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</si>
  <si>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</si>
  <si>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</si>
  <si>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</si>
  <si>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</si>
  <si>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</si>
  <si>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</si>
  <si>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</si>
  <si>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</si>
  <si>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</si>
  <si>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</si>
  <si>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</si>
  <si>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</si>
  <si>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</si>
  <si>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</si>
  <si>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</si>
  <si>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</si>
  <si>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</si>
  <si>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M22</t>
  </si>
  <si>
    <t>Montáž sdělovací a zabezp. techniky</t>
  </si>
  <si>
    <t>M29</t>
  </si>
  <si>
    <t>Demontáže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</si>
  <si>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</si>
  <si>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</si>
  <si>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</si>
  <si>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</si>
  <si>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</si>
  <si>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</si>
  <si>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</si>
  <si>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</si>
  <si>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</si>
  <si>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</si>
  <si>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</si>
  <si>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</si>
  <si>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</si>
  <si>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</si>
  <si>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</si>
  <si>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</si>
  <si>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</si>
  <si>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</si>
  <si>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</si>
  <si>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</si>
  <si>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</si>
  <si>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</si>
  <si>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</si>
  <si>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</si>
  <si>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</si>
  <si>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</si>
  <si>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</si>
  <si>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</si>
  <si>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</si>
  <si>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</si>
  <si>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00001</t>
  </si>
  <si>
    <t>Zařízení staveniště</t>
  </si>
  <si>
    <t>soub</t>
  </si>
  <si>
    <t>Vlastní</t>
  </si>
  <si>
    <t>Indiv</t>
  </si>
  <si>
    <t>Práce</t>
  </si>
  <si>
    <t>POL1_</t>
  </si>
  <si>
    <t>SUM</t>
  </si>
  <si>
    <t>END</t>
  </si>
  <si>
    <t>310235241R00</t>
  </si>
  <si>
    <t>Zazdívka otvorů o ploše do 0,0225 m2 ve zdivu nadzákladovém cihlami pálenými o tloušťce zdi do 300 mm</t>
  </si>
  <si>
    <t>kus</t>
  </si>
  <si>
    <t>801-4</t>
  </si>
  <si>
    <t>RTS 21/ II</t>
  </si>
  <si>
    <t>POL1_1</t>
  </si>
  <si>
    <t>včetně pomocného pracovního lešení</t>
  </si>
  <si>
    <t>SPI</t>
  </si>
  <si>
    <t>komín : 1</t>
  </si>
  <si>
    <t>VV</t>
  </si>
  <si>
    <t>310239211R00</t>
  </si>
  <si>
    <t>Zazdívka otvorů o ploše přes 1 m2 do 4 m2 ve zdivu nadzákladovém cihlami pálenými pro jakoukoliv maltu vápenocementovou</t>
  </si>
  <si>
    <t>m3</t>
  </si>
  <si>
    <t>2 : 1,255*0,619*1</t>
  </si>
  <si>
    <t>4 : 1,715*0,619*1</t>
  </si>
  <si>
    <t>5 : (1,261+1,27)*0,574*1</t>
  </si>
  <si>
    <t>6 : 1,275*0,574*1+0,9*2,02*0,2</t>
  </si>
  <si>
    <t>340238211R00</t>
  </si>
  <si>
    <t>Zazdívka otvorů o ploše přes 0,25 m2 do 1 m2 v příčkách nebo stěnách cihlami  pálenými  tloušťky do 100 mm</t>
  </si>
  <si>
    <t>m2</t>
  </si>
  <si>
    <t>3 : 0,78*0,75</t>
  </si>
  <si>
    <t>30001</t>
  </si>
  <si>
    <t>Zděná předstěna na uložení geberitu tl.150mm, v.1200mm</t>
  </si>
  <si>
    <t>ks</t>
  </si>
  <si>
    <t>Kalkul</t>
  </si>
  <si>
    <t>602016193R00</t>
  </si>
  <si>
    <t>Omítka stěn z hotových směsí Doplňkové práce pro omítky stěn z hotových směsí_x000D_
 hloubková penetrace stěn akrylátová</t>
  </si>
  <si>
    <t>801-1</t>
  </si>
  <si>
    <t>po jednotlivých vrstvách</t>
  </si>
  <si>
    <t>18,396+18,291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</si>
  <si>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</si>
  <si>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</si>
  <si>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</si>
  <si>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o1-5 : 1,135*1,96*3+1,16*2,15+1,16*1,65</t>
  </si>
  <si>
    <t>612421615R00</t>
  </si>
  <si>
    <t>Omítky vnitřní stěn vápenné nebo vápenocementové v podlaží i ve schodišti hrubé zatřené</t>
  </si>
  <si>
    <t>obklad : 18,396</t>
  </si>
  <si>
    <t>612421637R00</t>
  </si>
  <si>
    <t>Omítky vnitřní stěn vápenné nebo vápenocementové v podlaží i ve schodišti štukové</t>
  </si>
  <si>
    <t>1 : 0,75*0,78</t>
  </si>
  <si>
    <t>2 : 1,255*1+(2,56*2+2,38-0,88)*1,5</t>
  </si>
  <si>
    <t>4 : 1,715*1-0,9*2,02</t>
  </si>
  <si>
    <t>5 : (1,261+1,27)*1</t>
  </si>
  <si>
    <t>6 : 1,275*1+0,9*2,02</t>
  </si>
  <si>
    <t>ostatní : 1</t>
  </si>
  <si>
    <t>632411904R00</t>
  </si>
  <si>
    <t xml:space="preserve">Potěr ze suchých směsí nátěr savých podkladů penetrační,  </t>
  </si>
  <si>
    <t>s rozprostřením a uhlazením</t>
  </si>
  <si>
    <t>3 : 4,8</t>
  </si>
  <si>
    <t>941955002R00</t>
  </si>
  <si>
    <t>Lešení lehké pracovní pomocné pomocné, o výšce lešeňové podlahy přes 1,2 do 1,9 m</t>
  </si>
  <si>
    <t>800-3</t>
  </si>
  <si>
    <t>952901110R00</t>
  </si>
  <si>
    <t>Čištění budov mytím vnějších ploch oken a dveří</t>
  </si>
  <si>
    <t>952902110R00</t>
  </si>
  <si>
    <t>Čištění budov zametáním v místnostech, chodbách, na schodišti a na půdě</t>
  </si>
  <si>
    <t>965048150R00</t>
  </si>
  <si>
    <t>Bourání podkladů pod dlažby nebo litých celistvých dlažeb a mazanin  Dočištění povrchu po vybourání dlažeb do tmele, plochy do 50%</t>
  </si>
  <si>
    <t>801-3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</si>
  <si>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</si>
  <si>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</si>
  <si>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</si>
  <si>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</si>
  <si>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</si>
  <si>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</si>
  <si>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968062456R00</t>
  </si>
  <si>
    <t>Vybourání dřevěných rámů dveřních zárubní, plochy přes 2 m2</t>
  </si>
  <si>
    <t>včetně pomocného lešení o výšce podlahy do 1900 mm a pro zatížení do 1,5 kPa  (150 kg/m2),</t>
  </si>
  <si>
    <t>2,237*2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</si>
  <si>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</si>
  <si>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</si>
  <si>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971033241R00</t>
  </si>
  <si>
    <t>Vybourání otvorů ve zdivu cihelném z jakýchkoliv cihel pálených_x000D_
 na jakoukoliv maltu vápenou nebo vápenocementovou, plochy do 0,0225 m2, tloušťky do 300 mm</t>
  </si>
  <si>
    <t>základovém nebo nadzákladovém,</t>
  </si>
  <si>
    <t>978013191R00</t>
  </si>
  <si>
    <t>Otlučení omítek vápenných nebo vápenocementových vnitřních s vyškrabáním spár, s očištěním zdiva stěn, v rozsahu do 100 %</t>
  </si>
  <si>
    <t>obklad : 21,4932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</si>
  <si>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</si>
  <si>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</si>
  <si>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</si>
  <si>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2 : (2,56*2+2,38-0,88)*1,5</t>
  </si>
  <si>
    <t>3 : (2,41+1,97)*2*1,32</t>
  </si>
  <si>
    <t>713103212R00</t>
  </si>
  <si>
    <t>Odstranění tepelné izolace z desek, lamel, rohoží, pásů a foukané izolace stěn, připevněné drátem, přibitím, přeistřelením nebo na trny, z desek z expandovaného polystyrenu, tloušťky od 100 mm do 200 mm</t>
  </si>
  <si>
    <t>800-713</t>
  </si>
  <si>
    <t>4 : 1,715*1</t>
  </si>
  <si>
    <t>725610810R00</t>
  </si>
  <si>
    <t>Demontáž plynových sporáků normálních nebo kombinovaných</t>
  </si>
  <si>
    <t>800-721</t>
  </si>
  <si>
    <t>POL1_7</t>
  </si>
  <si>
    <t>762811811R00</t>
  </si>
  <si>
    <t>Demontáž záklopů stropů vrchních, zapuštěných z hrubých prken tloušťky do 32 mm</t>
  </si>
  <si>
    <t>800-762</t>
  </si>
  <si>
    <t>1+2 : 7,6+13,1</t>
  </si>
  <si>
    <t>766812820R00</t>
  </si>
  <si>
    <t>Demontáž kuchyňských linek délky do 1500 mm</t>
  </si>
  <si>
    <t>800-766</t>
  </si>
  <si>
    <t>775411810R00</t>
  </si>
  <si>
    <t>Demontáž soklíků nebo lišt dřevěných přibíjených</t>
  </si>
  <si>
    <t>m</t>
  </si>
  <si>
    <t>800-775</t>
  </si>
  <si>
    <t>1+2+4+5+6 : (4,969+4,822+0,523+2,195+4,82+4,97+5,895+2,95+5,895)*2</t>
  </si>
  <si>
    <t>775541800R00</t>
  </si>
  <si>
    <t>Demontáž parketových tabulí přibíjených včetně lišt a uložení sutě na hromady</t>
  </si>
  <si>
    <t>776511810R00</t>
  </si>
  <si>
    <t>Odstranění povlakových podlah z nášlapné plochy lepených, bez podložky, z ploch přes 20 m2</t>
  </si>
  <si>
    <t>90006</t>
  </si>
  <si>
    <t>Demontáž nábytku</t>
  </si>
  <si>
    <t>90007</t>
  </si>
  <si>
    <t>Demontáž dřev.obložení vč.likvidace</t>
  </si>
  <si>
    <t>979011111R00</t>
  </si>
  <si>
    <t>Svislá doprava suti a vybouraných hmot za prvé podlaží nad nebo pod základním podlažím</t>
  </si>
  <si>
    <t>t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</si>
  <si>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</si>
  <si>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</si>
  <si>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</si>
  <si>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</si>
  <si>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</si>
  <si>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</si>
  <si>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</si>
  <si>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</si>
  <si>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</si>
  <si>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</si>
  <si>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</si>
  <si>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</si>
  <si>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</si>
  <si>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</si>
  <si>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</si>
  <si>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01 01, 17 01 02 a 17 02 01 z Katalogu odpadů</t>
  </si>
  <si>
    <t>979093111R00</t>
  </si>
  <si>
    <t>Uložení suti na skládku bez zhutnění</t>
  </si>
  <si>
    <t>800-6</t>
  </si>
  <si>
    <t>s hrubým urovnáním,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</si>
  <si>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</si>
  <si>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</si>
  <si>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</si>
  <si>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</si>
  <si>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</si>
  <si>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</si>
  <si>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</si>
  <si>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</si>
  <si>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</si>
  <si>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POL2_7</t>
  </si>
  <si>
    <t>3 : 4,8+(2,41+1,97)*2*0,3+5</t>
  </si>
  <si>
    <t>90011</t>
  </si>
  <si>
    <t>VZT - odvětrání WC/koupelny - ventilátor,mřížka se síťkou, D+M, popis viz výkres nový stav</t>
  </si>
  <si>
    <t>762512245R00</t>
  </si>
  <si>
    <t>Položení podlah pod PVC montáž_x000D_
 šroubováním</t>
  </si>
  <si>
    <t>1+2+4 : (7,6+13,1+12,1)*2</t>
  </si>
  <si>
    <t>60726010.AR</t>
  </si>
  <si>
    <t>deska dřevoštěpková třívrstvá pro prostředí vlhké; strana nebroušená; hrana pero/drážka; tl = 12,0 mm</t>
  </si>
  <si>
    <t>SPCM</t>
  </si>
  <si>
    <t>Specifikace</t>
  </si>
  <si>
    <t>POL3_</t>
  </si>
  <si>
    <t>65,6*1,1</t>
  </si>
  <si>
    <t>998762202R00</t>
  </si>
  <si>
    <t>Přesun hmot pro konstrukce tesařské v objektech výšky do 12 m</t>
  </si>
  <si>
    <t>50 m vodorovně</t>
  </si>
  <si>
    <t>76601</t>
  </si>
  <si>
    <t>Oprava kování, těsnění, vyčištění, seřízení, O1, viz výpis oken</t>
  </si>
  <si>
    <t>76602</t>
  </si>
  <si>
    <t>Oprava kování, těsnění, vyčištění, seřízení, O2, viz výpis oken</t>
  </si>
  <si>
    <t>76603</t>
  </si>
  <si>
    <t>Oprava kování, těsnění, vyčištění, seřízení, O3, viz výpis oken</t>
  </si>
  <si>
    <t>76604</t>
  </si>
  <si>
    <t>Oprava kování, těsnění, vyčištění, seřízení, O4, viz výpis oken</t>
  </si>
  <si>
    <t>76605</t>
  </si>
  <si>
    <t>Oprava kování, těsnění, vyčištění, seřízení, O5, viz výpis oken</t>
  </si>
  <si>
    <t>76611</t>
  </si>
  <si>
    <t>Oprava - kování, těsnění, vyčištění, seřízení, D1, popis viz výpis výrobků</t>
  </si>
  <si>
    <t>76612</t>
  </si>
  <si>
    <t>Repase zárubně,replika dveří, D2, popis viz výpis výrobků</t>
  </si>
  <si>
    <t>76613</t>
  </si>
  <si>
    <t>Repase dveří vč.zárubně, D3, popis viz výpis výrobků</t>
  </si>
  <si>
    <t>76614</t>
  </si>
  <si>
    <t>Repase dveří vč.zárubně, D4, popis viz výpis výrobků</t>
  </si>
  <si>
    <t>76615</t>
  </si>
  <si>
    <t>Repase dveří vč.zárubně, D5, popis viz výpis výrobků</t>
  </si>
  <si>
    <t>998766202R00</t>
  </si>
  <si>
    <t>Přesun hmot pro konstrukce truhlářské v objektech výšky do 12 m</t>
  </si>
  <si>
    <t>771101210RT1</t>
  </si>
  <si>
    <t>Příprava podkladu pod dlažby penetrace podkladu pod dlažby</t>
  </si>
  <si>
    <t>800-771</t>
  </si>
  <si>
    <t>771575109R00</t>
  </si>
  <si>
    <t>Montáž podlah z dlaždic keramických 300 x 300 mm, režných nebo glazovaných, hladkých, kladených do flexibilního tmele</t>
  </si>
  <si>
    <t>771578011R00</t>
  </si>
  <si>
    <t>Zvláštní úpravy spár spára podlaha-stěna silikonem</t>
  </si>
  <si>
    <t>3 : (2,41+1,97)*2+2,1*6</t>
  </si>
  <si>
    <t>77191</t>
  </si>
  <si>
    <t>Dodávka dlažby</t>
  </si>
  <si>
    <t>998771101R00</t>
  </si>
  <si>
    <t>Přesun hmot pro podlahy z dlaždic v objektech výšky do 6 m</t>
  </si>
  <si>
    <t>775101101R00</t>
  </si>
  <si>
    <t>Příprava podkladu vysávání vlysových, parketových a lamelových podlah průmyslovým vysavačem</t>
  </si>
  <si>
    <t>POL1_0</t>
  </si>
  <si>
    <t>775413021R00</t>
  </si>
  <si>
    <t>Podlahové soklíky nebo lišty montáž - bez dodávky lišt připevněné vruty, výšky do 60 mm</t>
  </si>
  <si>
    <t>bez základního nátěru</t>
  </si>
  <si>
    <t>včetně spojovacích prostředků.</t>
  </si>
  <si>
    <t>5+6 : (4,97+5,895+2,95+5,895)*2</t>
  </si>
  <si>
    <t>775592004R00</t>
  </si>
  <si>
    <t>Ostatní práce broušení dřevěných podlah jemné zr.100-120</t>
  </si>
  <si>
    <t>5+6 : 30,2+18,3</t>
  </si>
  <si>
    <t>775599120R00</t>
  </si>
  <si>
    <t>Ostatní práce impregnace podlah vlysových nebo parketových</t>
  </si>
  <si>
    <t>775599130R00</t>
  </si>
  <si>
    <t>Ostatní práce přetmelení spárovým tmelem</t>
  </si>
  <si>
    <t>775599141R00</t>
  </si>
  <si>
    <t>Ostatní práce lak dřevěných podlah 1x základní + 2x lak, přebroušení</t>
  </si>
  <si>
    <t>61413714R</t>
  </si>
  <si>
    <t>lišta profil 22; materiál dub; š = 23,0 mm; h = 12,0 mm</t>
  </si>
  <si>
    <t>RTS 20/ I</t>
  </si>
  <si>
    <t>POL3_7</t>
  </si>
  <si>
    <t>998775102R00</t>
  </si>
  <si>
    <t>Přesun hmot pro podlahy vlysové a parketové v objektech výšky do 12 m</t>
  </si>
  <si>
    <t>776101101R00</t>
  </si>
  <si>
    <t>Přípravné práce vysávání povlakových podlah průmyslovým vysavačem</t>
  </si>
  <si>
    <t>položky neobsahují žádný materiál</t>
  </si>
  <si>
    <t>776101115R00</t>
  </si>
  <si>
    <t>Přípravné práce vyrovnání podkladů samonivelační hmotou</t>
  </si>
  <si>
    <t>776101121R00</t>
  </si>
  <si>
    <t>Přípravné práce penetrace podkladu</t>
  </si>
  <si>
    <t>776520010RA0</t>
  </si>
  <si>
    <t>Podlahy povlakové podlahovina heterogenní protiskluzná, tl. 2,0 mm,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</si>
  <si>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</si>
  <si>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1+2+4 : 7,6+13,1+12,1</t>
  </si>
  <si>
    <t>23596041R</t>
  </si>
  <si>
    <t>penetrační hmota vodou ředitelná; disperzní; koncentrát; ochrana podkladu, pod sádrové omítky; pro interiér; tekutá</t>
  </si>
  <si>
    <t>kg</t>
  </si>
  <si>
    <t>32,8*0,3</t>
  </si>
  <si>
    <t>58581721R</t>
  </si>
  <si>
    <t>vyrovnávací stěrka cementová; pro podlahy; samonivelační; pro interiér; tl. vrstvy 2,0 až 15,0 mm</t>
  </si>
  <si>
    <t>jednosložková šedá samonivelační podlahová hmota na bázi cementu a modifikujících přísad pro vnitřní použití</t>
  </si>
  <si>
    <t/>
  </si>
  <si>
    <t>tloušťka vrstvy 2 - 15 mm</t>
  </si>
  <si>
    <t>pevnost v tlaku 25 MPa</t>
  </si>
  <si>
    <t>pevnost v tahu za ohybu 6 MPa</t>
  </si>
  <si>
    <t>pochůznost do 6 hod</t>
  </si>
  <si>
    <t>4,8*6</t>
  </si>
  <si>
    <t>998776101R00</t>
  </si>
  <si>
    <t>Přesun hmot pro podlahy povlakové v objektech výšky do 6 m</t>
  </si>
  <si>
    <t>vodorovně do 50 m</t>
  </si>
  <si>
    <t>781101210RT1</t>
  </si>
  <si>
    <t>Příprava podkladu pod obklady penetrace podkladu pod obklady</t>
  </si>
  <si>
    <t>včetně dodávky materiálu.</t>
  </si>
  <si>
    <t>781415016R00</t>
  </si>
  <si>
    <t>Montáž obkladů vnitřních z obkládaček pórovinových  , nad 200 x 250 mm , lepených do flexibilního tmele</t>
  </si>
  <si>
    <t>(2,41+1,97)*2*2,1</t>
  </si>
  <si>
    <t>78101</t>
  </si>
  <si>
    <t>Dodávka obklad</t>
  </si>
  <si>
    <t>998781101R00</t>
  </si>
  <si>
    <t>Přesun hmot pro obklady keramické v objektech výšky do 6 m</t>
  </si>
  <si>
    <t>784402801R00</t>
  </si>
  <si>
    <t>Odstranění maleb oškrabáním, v místnostech do 3,8 m</t>
  </si>
  <si>
    <t>800-784</t>
  </si>
  <si>
    <t>strop : 87,9</t>
  </si>
  <si>
    <t>stěny : (4,969+4,822+0,523+2,195+4,82+4,97+5,895+2,95+5,895)*2*3,17</t>
  </si>
  <si>
    <t>(2,41+1,97)*2*1,85</t>
  </si>
  <si>
    <t>784195212R00</t>
  </si>
  <si>
    <t>Malby z malířských směsí otěruvzdorných,  , bělost 82 %, dvojnásobné</t>
  </si>
  <si>
    <t>(2,41+1,97)*2*1,07</t>
  </si>
  <si>
    <t>784410010RAB</t>
  </si>
  <si>
    <t>Pačokování vápenným mlékem  dvojnásobné s obroušením a sádrováním</t>
  </si>
  <si>
    <t>se začištěním.</t>
  </si>
  <si>
    <t>50% : 332,10046*0,5</t>
  </si>
  <si>
    <t>612403382R00</t>
  </si>
  <si>
    <t>Hrubá výplň rýh ve stěnách, jakoukoliv maltou maltou ze suchých směsí_x000D_
 50 x 50 mm</t>
  </si>
  <si>
    <t>jakékoliv šířky rýhy,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</si>
  <si>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</si>
  <si>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</si>
  <si>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</si>
  <si>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974031153R00</t>
  </si>
  <si>
    <t>Vysekání rýh v jakémkoliv zdivu cihelném v ploše_x000D_
 do hloubky 100 mm, šířky do 100 mm</t>
  </si>
  <si>
    <t>974031387R00</t>
  </si>
  <si>
    <t>Vysekání rýh v jakémkoliv zdivu cihelném pro komínové nebo ventilační průduchy_x000D_
 do hloubky 300 mm, šířky do 300 mm</t>
  </si>
  <si>
    <t>721110802R00</t>
  </si>
  <si>
    <t>Demontáž potrubí z kameninových trub do DN 100</t>
  </si>
  <si>
    <t>normálních a kyselinovzdorných,</t>
  </si>
  <si>
    <t>733110806R00</t>
  </si>
  <si>
    <t>Demontáž potrubí z ocelových trubek závitových přes 15 do DN 32</t>
  </si>
  <si>
    <t>800-731</t>
  </si>
  <si>
    <t>R15</t>
  </si>
  <si>
    <t>demontáže ventilů, baterií, vodoměrů</t>
  </si>
  <si>
    <t>POL3_0</t>
  </si>
  <si>
    <t>999281111R00</t>
  </si>
  <si>
    <t xml:space="preserve">Přesun hmot pro opravy a údržbu objektů pro opravy a údržbu dosavadních objektů včetně vnějších plášťů_x000D_
 výšky do 25 m,  </t>
  </si>
  <si>
    <t>721170965R00</t>
  </si>
  <si>
    <t>Opravy odpadního potrubí novodurového propojení dosavadního potrubí PVC, D 110 mm</t>
  </si>
  <si>
    <t>721176103R00</t>
  </si>
  <si>
    <t>Potrubí HT připojovací vnější průměr D 50 mm, tloušťka stěny 1,8 mm, DN 50</t>
  </si>
  <si>
    <t>včetně tvarovek, objímek. Bez zednických výpomocí.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</si>
  <si>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</si>
  <si>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</si>
  <si>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</si>
  <si>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</si>
  <si>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721194105R00</t>
  </si>
  <si>
    <t>Zřízení přípojek na potrubí D 50 mm, materiál ve specifikaci</t>
  </si>
  <si>
    <t>vyvedení a upevnění odpadních výpustek,</t>
  </si>
  <si>
    <t>721194109R00</t>
  </si>
  <si>
    <t>Zřízení přípojek na potrubí D 110  mm, materiál ve specifikaci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</si>
  <si>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</si>
  <si>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</si>
  <si>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</si>
  <si>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722172731R00</t>
  </si>
  <si>
    <t>Potrubí z plastických hmot polypropylenové potrubí PP-R, D 20 mm, s 3,4 mm, PN 20, polyfúzně svařované, bez zednických výpomocí</t>
  </si>
  <si>
    <t>včetně tvarovek, bez zednických výpomocí</t>
  </si>
  <si>
    <t>722172732R00</t>
  </si>
  <si>
    <t>Potrubí z plastických hmot polypropylenové potrubí PP-R, D 25 mm, s 4,2 mm, PN 20, polyfúzně svařované, bez zednických výpomocí</t>
  </si>
  <si>
    <t>722172733R00</t>
  </si>
  <si>
    <t>Potrubí z plastických hmot polypropylenové potrubí PP-R, D 32 mm, s 5,4 mm, PN 20, polyfúzně svařované, bez zednických výpomocí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</si>
  <si>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</si>
  <si>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</si>
  <si>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</si>
  <si>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</si>
  <si>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</si>
  <si>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</si>
  <si>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722190401R00</t>
  </si>
  <si>
    <t>Vyvedení a upevnění výpustek DN 15</t>
  </si>
  <si>
    <t>722237131R00</t>
  </si>
  <si>
    <t>Kohout kulový s vypouštěním, mosazný, vnitřní-vnitřní závit, DN 15, PN 42, včetně dodávky materiálu</t>
  </si>
  <si>
    <t>722190901R00</t>
  </si>
  <si>
    <t>Uzavření nebo otevření vodovodního potrubí při opravě</t>
  </si>
  <si>
    <t>včetně vypuštění a napuštění,</t>
  </si>
  <si>
    <t>722237122R00</t>
  </si>
  <si>
    <t>Kohout kulový, mosazný, vnitřní-vnitřní závit, DN 20, PN 42, včetně dodávky materiálu</t>
  </si>
  <si>
    <t>722237662R00</t>
  </si>
  <si>
    <t>Klapka vodovodní, zpětná, vodorovná, mosazná, vnitřní-vnitřní závit, DN 20, PN 16, včetně dodávky materiálu</t>
  </si>
  <si>
    <t>722269111R00</t>
  </si>
  <si>
    <t>Montáž vodoměru závitového jdnovtokového suchoběžného , G 1/2"</t>
  </si>
  <si>
    <t>722280106R00</t>
  </si>
  <si>
    <t>Tlakové zkoušky vodovodního potrubí do DN 32</t>
  </si>
  <si>
    <t>998722103R00</t>
  </si>
  <si>
    <t>Přesun hmot pro vnitřní vodovod v objektech výšky do 24 m</t>
  </si>
  <si>
    <t>725860180RT1</t>
  </si>
  <si>
    <t>Zápachová uzávěrka (sifon) pro zařizovací předměty D 40/50 mm; podomítková, pro pračky/myčky; PE; příslušenství přip. koleno, krycí deska nerez, montážní kryt, včetně dodávky materiálu</t>
  </si>
  <si>
    <t>725119306R00</t>
  </si>
  <si>
    <t>Klozetové mísy montáž  závěsné</t>
  </si>
  <si>
    <t>soubor</t>
  </si>
  <si>
    <t>725219401R00</t>
  </si>
  <si>
    <t>Umyvadlo montáž na šrouby do zdiva</t>
  </si>
  <si>
    <t>725249102R00</t>
  </si>
  <si>
    <t>Montáž sprchové mísy a vaničky sprchových mís a vaniček</t>
  </si>
  <si>
    <t>725249103R00</t>
  </si>
  <si>
    <t xml:space="preserve">Montáž sprchového koutu  </t>
  </si>
  <si>
    <t>725814101R00</t>
  </si>
  <si>
    <t>Ventil  rohový, mosazný, s filtrem,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</si>
  <si>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</si>
  <si>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</si>
  <si>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</si>
  <si>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</si>
  <si>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</si>
  <si>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</si>
  <si>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</si>
  <si>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</si>
  <si>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</si>
  <si>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</si>
  <si>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55145001R</t>
  </si>
  <si>
    <t>baterie umyvadlová směšovací; stojánková; ovládání pákové; povrch chrom; v. výtoku 53 mm</t>
  </si>
  <si>
    <t>55145009R</t>
  </si>
  <si>
    <t>baterie sprchová nástěnná; rozteč 150 mm; ovládání pákové; povrch chrom; příslušenství sprchová tyč</t>
  </si>
  <si>
    <t>55145352R</t>
  </si>
  <si>
    <t>kombinace sprchová držák pevný; ruční sprcha d 68 mm; hadice 150 cm; povrch chrom</t>
  </si>
  <si>
    <t>551674068R</t>
  </si>
  <si>
    <t>sedátko klozetové s poklopem; plast; antibakteriální; bílé; úchyty ocelové</t>
  </si>
  <si>
    <t>55428020R</t>
  </si>
  <si>
    <t>kout sprchový v = 2 050 mm; instalační rozměr 775 až 800 mm; čtvercový; vstup rohový; š. vstupu 420 mm; výplň bezpečnostní sklo; transparentní čirá; profily stříbro</t>
  </si>
  <si>
    <t>642938000R</t>
  </si>
  <si>
    <t>vanička sprchová čtvercová; l = 900,0 mm; š = 900 mm; hl = 60 mm; průměr odpadu 90 mm; diturvit; bílá; umístění při stěně, v rohu</t>
  </si>
  <si>
    <t>642153261R</t>
  </si>
  <si>
    <t>umyvadlo š = 500 mm; hl. 410 mm; diturvit; s otvorem pro baterii; uprostřed; bílé</t>
  </si>
  <si>
    <t>64240062R</t>
  </si>
  <si>
    <t>mísa klozetová diturvit závěsná; h = 360 mm; š = 360 mm; hl. 530 mm; splach. hluboké; sedátko s poklopem; bílá</t>
  </si>
  <si>
    <t>998725103R00</t>
  </si>
  <si>
    <t>Přesun hmot pro zařizovací předměty v objektech výšky do 24 m</t>
  </si>
  <si>
    <t>725210821R00</t>
  </si>
  <si>
    <t>Demontáž umyvadel umyvadel bez výtokových armatur</t>
  </si>
  <si>
    <t>725220851R00</t>
  </si>
  <si>
    <t>Demontáž van včetně obezdívky</t>
  </si>
  <si>
    <t>725310821R00</t>
  </si>
  <si>
    <t>Demontáž dřezů jednodílných na konzolách</t>
  </si>
  <si>
    <t>bez výtokových armatur,</t>
  </si>
  <si>
    <t>725320821R00</t>
  </si>
  <si>
    <t>Demontáž dřezů dvojitých na konzolách</t>
  </si>
  <si>
    <t>725820801R00</t>
  </si>
  <si>
    <t>Demontáž baterií nástěnných do G 3/4"</t>
  </si>
  <si>
    <t>725590813R00</t>
  </si>
  <si>
    <t>Vnitrostaveništní  přemístění vybouraných hmot svislé, v objektech výšky přes 12 do 24 m</t>
  </si>
  <si>
    <t>vodorovně do 100 m,</t>
  </si>
  <si>
    <t>3581</t>
  </si>
  <si>
    <t>demontáž odpadní výpustky</t>
  </si>
  <si>
    <t>84574</t>
  </si>
  <si>
    <t>demontáž revizních dvířek 300x400, plastových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</si>
  <si>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</si>
  <si>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</si>
  <si>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551070101R</t>
  </si>
  <si>
    <t>tlačítko ovládací plastové; ovládací síla do 20,0 N; dvoučinné mechanické splachování 3 l/6 l; 247x165x17,5 mm; barva bílá</t>
  </si>
  <si>
    <t>998726123R00</t>
  </si>
  <si>
    <t>Přesun hmot pro předstěnové systémy v objektech výšky do 24 m</t>
  </si>
  <si>
    <t>734255115R00</t>
  </si>
  <si>
    <t>Ventil pojistný závitový 6,0 bar, mosazný, DN 15, vnitřní-vnitřní závit, včetně dodávky materiálu</t>
  </si>
  <si>
    <t>5512100041R</t>
  </si>
  <si>
    <t>regulátor tlaku vody PN 16; DN 20; rozsah teplot 0 až 40 °C; 1,0 až 6,0 bar</t>
  </si>
  <si>
    <t>612403385R00</t>
  </si>
  <si>
    <t>Hrubá výplň rýh ve stěnách, jakoukoliv maltou maltou ze suchých směsí_x000D_
 100 x 50 mm</t>
  </si>
  <si>
    <t>904      R02</t>
  </si>
  <si>
    <t>Hzs-zkousky v ramci montaz.praci, Topná zkouška</t>
  </si>
  <si>
    <t>h</t>
  </si>
  <si>
    <t>Prav.M</t>
  </si>
  <si>
    <t>HZS</t>
  </si>
  <si>
    <t>POL10_</t>
  </si>
  <si>
    <t>971033341R00</t>
  </si>
  <si>
    <t>Vybourání otvorů ve zdivu cihelném z jakýchkoliv cihel pálených_x000D_
 na jakoukoliv maltu vápenou nebo vápenocementovou, plochy do 0,09 m2, tloušťky do 300 mm</t>
  </si>
  <si>
    <t>974031143R00</t>
  </si>
  <si>
    <t>Vysekání rýh v jakémkoliv zdivu cihelném v ploše_x000D_
 do hloubky 70 mm, šířky do 100 mm</t>
  </si>
  <si>
    <t>974031121R00</t>
  </si>
  <si>
    <t>Vysekání rýh v jakémkoliv zdivu cihelném v ploše_x000D_
 do hloubky 30 mm, šířky do 30 mm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</si>
  <si>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</si>
  <si>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</si>
  <si>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</si>
  <si>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</si>
  <si>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999281151R00</t>
  </si>
  <si>
    <t>Přesun hmot pro opravy a údržbu objektů pro opravy a údržbu dosavadních objektů včetně vnějších plášťů_x000D_
 výšky do 25 m, nošením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</si>
  <si>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</si>
  <si>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</si>
  <si>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</si>
  <si>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</si>
  <si>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28377135R</t>
  </si>
  <si>
    <t>páska spojovací PVC; samolepicí; jednostranně; tl. 0,19 mm; š = 38,0 mm; l = 20 m</t>
  </si>
  <si>
    <t>28377130R</t>
  </si>
  <si>
    <t>spona na potrubní pouzdro; plastová; tl = 1,00 mm; š = 4,9 mm; l = 32 mm; šedá</t>
  </si>
  <si>
    <t>722182011RT1</t>
  </si>
  <si>
    <t>Montáž tepelné izolace potrubí lepicí páska, sponky, do DN 25</t>
  </si>
  <si>
    <t>998713103R00</t>
  </si>
  <si>
    <t>Přesun hmot pro izolace tepelné v objektech výšky do 24 m</t>
  </si>
  <si>
    <t>48417407W</t>
  </si>
  <si>
    <t>el. kotel, zás. TV, specifikace dle PD, D+M, vč. propojení</t>
  </si>
  <si>
    <t>RT50 731</t>
  </si>
  <si>
    <t>ovládací modul řízený vnější/interiérovou teplotou, s časovým programem, pro vytápění a ohřev vody</t>
  </si>
  <si>
    <t>731200825R00</t>
  </si>
  <si>
    <t>Demontáž kotlů ocelových na kapalná a plynná paliva o výkonu přes 25 do 40 kW</t>
  </si>
  <si>
    <t>731890802R00</t>
  </si>
  <si>
    <t>Vnitrostaveništní přemístění demontovaných hmot umístěných ve výšce (hloubce) přes 6 do 12 m</t>
  </si>
  <si>
    <t>kotelen vodorovně 100 m, umístěných ve výšce (hloubce)</t>
  </si>
  <si>
    <t>998731102R00</t>
  </si>
  <si>
    <t>Přesun hmot pro kotelny umístěné ve výšce (hloubce) do 12 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</si>
  <si>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</si>
  <si>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</si>
  <si>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</si>
  <si>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</si>
  <si>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733190106R00</t>
  </si>
  <si>
    <t>Tlakové zkoušky potrubí ocelových závitových, plastových, měděných do DN 32</t>
  </si>
  <si>
    <t>998733103R00</t>
  </si>
  <si>
    <t>Přesun hmot pro rozvody potrubí v objektech výšky do 24 m</t>
  </si>
  <si>
    <t>733120815R00</t>
  </si>
  <si>
    <t>Demontáž potrubí z ocelových trubek hladkých do D 38</t>
  </si>
  <si>
    <t>734245423R00</t>
  </si>
  <si>
    <t>Klapka zpětná, mosazná, DN 25, PN 16, vnitřní-vnitřní závit, včetně dodávky materiálu</t>
  </si>
  <si>
    <t>734266426R00</t>
  </si>
  <si>
    <t>Šroubení pro radiátory typu VK dvoutrubkový systém s vypouštěním, rohové, bronzové, DN EK 20x15, PN 10,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</si>
  <si>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</si>
  <si>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</si>
  <si>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R32</t>
  </si>
  <si>
    <t>2. ventil pro žebřík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</si>
  <si>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</si>
  <si>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</si>
  <si>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</si>
  <si>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</si>
  <si>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</si>
  <si>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</si>
  <si>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55137306.AR</t>
  </si>
  <si>
    <t>hlavice termostatická teplota prostoru 6 až 28 °C; ovládání ruční; provedení kapalinová</t>
  </si>
  <si>
    <t>734439101R00</t>
  </si>
  <si>
    <t>Montáž termostatu rtuťového spínače prostorového 0 - 40°, bez dodávky materiálu</t>
  </si>
  <si>
    <t>998734103R00</t>
  </si>
  <si>
    <t>Přesun hmot pro armatury v objektech výšky do 4 m</t>
  </si>
  <si>
    <t>735000912R00</t>
  </si>
  <si>
    <t>Regulace otopného systému při opravách vyregulování dvojregulačních ventilů a kohoutů s termostatickým ovládáním</t>
  </si>
  <si>
    <t>735156930R00</t>
  </si>
  <si>
    <t>Otopná tělesa panelová doplňkové práce tlakové zkoušky , těles třířadých</t>
  </si>
  <si>
    <t>735159111R00</t>
  </si>
  <si>
    <t>Otopná tělesa panelová montáž bez ohledu na počet desek, délky do 1600 mm, bez dodávky materiálu</t>
  </si>
  <si>
    <t>735179110R00</t>
  </si>
  <si>
    <t>Otopná tělesa koupelnová montáž_x000D_
 topných žebříků, bez dodávky materiálu</t>
  </si>
  <si>
    <t>48457337R</t>
  </si>
  <si>
    <t>těleso otopné deskové ocelové; čelní deska profilovaná; v = 600 mm; l = 1 200 mm; hloubka tělesa 155 mm; způsob připojení boční levé nebo pravé; počet desek 3; počet přídavných přestupných ploch 3; připojovací rozteč 546 mm; tepel.výkon 2 887 W</t>
  </si>
  <si>
    <t>48451696R</t>
  </si>
  <si>
    <t>těleso otopné trubkové koupelnové, nástěnné; zapojení do centr.otopné soustavy nebo i jako elektr.radiátor nebo jejich kombinace; mat. ocelové profily 35x41mm,ocel.trubky pr.26; v = 1 180 mm; l = 600 mm; šířka 35 mm; výkon 638 W; povrch barva bílá; rovné; počet trubek 22; umístit na zeď</t>
  </si>
  <si>
    <t>998735103R00</t>
  </si>
  <si>
    <t>Přesun hmot pro otopná tělesa v objektech výšky do 24 m</t>
  </si>
  <si>
    <t>R36</t>
  </si>
  <si>
    <t>vypuštění a napuštění soustavy</t>
  </si>
  <si>
    <t>735411812R00</t>
  </si>
  <si>
    <t>Demontáž konvektorů stavební délky přes 700 do1600 mm</t>
  </si>
  <si>
    <t>210802333RT1</t>
  </si>
  <si>
    <t>Montáž šňůry CYSY, 2 x 1,50 mm2, pevně uložené, včetně dodávky šňůry</t>
  </si>
  <si>
    <t>POL1_9</t>
  </si>
  <si>
    <t>360410019R00</t>
  </si>
  <si>
    <t>Mtz snimace teploty jedn. 112 12</t>
  </si>
  <si>
    <t>34195R</t>
  </si>
  <si>
    <t>materiál pro elektroinstalaci</t>
  </si>
  <si>
    <t>sada</t>
  </si>
  <si>
    <t>RSET</t>
  </si>
  <si>
    <t>Sestava regulátoru a kabelového venkovního čidla</t>
  </si>
  <si>
    <t>612403380R00</t>
  </si>
  <si>
    <t>Hrubá výplň rýh ve stěnách, jakoukoliv maltou maltou ze suchých směsí_x000D_
 30 x 30 mm</t>
  </si>
  <si>
    <t>612403381R00</t>
  </si>
  <si>
    <t>Hrubá výplň rýh ve stěnách, jakoukoliv maltou maltou ze suchých směsí_x000D_
 50 x 30 mm</t>
  </si>
  <si>
    <t>611403380R00</t>
  </si>
  <si>
    <t>Hrubé zaplnění rýh ve stropech maltou ze suchých směsí 30 x 30 mm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</si>
  <si>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</si>
  <si>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</si>
  <si>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</si>
  <si>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905      R02</t>
  </si>
  <si>
    <t>Hzs-revize provoz.souboru a st.obj., Uprava stavajiciho rozvadece</t>
  </si>
  <si>
    <t>973031345R00</t>
  </si>
  <si>
    <t>Vysekání v cihelném zdivu výklenků a kapes kapes na jakoukoliv maltu vápennou nebo vápenocementovou, plochy do 0,25 m2, hloubky do 300 mm</t>
  </si>
  <si>
    <t>971033141R00</t>
  </si>
  <si>
    <t>Vybourání otvorů ve zdivu cihelném z jakýchkoliv cihel pálených_x000D_
 na jakoukoliv maltu vápenou nebo vápenocementovou, průměr profilu do 60 mm, tloušťky do 300 mm</t>
  </si>
  <si>
    <t>971033151R00</t>
  </si>
  <si>
    <t>Vybourání otvorů ve zdivu cihelném z jakýchkoliv cihel pálených_x000D_
 na jakoukoliv maltu vápenou nebo vápenocementovou, průměr profilu do 60 mm, tloušťky do 450 mm</t>
  </si>
  <si>
    <t>971033171R00</t>
  </si>
  <si>
    <t>Vybourání otvorů ve zdivu cihelném z jakýchkoliv cihel pálených_x000D_
 na jakoukoliv maltu vápenou nebo vápenocementovou, průměr profilu do 60 mm, tloušťky do 750 mm</t>
  </si>
  <si>
    <t>973031616R00</t>
  </si>
  <si>
    <t>Vysekání v cihelném zdivu výklenků a kapes kapes pro špalíky a krabice_x000D_
 na jakoukoliv maltu vápennou nebo vápenocementovou, velilkosti do 100x100x50 mm</t>
  </si>
  <si>
    <t>974082172R00</t>
  </si>
  <si>
    <t>Vysekání rýh pro vodiče v omítce stropů z jakékoliv  malty vápenné nebo vápenocementové, šířky do 30 mm</t>
  </si>
  <si>
    <t>974082173R00</t>
  </si>
  <si>
    <t>Vysekání rýh pro vodiče v omítce stropů z jakékoliv  malty vápenné nebo vápenocementové, šířky do 50 mm</t>
  </si>
  <si>
    <t>974082112R00</t>
  </si>
  <si>
    <t>Vysekání rýh pro vodiče v omítce stěn_x000D_
 z jakékoliv malty vápenné nebo vápenocementové, šířky do 30 mm</t>
  </si>
  <si>
    <t>Pol__0014</t>
  </si>
  <si>
    <t>úpravy v rozvaděči RE pro elektroměr + HDO</t>
  </si>
  <si>
    <t>Pol__0015</t>
  </si>
  <si>
    <t>přidání jističe 50A B/3 v rozvaděči RE</t>
  </si>
  <si>
    <t>210-010</t>
  </si>
  <si>
    <t>Bytový rozvaděč RB, kompletní dodávka vč. výzbroje, proudový chránič, jističe, D+M</t>
  </si>
  <si>
    <t>R1256</t>
  </si>
  <si>
    <t>rozvaděč SLP -  design jako RB</t>
  </si>
  <si>
    <t>210010321R00</t>
  </si>
  <si>
    <t xml:space="preserve">Montáž krabice plastové univerzální, kruhové,  ,  ,  , do zdiva, se zapojením,  </t>
  </si>
  <si>
    <t>210110041RT6</t>
  </si>
  <si>
    <t>Montáž spínače zapuštěného a polozapuštěného včetně zapojení, dodávky spínače, krytu a rámečku, jednopólového,  , řazení 1</t>
  </si>
  <si>
    <t>Pol__0020</t>
  </si>
  <si>
    <t>Připojovací zásuvka pro troubu, sporák, 80x80x25, 5 svorek, ochrana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</si>
  <si>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</si>
  <si>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</si>
  <si>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</si>
  <si>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</si>
  <si>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</si>
  <si>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</si>
  <si>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210810053RT1</t>
  </si>
  <si>
    <t>Montáž kabelu CYKY 750 V, 4 x 10 mm2, pevně uloženého, včetně dodávky kabelu</t>
  </si>
  <si>
    <t>210810054RT1</t>
  </si>
  <si>
    <t>Montáž kabelu CYKY 750 V, 4 x 16 mm2, pevně uloženého, včetně dodávky kabelu</t>
  </si>
  <si>
    <t>210800549RT1</t>
  </si>
  <si>
    <t>Montáž vodiče H07V-U (CY), 16 mm2, uloženého pevně, včetně dodávky vodiče</t>
  </si>
  <si>
    <t>210800546RT1</t>
  </si>
  <si>
    <t>Montáž vodiče H07V-U (CY), 4 mm2, uloženého pevně, včetně dodávky vodiče</t>
  </si>
  <si>
    <t>210810045RT1</t>
  </si>
  <si>
    <t>Montáž kabelu CYKY 750 V, 3 x 1,5 mm2, pevně uloženého, včetně dodávky kabelu</t>
  </si>
  <si>
    <t>210810055RT1</t>
  </si>
  <si>
    <t>Montáž kabelu CYKY 750 V, 5 x 1,5 mm2, pevně uloženého, včetně dodávky kabelu</t>
  </si>
  <si>
    <t>210810046RT3</t>
  </si>
  <si>
    <t>Montáž kabelu CYKY 750 V, 3 x 2,5 mm2, pevně uloženého, včetně dodávky kabelu</t>
  </si>
  <si>
    <t>210810056RT1</t>
  </si>
  <si>
    <t>Montáž kabelu CYKY 750 V, 5 x 2,5 mm2, pevně uloženého, včetně dodávky kabelu</t>
  </si>
  <si>
    <t>210810041RT1</t>
  </si>
  <si>
    <t>Montáž kabelu CYKY 750 V, 2 x 1,5 mm2, pevně uloženého, včetně dodávky kabelu</t>
  </si>
  <si>
    <t>210810057RT3</t>
  </si>
  <si>
    <t>Montáž kabelu CYKY 750 V, 5 žilového, pevně uloženého, včetně dodávky kabelu CYKY 5 x 10 mm2</t>
  </si>
  <si>
    <t>210010001R00</t>
  </si>
  <si>
    <t xml:space="preserve">Montáž trubky ohebné, z PVC, uložené pod omítku, vnější průměr 16 mm,  ,  </t>
  </si>
  <si>
    <t>449861130R</t>
  </si>
  <si>
    <t>detektor hlásič multisenzorový, kombinace optického a teplotního senzoru; IP 43; T -20 až 60 °C; pr.100 x 50 mm</t>
  </si>
  <si>
    <t>210110001R00</t>
  </si>
  <si>
    <t>Montáž spínače nástěnného pro prostředí obyčejné nebo vlhké včetně zapojení, jednopólového,  , řazení 1</t>
  </si>
  <si>
    <t>220111761R00</t>
  </si>
  <si>
    <t>Svorka uzemňovací</t>
  </si>
  <si>
    <t>220-004</t>
  </si>
  <si>
    <t>Silové napojení rozvaděče SLP</t>
  </si>
  <si>
    <t>220-002</t>
  </si>
  <si>
    <t>Ovládací, návěštní a signální přístroje tlačítkový, domovní ovladač, včetně zapojení, bez signálky</t>
  </si>
  <si>
    <t>222290103R00</t>
  </si>
  <si>
    <t>Dvojzásuvka 2xRJ45 UTP kat.5e na omítku</t>
  </si>
  <si>
    <t>222730001R00</t>
  </si>
  <si>
    <t>Účastnická zásuvka TV+R+SAT koncová pod omítku</t>
  </si>
  <si>
    <t>210010323R00</t>
  </si>
  <si>
    <t xml:space="preserve">Montáž krabice plastové odbočné, čtvercové,  ,  ,  , do zdiva, se zapojením,  </t>
  </si>
  <si>
    <t>34121046R</t>
  </si>
  <si>
    <t>kabel SYKFY; sdělovací, stíněný vnitřní; pevné uložení vnitřní; Cu plná holá jádra; počet prvků 3; počet žil v prvku 2; jmen.prům.jádra 0,50 mm; teplota použití -25 až 60 °C; barva pláště šedá</t>
  </si>
  <si>
    <t>3412652210R</t>
  </si>
  <si>
    <t>kabel homologovaný koaxiální 75 Ohm; sdělovací, stíněný vnitřní; Cu plná holá jádra; počet a průřez žil 1x0,8mm, průměr přes plášť 5 mm; teplota použití -30 až 70 °C; barva pláště bílá</t>
  </si>
  <si>
    <t>371201303R</t>
  </si>
  <si>
    <t>kabel UTP Elite, Cat5E, venkovní PE+PVC, odolný proti UV záření</t>
  </si>
  <si>
    <t>222280214R00</t>
  </si>
  <si>
    <t>Kabel UTP/FTP kat.5e v trubkách</t>
  </si>
  <si>
    <t>222280221R00</t>
  </si>
  <si>
    <t>SYKFY 5x2x0.5 mm v trubkách</t>
  </si>
  <si>
    <t>222280241R00</t>
  </si>
  <si>
    <t>Koaxiální kabel v trubkách</t>
  </si>
  <si>
    <t>34571050R</t>
  </si>
  <si>
    <t>trubka ohebná, elektroinstalační; mat. PE není samozhášivý; vnější pr.= 21,2 mm; vnitřní pr.= 16,0 mm; mech.odolnost nízká; mezní hodnota zatížení 320 N/5 cm; teplot.rozsah -25 až 90 °C; stupeň hořlavosti A1; použití: pro přímé zalévání při monolitické betonáži nebo pod omítku</t>
  </si>
  <si>
    <t>220711301R00</t>
  </si>
  <si>
    <t>Montáž detektoru</t>
  </si>
  <si>
    <t>220-001</t>
  </si>
  <si>
    <t>Autonomní požární detektor s akust.signalizací</t>
  </si>
  <si>
    <t>38226867D</t>
  </si>
  <si>
    <t>Telefon domácí provedení</t>
  </si>
  <si>
    <t>222323301R00</t>
  </si>
  <si>
    <t>Domácí telefon digitální, na úchyt.body</t>
  </si>
  <si>
    <t>32679R</t>
  </si>
  <si>
    <t>svítidlo - objímka s LED žárovkou, D+M</t>
  </si>
  <si>
    <t>32659R</t>
  </si>
  <si>
    <t>dveřní zvonek D+M</t>
  </si>
  <si>
    <t>R36593</t>
  </si>
  <si>
    <t>zásuvky</t>
  </si>
  <si>
    <t>R36594</t>
  </si>
  <si>
    <t>vypínače</t>
  </si>
  <si>
    <t>R36595</t>
  </si>
  <si>
    <t>pojistky</t>
  </si>
  <si>
    <t>R36596</t>
  </si>
  <si>
    <t>telefon</t>
  </si>
  <si>
    <t>R36597</t>
  </si>
  <si>
    <t>zvonek</t>
  </si>
  <si>
    <t>650801113R00</t>
  </si>
  <si>
    <t>Demontáž svítidla stropního přisazeného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</si>
</sst>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1LyzXOtTNL+QdK/bZt7V5E6kel1ERTJb2zb3VMcVar6V2PAy6hg64Lb+NjSqsdiIJS9xNya7B0gDOtfdoWyVUg==" saltValue="3H/L2TlG3yOlb7xC0JSo0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6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SUMIF(F54:F82,A16,I54:I82)+SUMIF(F54:F82,"PSU",I54:I82)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SUMIF(F54:F82,A17,I54:I82)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SUMIF(F54:F82,A18,I54:I82)</f>
        <v>0</v>
      </c>
      <c r="J18" s="85"/>
    </row>
    <row r="19" spans="1:10" ht="23.25" customHeight="1" x14ac:dyDescent="0.2">
      <c r="A19" s="197" t="s">
        <v>119</v>
      </c>
      <c r="B19" s="38" t="s">
        <v>27</v>
      </c>
      <c r="C19" s="62"/>
      <c r="D19" s="63"/>
      <c r="E19" s="83"/>
      <c r="F19" s="84"/>
      <c r="G19" s="83"/>
      <c r="H19" s="84"/>
      <c r="I19" s="83">
        <f>SUMIF(F54:F82,A19,I54:I82)</f>
        <v>0</v>
      </c>
      <c r="J19" s="85"/>
    </row>
    <row r="20" spans="1:10" ht="23.25" customHeight="1" x14ac:dyDescent="0.2">
      <c r="A20" s="197" t="s">
        <v>120</v>
      </c>
      <c r="B20" s="38" t="s">
        <v>28</v>
      </c>
      <c r="C20" s="62"/>
      <c r="D20" s="63"/>
      <c r="E20" s="83"/>
      <c r="F20" s="84"/>
      <c r="G20" s="83"/>
      <c r="H20" s="84"/>
      <c r="I20" s="83">
        <f>SUMIF(F54:F82,A20,I54:I82)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'05 05_00 Pol'!AE11+'05 05_01 Pol'!AE183+'05 05_02 Pol'!AE109+'05 05_03 Pol'!AE82+'05 05_04 Pol'!AE92</f>
        <v>0</v>
      </c>
      <c r="G39" s="149">
        <f>'05 05_00 Pol'!AF11+'05 05_01 Pol'!AF183+'05 05_02 Pol'!AF109+'05 05_03 Pol'!AF82+'05 05_04 Pol'!AF92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'05 05_00 Pol'!AE11+'05 05_01 Pol'!AE183+'05 05_02 Pol'!AE109+'05 05_03 Pol'!AE82+'05 05_04 Pol'!AE92</f>
        <v>0</v>
      </c>
      <c r="G41" s="156">
        <f>'05 05_00 Pol'!AF11+'05 05_01 Pol'!AF183+'05 05_02 Pol'!AF109+'05 05_03 Pol'!AF82+'05 05_04 Pol'!AF92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'05 05_00 Pol'!AE11</f>
        <v>0</v>
      </c>
      <c r="G42" s="150">
        <f>'05 05_00 Pol'!AF11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'05 05_01 Pol'!AE183</f>
        <v>0</v>
      </c>
      <c r="G43" s="150">
        <f>'05 05_01 Pol'!AF183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'05 05_02 Pol'!AE109</f>
        <v>0</v>
      </c>
      <c r="G44" s="150">
        <f>'05 05_02 Pol'!AF109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'05 05_03 Pol'!AE82</f>
        <v>0</v>
      </c>
      <c r="G45" s="150">
        <f>'05 05_03 Pol'!AF82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'05 05_04 Pol'!AE92</f>
        <v>0</v>
      </c>
      <c r="G46" s="150">
        <f>'05 05_04 Pol'!AF92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/>
      <c r="B47" s="161" t="s">
        <v>59</v>
      </c>
      <c r="C47" s="162"/>
      <c r="D47" s="162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5">
        <f>SUMIF(A39:A46,"=1",I39:I46)</f>
        <v>0</v>
      </c>
      <c r="J47" s="166">
        <f>SUMIF(A39:A46,"=1",J39:J46)</f>
        <v>0</v>
      </c>
    </row>
    <row r="51" spans="1:10" ht="15.75" x14ac:dyDescent="0.25">
      <c r="B51" s="177" t="s">
        <v>61</v>
      </c>
    </row>
    <row r="53" spans="1:10" ht="25.5" customHeight="1" x14ac:dyDescent="0.2">
      <c r="A53" s="179"/>
      <c r="B53" s="182" t="s">
        <v>17</v>
      </c>
      <c r="C53" s="182" t="s">
        <v>5</v>
      </c>
      <c r="D53" s="183"/>
      <c r="E53" s="183"/>
      <c r="F53" s="184" t="s">
        <v>62</v>
      </c>
      <c r="G53" s="184"/>
      <c r="H53" s="184"/>
      <c r="I53" s="184" t="s">
        <v>29</v>
      </c>
      <c r="J53" s="184" t="s">
        <v>0</v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24</v>
      </c>
      <c r="G54" s="194"/>
      <c r="H54" s="194"/>
      <c r="I54" s="194">
        <f>'05 05_01 Pol'!G8</f>
        <v>0</v>
      </c>
      <c r="J54" s="191" t="str">
        <f>IF(I83=0,"",I54/I83*100)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24</v>
      </c>
      <c r="G55" s="194"/>
      <c r="H55" s="194"/>
      <c r="I55" s="194">
        <f>'05 05_01 Pol'!G22</f>
        <v>0</v>
      </c>
      <c r="J55" s="191" t="str">
        <f>IF(I83=0,"",I55/I83*100)</f>
        <v/>
      </c>
    </row>
    <row r="56" spans="1:10" ht="36.75" customHeight="1" x14ac:dyDescent="0.2">
      <c r="A56" s="180"/>
      <c r="B56" s="185" t="s">
        <v>67</v>
      </c>
      <c r="C56" s="186" t="s">
        <v>68</v>
      </c>
      <c r="D56" s="187"/>
      <c r="E56" s="187"/>
      <c r="F56" s="193" t="s">
        <v>24</v>
      </c>
      <c r="G56" s="194"/>
      <c r="H56" s="194"/>
      <c r="I56" s="194">
        <f>'05 05_02 Pol'!G8+'05 05_03 Pol'!G8+'05 05_04 Pol'!G8</f>
        <v>0</v>
      </c>
      <c r="J56" s="191" t="str">
        <f>IF(I83=0,"",I56/I83*100)</f>
        <v/>
      </c>
    </row>
    <row r="57" spans="1:10" ht="36.75" customHeight="1" x14ac:dyDescent="0.2">
      <c r="A57" s="180"/>
      <c r="B57" s="185" t="s">
        <v>69</v>
      </c>
      <c r="C57" s="186" t="s">
        <v>70</v>
      </c>
      <c r="D57" s="187"/>
      <c r="E57" s="187"/>
      <c r="F57" s="193" t="s">
        <v>24</v>
      </c>
      <c r="G57" s="194"/>
      <c r="H57" s="194"/>
      <c r="I57" s="194">
        <f>'05 05_01 Pol'!G41</f>
        <v>0</v>
      </c>
      <c r="J57" s="191" t="str">
        <f>IF(I83=0,"",I57/I83*100)</f>
        <v/>
      </c>
    </row>
    <row r="58" spans="1:10" ht="36.75" customHeight="1" x14ac:dyDescent="0.2">
      <c r="A58" s="180"/>
      <c r="B58" s="185" t="s">
        <v>71</v>
      </c>
      <c r="C58" s="186" t="s">
        <v>72</v>
      </c>
      <c r="D58" s="187"/>
      <c r="E58" s="187"/>
      <c r="F58" s="193" t="s">
        <v>24</v>
      </c>
      <c r="G58" s="194"/>
      <c r="H58" s="194"/>
      <c r="I58" s="194">
        <f>'05 05_03 Pol'!G12+'05 05_04 Pol'!G17</f>
        <v>0</v>
      </c>
      <c r="J58" s="191" t="str">
        <f>IF(I83=0,"",I58/I83*100)</f>
        <v/>
      </c>
    </row>
    <row r="59" spans="1:10" ht="36.75" customHeight="1" x14ac:dyDescent="0.2">
      <c r="A59" s="180"/>
      <c r="B59" s="185" t="s">
        <v>73</v>
      </c>
      <c r="C59" s="186" t="s">
        <v>74</v>
      </c>
      <c r="D59" s="187"/>
      <c r="E59" s="187"/>
      <c r="F59" s="193" t="s">
        <v>24</v>
      </c>
      <c r="G59" s="194"/>
      <c r="H59" s="194"/>
      <c r="I59" s="194">
        <f>'05 05_02 Pol'!G14+'05 05_03 Pol'!G14+'05 05_04 Pol'!G19</f>
        <v>0</v>
      </c>
      <c r="J59" s="191" t="str">
        <f>IF(I83=0,"",I59/I83*100)</f>
        <v/>
      </c>
    </row>
    <row r="60" spans="1:10" ht="36.75" customHeight="1" x14ac:dyDescent="0.2">
      <c r="A60" s="180"/>
      <c r="B60" s="185" t="s">
        <v>75</v>
      </c>
      <c r="C60" s="186" t="s">
        <v>76</v>
      </c>
      <c r="D60" s="187"/>
      <c r="E60" s="187"/>
      <c r="F60" s="193" t="s">
        <v>24</v>
      </c>
      <c r="G60" s="194"/>
      <c r="H60" s="194"/>
      <c r="I60" s="194">
        <f>'05 05_01 Pol'!G89+'05 05_02 Pol'!G30+'05 05_03 Pol'!G28+'05 05_04 Pol'!G34</f>
        <v>0</v>
      </c>
      <c r="J60" s="191" t="str">
        <f>IF(I83=0,"",I60/I83*100)</f>
        <v/>
      </c>
    </row>
    <row r="61" spans="1:10" ht="36.75" customHeight="1" x14ac:dyDescent="0.2">
      <c r="A61" s="180"/>
      <c r="B61" s="185" t="s">
        <v>77</v>
      </c>
      <c r="C61" s="186" t="s">
        <v>78</v>
      </c>
      <c r="D61" s="187"/>
      <c r="E61" s="187"/>
      <c r="F61" s="193" t="s">
        <v>25</v>
      </c>
      <c r="G61" s="194"/>
      <c r="H61" s="194"/>
      <c r="I61" s="194">
        <f>'05 05_01 Pol'!G92</f>
        <v>0</v>
      </c>
      <c r="J61" s="191" t="str">
        <f>IF(I83=0,"",I61/I83*100)</f>
        <v/>
      </c>
    </row>
    <row r="62" spans="1:10" ht="36.75" customHeight="1" x14ac:dyDescent="0.2">
      <c r="A62" s="180"/>
      <c r="B62" s="185" t="s">
        <v>79</v>
      </c>
      <c r="C62" s="186" t="s">
        <v>80</v>
      </c>
      <c r="D62" s="187"/>
      <c r="E62" s="187"/>
      <c r="F62" s="193" t="s">
        <v>25</v>
      </c>
      <c r="G62" s="194"/>
      <c r="H62" s="194"/>
      <c r="I62" s="194">
        <f>'05 05_03 Pol'!G31</f>
        <v>0</v>
      </c>
      <c r="J62" s="191" t="str">
        <f>IF(I83=0,"",I62/I83*100)</f>
        <v/>
      </c>
    </row>
    <row r="63" spans="1:10" ht="36.75" customHeight="1" x14ac:dyDescent="0.2">
      <c r="A63" s="180"/>
      <c r="B63" s="185" t="s">
        <v>81</v>
      </c>
      <c r="C63" s="186" t="s">
        <v>82</v>
      </c>
      <c r="D63" s="187"/>
      <c r="E63" s="187"/>
      <c r="F63" s="193" t="s">
        <v>25</v>
      </c>
      <c r="G63" s="194"/>
      <c r="H63" s="194"/>
      <c r="I63" s="194">
        <f>'05 05_02 Pol'!G33</f>
        <v>0</v>
      </c>
      <c r="J63" s="191" t="str">
        <f>IF(I83=0,"",I63/I83*100)</f>
        <v/>
      </c>
    </row>
    <row r="64" spans="1:10" ht="36.75" customHeight="1" x14ac:dyDescent="0.2">
      <c r="A64" s="180"/>
      <c r="B64" s="185" t="s">
        <v>83</v>
      </c>
      <c r="C64" s="186" t="s">
        <v>84</v>
      </c>
      <c r="D64" s="187"/>
      <c r="E64" s="187"/>
      <c r="F64" s="193" t="s">
        <v>25</v>
      </c>
      <c r="G64" s="194"/>
      <c r="H64" s="194"/>
      <c r="I64" s="194">
        <f>'05 05_02 Pol'!G47</f>
        <v>0</v>
      </c>
      <c r="J64" s="191" t="str">
        <f>IF(I83=0,"",I64/I83*100)</f>
        <v/>
      </c>
    </row>
    <row r="65" spans="1:10" ht="36.75" customHeight="1" x14ac:dyDescent="0.2">
      <c r="A65" s="180"/>
      <c r="B65" s="185" t="s">
        <v>85</v>
      </c>
      <c r="C65" s="186" t="s">
        <v>86</v>
      </c>
      <c r="D65" s="187"/>
      <c r="E65" s="187"/>
      <c r="F65" s="193" t="s">
        <v>25</v>
      </c>
      <c r="G65" s="194"/>
      <c r="H65" s="194"/>
      <c r="I65" s="194">
        <f>'05 05_02 Pol'!G67</f>
        <v>0</v>
      </c>
      <c r="J65" s="191" t="str">
        <f>IF(I83=0,"",I65/I83*100)</f>
        <v/>
      </c>
    </row>
    <row r="66" spans="1:10" ht="36.75" customHeight="1" x14ac:dyDescent="0.2">
      <c r="A66" s="180"/>
      <c r="B66" s="185" t="s">
        <v>87</v>
      </c>
      <c r="C66" s="186" t="s">
        <v>88</v>
      </c>
      <c r="D66" s="187"/>
      <c r="E66" s="187"/>
      <c r="F66" s="193" t="s">
        <v>25</v>
      </c>
      <c r="G66" s="194"/>
      <c r="H66" s="194"/>
      <c r="I66" s="194">
        <f>'05 05_02 Pol'!G100</f>
        <v>0</v>
      </c>
      <c r="J66" s="191" t="str">
        <f>IF(I83=0,"",I66/I83*100)</f>
        <v/>
      </c>
    </row>
    <row r="67" spans="1:10" ht="36.75" customHeight="1" x14ac:dyDescent="0.2">
      <c r="A67" s="180"/>
      <c r="B67" s="185" t="s">
        <v>89</v>
      </c>
      <c r="C67" s="186" t="s">
        <v>90</v>
      </c>
      <c r="D67" s="187"/>
      <c r="E67" s="187"/>
      <c r="F67" s="193" t="s">
        <v>25</v>
      </c>
      <c r="G67" s="194"/>
      <c r="H67" s="194"/>
      <c r="I67" s="194">
        <f>'05 05_01 Pol'!G95</f>
        <v>0</v>
      </c>
      <c r="J67" s="191" t="str">
        <f>IF(I83=0,"",I67/I83*100)</f>
        <v/>
      </c>
    </row>
    <row r="68" spans="1:10" ht="36.75" customHeight="1" x14ac:dyDescent="0.2">
      <c r="A68" s="180"/>
      <c r="B68" s="185" t="s">
        <v>91</v>
      </c>
      <c r="C68" s="186" t="s">
        <v>92</v>
      </c>
      <c r="D68" s="187"/>
      <c r="E68" s="187"/>
      <c r="F68" s="193" t="s">
        <v>25</v>
      </c>
      <c r="G68" s="194"/>
      <c r="H68" s="194"/>
      <c r="I68" s="194">
        <f>'05 05_03 Pol'!G39</f>
        <v>0</v>
      </c>
      <c r="J68" s="191" t="str">
        <f>IF(I83=0,"",I68/I83*100)</f>
        <v/>
      </c>
    </row>
    <row r="69" spans="1:10" ht="36.75" customHeight="1" x14ac:dyDescent="0.2">
      <c r="A69" s="180"/>
      <c r="B69" s="185" t="s">
        <v>93</v>
      </c>
      <c r="C69" s="186" t="s">
        <v>94</v>
      </c>
      <c r="D69" s="187"/>
      <c r="E69" s="187"/>
      <c r="F69" s="193" t="s">
        <v>25</v>
      </c>
      <c r="G69" s="194"/>
      <c r="H69" s="194"/>
      <c r="I69" s="194">
        <f>'05 05_03 Pol'!G47</f>
        <v>0</v>
      </c>
      <c r="J69" s="191" t="str">
        <f>IF(I83=0,"",I69/I83*100)</f>
        <v/>
      </c>
    </row>
    <row r="70" spans="1:10" ht="36.75" customHeight="1" x14ac:dyDescent="0.2">
      <c r="A70" s="180"/>
      <c r="B70" s="185" t="s">
        <v>95</v>
      </c>
      <c r="C70" s="186" t="s">
        <v>96</v>
      </c>
      <c r="D70" s="187"/>
      <c r="E70" s="187"/>
      <c r="F70" s="193" t="s">
        <v>25</v>
      </c>
      <c r="G70" s="194"/>
      <c r="H70" s="194"/>
      <c r="I70" s="194">
        <f>'05 05_02 Pol'!G105+'05 05_03 Pol'!G55</f>
        <v>0</v>
      </c>
      <c r="J70" s="191" t="str">
        <f>IF(I83=0,"",I70/I83*100)</f>
        <v/>
      </c>
    </row>
    <row r="71" spans="1:10" ht="36.75" customHeight="1" x14ac:dyDescent="0.2">
      <c r="A71" s="180"/>
      <c r="B71" s="185" t="s">
        <v>97</v>
      </c>
      <c r="C71" s="186" t="s">
        <v>98</v>
      </c>
      <c r="D71" s="187"/>
      <c r="E71" s="187"/>
      <c r="F71" s="193" t="s">
        <v>25</v>
      </c>
      <c r="G71" s="194"/>
      <c r="H71" s="194"/>
      <c r="I71" s="194">
        <f>'05 05_03 Pol'!G66</f>
        <v>0</v>
      </c>
      <c r="J71" s="191" t="str">
        <f>IF(I83=0,"",I71/I83*100)</f>
        <v/>
      </c>
    </row>
    <row r="72" spans="1:10" ht="36.75" customHeight="1" x14ac:dyDescent="0.2">
      <c r="A72" s="180"/>
      <c r="B72" s="185" t="s">
        <v>99</v>
      </c>
      <c r="C72" s="186" t="s">
        <v>100</v>
      </c>
      <c r="D72" s="187"/>
      <c r="E72" s="187"/>
      <c r="F72" s="193" t="s">
        <v>25</v>
      </c>
      <c r="G72" s="194"/>
      <c r="H72" s="194"/>
      <c r="I72" s="194">
        <f>'05 05_01 Pol'!G97</f>
        <v>0</v>
      </c>
      <c r="J72" s="191" t="str">
        <f>IF(I83=0,"",I72/I83*100)</f>
        <v/>
      </c>
    </row>
    <row r="73" spans="1:10" ht="36.75" customHeight="1" x14ac:dyDescent="0.2">
      <c r="A73" s="180"/>
      <c r="B73" s="185" t="s">
        <v>101</v>
      </c>
      <c r="C73" s="186" t="s">
        <v>102</v>
      </c>
      <c r="D73" s="187"/>
      <c r="E73" s="187"/>
      <c r="F73" s="193" t="s">
        <v>25</v>
      </c>
      <c r="G73" s="194"/>
      <c r="H73" s="194"/>
      <c r="I73" s="194">
        <f>'05 05_01 Pol'!G104</f>
        <v>0</v>
      </c>
      <c r="J73" s="191" t="str">
        <f>IF(I83=0,"",I73/I83*100)</f>
        <v/>
      </c>
    </row>
    <row r="74" spans="1:10" ht="36.75" customHeight="1" x14ac:dyDescent="0.2">
      <c r="A74" s="180"/>
      <c r="B74" s="185" t="s">
        <v>103</v>
      </c>
      <c r="C74" s="186" t="s">
        <v>104</v>
      </c>
      <c r="D74" s="187"/>
      <c r="E74" s="187"/>
      <c r="F74" s="193" t="s">
        <v>25</v>
      </c>
      <c r="G74" s="194"/>
      <c r="H74" s="194"/>
      <c r="I74" s="194">
        <f>'05 05_01 Pol'!G117</f>
        <v>0</v>
      </c>
      <c r="J74" s="191" t="str">
        <f>IF(I83=0,"",I74/I83*100)</f>
        <v/>
      </c>
    </row>
    <row r="75" spans="1:10" ht="36.75" customHeight="1" x14ac:dyDescent="0.2">
      <c r="A75" s="180"/>
      <c r="B75" s="185" t="s">
        <v>105</v>
      </c>
      <c r="C75" s="186" t="s">
        <v>106</v>
      </c>
      <c r="D75" s="187"/>
      <c r="E75" s="187"/>
      <c r="F75" s="193" t="s">
        <v>25</v>
      </c>
      <c r="G75" s="194"/>
      <c r="H75" s="194"/>
      <c r="I75" s="194">
        <f>'05 05_01 Pol'!G126</f>
        <v>0</v>
      </c>
      <c r="J75" s="191" t="str">
        <f>IF(I83=0,"",I75/I83*100)</f>
        <v/>
      </c>
    </row>
    <row r="76" spans="1:10" ht="36.75" customHeight="1" x14ac:dyDescent="0.2">
      <c r="A76" s="180"/>
      <c r="B76" s="185" t="s">
        <v>107</v>
      </c>
      <c r="C76" s="186" t="s">
        <v>108</v>
      </c>
      <c r="D76" s="187"/>
      <c r="E76" s="187"/>
      <c r="F76" s="193" t="s">
        <v>25</v>
      </c>
      <c r="G76" s="194"/>
      <c r="H76" s="194"/>
      <c r="I76" s="194">
        <f>'05 05_01 Pol'!G140</f>
        <v>0</v>
      </c>
      <c r="J76" s="191" t="str">
        <f>IF(I83=0,"",I76/I83*100)</f>
        <v/>
      </c>
    </row>
    <row r="77" spans="1:10" ht="36.75" customHeight="1" x14ac:dyDescent="0.2">
      <c r="A77" s="180"/>
      <c r="B77" s="185" t="s">
        <v>109</v>
      </c>
      <c r="C77" s="186" t="s">
        <v>110</v>
      </c>
      <c r="D77" s="187"/>
      <c r="E77" s="187"/>
      <c r="F77" s="193" t="s">
        <v>25</v>
      </c>
      <c r="G77" s="194"/>
      <c r="H77" s="194"/>
      <c r="I77" s="194">
        <f>'05 05_01 Pol'!G163</f>
        <v>0</v>
      </c>
      <c r="J77" s="191" t="str">
        <f>IF(I83=0,"",I77/I83*100)</f>
        <v/>
      </c>
    </row>
    <row r="78" spans="1:10" ht="36.75" customHeight="1" x14ac:dyDescent="0.2">
      <c r="A78" s="180"/>
      <c r="B78" s="185" t="s">
        <v>111</v>
      </c>
      <c r="C78" s="186" t="s">
        <v>112</v>
      </c>
      <c r="D78" s="187"/>
      <c r="E78" s="187"/>
      <c r="F78" s="193" t="s">
        <v>25</v>
      </c>
      <c r="G78" s="194"/>
      <c r="H78" s="194"/>
      <c r="I78" s="194">
        <f>'05 05_01 Pol'!G170</f>
        <v>0</v>
      </c>
      <c r="J78" s="191" t="str">
        <f>IF(I83=0,"",I78/I83*100)</f>
        <v/>
      </c>
    </row>
    <row r="79" spans="1:10" ht="36.75" customHeight="1" x14ac:dyDescent="0.2">
      <c r="A79" s="180"/>
      <c r="B79" s="185" t="s">
        <v>113</v>
      </c>
      <c r="C79" s="186" t="s">
        <v>114</v>
      </c>
      <c r="D79" s="187"/>
      <c r="E79" s="187"/>
      <c r="F79" s="193" t="s">
        <v>26</v>
      </c>
      <c r="G79" s="194"/>
      <c r="H79" s="194"/>
      <c r="I79" s="194">
        <f>'05 05_03 Pol'!G76+'05 05_04 Pol'!G37</f>
        <v>0</v>
      </c>
      <c r="J79" s="191" t="str">
        <f>IF(I83=0,"",I79/I83*100)</f>
        <v/>
      </c>
    </row>
    <row r="80" spans="1:10" ht="36.75" customHeight="1" x14ac:dyDescent="0.2">
      <c r="A80" s="180"/>
      <c r="B80" s="185" t="s">
        <v>115</v>
      </c>
      <c r="C80" s="186" t="s">
        <v>116</v>
      </c>
      <c r="D80" s="187"/>
      <c r="E80" s="187"/>
      <c r="F80" s="193" t="s">
        <v>26</v>
      </c>
      <c r="G80" s="194"/>
      <c r="H80" s="194"/>
      <c r="I80" s="194">
        <f>'05 05_04 Pol'!G63</f>
        <v>0</v>
      </c>
      <c r="J80" s="191" t="str">
        <f>IF(I83=0,"",I80/I83*100)</f>
        <v/>
      </c>
    </row>
    <row r="81" spans="1:10" ht="36.75" customHeight="1" x14ac:dyDescent="0.2">
      <c r="A81" s="180"/>
      <c r="B81" s="185" t="s">
        <v>117</v>
      </c>
      <c r="C81" s="186" t="s">
        <v>118</v>
      </c>
      <c r="D81" s="187"/>
      <c r="E81" s="187"/>
      <c r="F81" s="193" t="s">
        <v>26</v>
      </c>
      <c r="G81" s="194"/>
      <c r="H81" s="194"/>
      <c r="I81" s="194">
        <f>'05 05_04 Pol'!G84</f>
        <v>0</v>
      </c>
      <c r="J81" s="191" t="str">
        <f>IF(I83=0,"",I81/I83*100)</f>
        <v/>
      </c>
    </row>
    <row r="82" spans="1:10" ht="36.75" customHeight="1" x14ac:dyDescent="0.2">
      <c r="A82" s="180"/>
      <c r="B82" s="185" t="s">
        <v>119</v>
      </c>
      <c r="C82" s="186" t="s">
        <v>27</v>
      </c>
      <c r="D82" s="187"/>
      <c r="E82" s="187"/>
      <c r="F82" s="193" t="s">
        <v>119</v>
      </c>
      <c r="G82" s="194"/>
      <c r="H82" s="194"/>
      <c r="I82" s="194">
        <f>'05 05_00 Pol'!G8</f>
        <v>0</v>
      </c>
      <c r="J82" s="191" t="str">
        <f>IF(I83=0,"",I82/I83*100)</f>
        <v/>
      </c>
    </row>
    <row r="83" spans="1:10" ht="25.5" customHeight="1" x14ac:dyDescent="0.2">
      <c r="A83" s="181"/>
      <c r="B83" s="188" t="s">
        <v>1</v>
      </c>
      <c r="C83" s="189"/>
      <c r="D83" s="190"/>
      <c r="E83" s="190"/>
      <c r="F83" s="195"/>
      <c r="G83" s="196"/>
      <c r="H83" s="196"/>
      <c r="I83" s="196">
        <f>SUM(I54:I82)</f>
        <v>0</v>
      </c>
      <c r="J83" s="192">
        <f>SUM(J54:J82)</f>
        <v>0</v>
      </c>
    </row>
    <row r="84" spans="1:10" x14ac:dyDescent="0.2">
      <c r="F84" s="133"/>
      <c r="G84" s="133"/>
      <c r="H84" s="133"/>
      <c r="I84" s="133"/>
      <c r="J84" s="134"/>
    </row>
    <row r="85" spans="1:10" x14ac:dyDescent="0.2">
      <c r="F85" s="133"/>
      <c r="G85" s="133"/>
      <c r="H85" s="133"/>
      <c r="I85" s="133"/>
      <c r="J85" s="134"/>
    </row>
    <row r="86" spans="1:10" x14ac:dyDescent="0.2">
      <c r="F86" s="133"/>
      <c r="G86" s="133"/>
      <c r="H86" s="133"/>
      <c r="I86" s="133"/>
      <c r="J86" s="134"/>
    </row>
  </sheetData>
  <sheetProtection algorithmName="SHA-512" hashValue="9wrSUy540Y/SD/TuQYLW9jPnj/yg8efwm4wMH36ho53zgjUs/sVN7ZBUb59tI6wndoZPNzY3Fy+w2bmy4+zkVA==" saltValue="vZ/6MhH/4+oAsL5uyMWD7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80:E80"/>
    <mergeCell ref="C81:E81"/>
    <mergeCell ref="C82:E82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IoUWdWhd2zsbA30ABQb2iS7IsMIipehFcWqUvyHatnu5CN1E1Mi0GMCV6jqZOn4HBl+Bac29gYvMzHS0fTOLzg==" saltValue="833NTVYZUhGd6NkIWeUrc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095C-2768-4C52-84DF-E5D347E90E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119</v>
      </c>
      <c r="C8" s="240" t="s">
        <v>27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AG8" t="s">
        <v>148</v>
      </c>
    </row>
    <row r="9" spans="1:60" outlineLevel="1" x14ac:dyDescent="0.2">
      <c r="A9" s="232">
        <v>1</v>
      </c>
      <c r="B9" s="233" t="s">
        <v>149</v>
      </c>
      <c r="C9" s="241" t="s">
        <v>150</v>
      </c>
      <c r="D9" s="234" t="s">
        <v>151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152</v>
      </c>
      <c r="T9" s="238" t="s">
        <v>153</v>
      </c>
      <c r="U9" s="223">
        <v>0</v>
      </c>
      <c r="V9" s="223">
        <f>ROUND(E9*U9,2)</f>
        <v>0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155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4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134</v>
      </c>
    </row>
    <row r="11" spans="1:60" x14ac:dyDescent="0.2">
      <c r="A11" s="216"/>
      <c r="B11" s="217" t="s">
        <v>29</v>
      </c>
      <c r="C11" s="243"/>
      <c r="D11" s="218"/>
      <c r="E11" s="219"/>
      <c r="F11" s="219"/>
      <c r="G11" s="23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156</v>
      </c>
    </row>
    <row r="12" spans="1:60" x14ac:dyDescent="0.2">
      <c r="C12" s="244"/>
      <c r="D12" s="10"/>
      <c r="AG12" t="s">
        <v>157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bRmMmah5jzad/J7QtiXp22PjcmZR0dOnx0sg0vB8/a8ic4RRF+R9jM83AjbuiCBiA1PABmDd9xRh/yigkD9BA==" saltValue="rWeG+WmLTA6qoL2jfhLYk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6E98-92CB-4884-A895-5BC8CFD7324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63</v>
      </c>
      <c r="C8" s="240" t="s">
        <v>64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30"/>
      <c r="O8" s="230">
        <f>SUM(O9:O21)</f>
        <v>8.17</v>
      </c>
      <c r="P8" s="230"/>
      <c r="Q8" s="230">
        <f>SUM(Q9:Q21)</f>
        <v>0</v>
      </c>
      <c r="R8" s="230"/>
      <c r="S8" s="230"/>
      <c r="T8" s="231"/>
      <c r="U8" s="225"/>
      <c r="V8" s="225">
        <f>SUM(V9:V21)</f>
        <v>17.540000000000003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158</v>
      </c>
      <c r="C9" s="241" t="s">
        <v>159</v>
      </c>
      <c r="D9" s="234" t="s">
        <v>160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1.389E-2</v>
      </c>
      <c r="O9" s="237">
        <f>ROUND(E9*N9,2)</f>
        <v>0.01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0.16</v>
      </c>
      <c r="V9" s="223">
        <f>ROUND(E9*U9,2)</f>
        <v>0.16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164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4" t="s">
        <v>166</v>
      </c>
      <c r="D11" s="245"/>
      <c r="E11" s="246">
        <v>1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2">
        <v>2</v>
      </c>
      <c r="B12" s="233" t="s">
        <v>168</v>
      </c>
      <c r="C12" s="241" t="s">
        <v>169</v>
      </c>
      <c r="D12" s="234" t="s">
        <v>170</v>
      </c>
      <c r="E12" s="235">
        <v>4.3866699999999996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1.84144</v>
      </c>
      <c r="O12" s="237">
        <f>ROUND(E12*N12,2)</f>
        <v>8.08</v>
      </c>
      <c r="P12" s="237">
        <v>0</v>
      </c>
      <c r="Q12" s="237">
        <f>ROUND(E12*P12,2)</f>
        <v>0</v>
      </c>
      <c r="R12" s="237" t="s">
        <v>161</v>
      </c>
      <c r="S12" s="237" t="s">
        <v>162</v>
      </c>
      <c r="T12" s="238" t="s">
        <v>162</v>
      </c>
      <c r="U12" s="223">
        <v>3.8420000000000001</v>
      </c>
      <c r="V12" s="223">
        <f>ROUND(E12*U12,2)</f>
        <v>16.850000000000001</v>
      </c>
      <c r="W12" s="223"/>
      <c r="X12" s="223" t="s">
        <v>154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163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3" t="s">
        <v>164</v>
      </c>
      <c r="D13" s="250"/>
      <c r="E13" s="250"/>
      <c r="F13" s="250"/>
      <c r="G13" s="25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4" t="s">
        <v>171</v>
      </c>
      <c r="D14" s="245"/>
      <c r="E14" s="246">
        <v>0.77685000000000004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167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4" t="s">
        <v>172</v>
      </c>
      <c r="D15" s="245"/>
      <c r="E15" s="246">
        <v>1.06159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167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4" t="s">
        <v>173</v>
      </c>
      <c r="D16" s="245"/>
      <c r="E16" s="246">
        <v>1.45279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167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4" t="s">
        <v>174</v>
      </c>
      <c r="D17" s="245"/>
      <c r="E17" s="246">
        <v>1.09545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167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32">
        <v>3</v>
      </c>
      <c r="B18" s="233" t="s">
        <v>175</v>
      </c>
      <c r="C18" s="241" t="s">
        <v>176</v>
      </c>
      <c r="D18" s="234" t="s">
        <v>177</v>
      </c>
      <c r="E18" s="235">
        <v>0.58499999999999996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0.12906000000000001</v>
      </c>
      <c r="O18" s="237">
        <f>ROUND(E18*N18,2)</f>
        <v>0.08</v>
      </c>
      <c r="P18" s="237">
        <v>0</v>
      </c>
      <c r="Q18" s="237">
        <f>ROUND(E18*P18,2)</f>
        <v>0</v>
      </c>
      <c r="R18" s="237" t="s">
        <v>161</v>
      </c>
      <c r="S18" s="237" t="s">
        <v>162</v>
      </c>
      <c r="T18" s="238" t="s">
        <v>162</v>
      </c>
      <c r="U18" s="223">
        <v>0.90100000000000002</v>
      </c>
      <c r="V18" s="223">
        <f>ROUND(E18*U18,2)</f>
        <v>0.53</v>
      </c>
      <c r="W18" s="223"/>
      <c r="X18" s="223" t="s">
        <v>154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155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3" t="s">
        <v>164</v>
      </c>
      <c r="D19" s="250"/>
      <c r="E19" s="250"/>
      <c r="F19" s="250"/>
      <c r="G19" s="250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165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4" t="s">
        <v>178</v>
      </c>
      <c r="D20" s="245"/>
      <c r="E20" s="246">
        <v>0.58499999999999996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167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51">
        <v>4</v>
      </c>
      <c r="B21" s="252" t="s">
        <v>179</v>
      </c>
      <c r="C21" s="265" t="s">
        <v>180</v>
      </c>
      <c r="D21" s="253" t="s">
        <v>181</v>
      </c>
      <c r="E21" s="254">
        <v>1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/>
      <c r="S21" s="256" t="s">
        <v>152</v>
      </c>
      <c r="T21" s="257" t="s">
        <v>182</v>
      </c>
      <c r="U21" s="223">
        <v>0</v>
      </c>
      <c r="V21" s="223">
        <f>ROUND(E21*U21,2)</f>
        <v>0</v>
      </c>
      <c r="W21" s="223"/>
      <c r="X21" s="223" t="s">
        <v>154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6" t="s">
        <v>147</v>
      </c>
      <c r="B22" s="227" t="s">
        <v>65</v>
      </c>
      <c r="C22" s="240" t="s">
        <v>66</v>
      </c>
      <c r="D22" s="228"/>
      <c r="E22" s="229"/>
      <c r="F22" s="230"/>
      <c r="G22" s="230">
        <f>SUMIF(AG23:AG40,"&lt;&gt;NOR",G23:G40)</f>
        <v>0</v>
      </c>
      <c r="H22" s="230"/>
      <c r="I22" s="230">
        <f>SUM(I23:I40)</f>
        <v>0</v>
      </c>
      <c r="J22" s="230"/>
      <c r="K22" s="230">
        <f>SUM(K23:K40)</f>
        <v>0</v>
      </c>
      <c r="L22" s="230"/>
      <c r="M22" s="230">
        <f>SUM(M23:M40)</f>
        <v>0</v>
      </c>
      <c r="N22" s="230"/>
      <c r="O22" s="230">
        <f>SUM(O23:O40)</f>
        <v>1.6</v>
      </c>
      <c r="P22" s="230"/>
      <c r="Q22" s="230">
        <f>SUM(Q23:Q40)</f>
        <v>0</v>
      </c>
      <c r="R22" s="230"/>
      <c r="S22" s="230"/>
      <c r="T22" s="231"/>
      <c r="U22" s="225"/>
      <c r="V22" s="225">
        <f>SUM(V23:V40)</f>
        <v>26.5</v>
      </c>
      <c r="W22" s="225"/>
      <c r="X22" s="225"/>
      <c r="AG22" t="s">
        <v>148</v>
      </c>
    </row>
    <row r="23" spans="1:60" ht="22.5" outlineLevel="1" x14ac:dyDescent="0.2">
      <c r="A23" s="232">
        <v>5</v>
      </c>
      <c r="B23" s="233" t="s">
        <v>183</v>
      </c>
      <c r="C23" s="241" t="s">
        <v>184</v>
      </c>
      <c r="D23" s="234" t="s">
        <v>177</v>
      </c>
      <c r="E23" s="235">
        <v>36.686999999999998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3.2000000000000003E-4</v>
      </c>
      <c r="O23" s="237">
        <f>ROUND(E23*N23,2)</f>
        <v>0.01</v>
      </c>
      <c r="P23" s="237">
        <v>0</v>
      </c>
      <c r="Q23" s="237">
        <f>ROUND(E23*P23,2)</f>
        <v>0</v>
      </c>
      <c r="R23" s="237" t="s">
        <v>185</v>
      </c>
      <c r="S23" s="237" t="s">
        <v>162</v>
      </c>
      <c r="T23" s="238" t="s">
        <v>162</v>
      </c>
      <c r="U23" s="223">
        <v>7.0000000000000007E-2</v>
      </c>
      <c r="V23" s="223">
        <f>ROUND(E23*U23,2)</f>
        <v>2.57</v>
      </c>
      <c r="W23" s="223"/>
      <c r="X23" s="223" t="s">
        <v>154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3" t="s">
        <v>186</v>
      </c>
      <c r="D24" s="250"/>
      <c r="E24" s="250"/>
      <c r="F24" s="250"/>
      <c r="G24" s="25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4" t="s">
        <v>187</v>
      </c>
      <c r="D25" s="245"/>
      <c r="E25" s="246">
        <v>36.686999999999998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167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2">
        <v>6</v>
      </c>
      <c r="B26" s="233" t="s">
        <v>188</v>
      </c>
      <c r="C26" s="241" t="s">
        <v>189</v>
      </c>
      <c r="D26" s="234" t="s">
        <v>177</v>
      </c>
      <c r="E26" s="235">
        <v>11.081799999999999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4.0000000000000003E-5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185</v>
      </c>
      <c r="S26" s="237" t="s">
        <v>162</v>
      </c>
      <c r="T26" s="238" t="s">
        <v>162</v>
      </c>
      <c r="U26" s="223">
        <v>7.8E-2</v>
      </c>
      <c r="V26" s="223">
        <f>ROUND(E26*U26,2)</f>
        <v>0.86</v>
      </c>
      <c r="W26" s="223"/>
      <c r="X26" s="223" t="s">
        <v>154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20"/>
      <c r="B27" s="221"/>
      <c r="C27" s="263" t="s">
        <v>190</v>
      </c>
      <c r="D27" s="250"/>
      <c r="E27" s="250"/>
      <c r="F27" s="250"/>
      <c r="G27" s="250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58" t="str">
        <f>C27</f>
        <v>které se zřizují před úpravami povrchu, a obalení osazených dveřních zárubní před znečištěním při úpravách povrchu nástřikem plastických maltovin včetně pozdějšího odkrytí,</v>
      </c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4" t="s">
        <v>191</v>
      </c>
      <c r="D28" s="245"/>
      <c r="E28" s="246">
        <v>11.081799999999999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167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32">
        <v>7</v>
      </c>
      <c r="B29" s="233" t="s">
        <v>192</v>
      </c>
      <c r="C29" s="241" t="s">
        <v>193</v>
      </c>
      <c r="D29" s="234" t="s">
        <v>177</v>
      </c>
      <c r="E29" s="235">
        <v>18.396000000000001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3.9210000000000002E-2</v>
      </c>
      <c r="O29" s="237">
        <f>ROUND(E29*N29,2)</f>
        <v>0.72</v>
      </c>
      <c r="P29" s="237">
        <v>0</v>
      </c>
      <c r="Q29" s="237">
        <f>ROUND(E29*P29,2)</f>
        <v>0</v>
      </c>
      <c r="R29" s="237" t="s">
        <v>185</v>
      </c>
      <c r="S29" s="237" t="s">
        <v>162</v>
      </c>
      <c r="T29" s="238" t="s">
        <v>162</v>
      </c>
      <c r="U29" s="223">
        <v>0.39600000000000002</v>
      </c>
      <c r="V29" s="223">
        <f>ROUND(E29*U29,2)</f>
        <v>7.28</v>
      </c>
      <c r="W29" s="223"/>
      <c r="X29" s="223" t="s">
        <v>154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163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4" t="s">
        <v>194</v>
      </c>
      <c r="D30" s="245"/>
      <c r="E30" s="246">
        <v>18.396000000000001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167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2">
        <v>8</v>
      </c>
      <c r="B31" s="233" t="s">
        <v>195</v>
      </c>
      <c r="C31" s="241" t="s">
        <v>196</v>
      </c>
      <c r="D31" s="234" t="s">
        <v>177</v>
      </c>
      <c r="E31" s="235">
        <v>18.291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4.7660000000000001E-2</v>
      </c>
      <c r="O31" s="237">
        <f>ROUND(E31*N31,2)</f>
        <v>0.87</v>
      </c>
      <c r="P31" s="237">
        <v>0</v>
      </c>
      <c r="Q31" s="237">
        <f>ROUND(E31*P31,2)</f>
        <v>0</v>
      </c>
      <c r="R31" s="237" t="s">
        <v>185</v>
      </c>
      <c r="S31" s="237" t="s">
        <v>162</v>
      </c>
      <c r="T31" s="238" t="s">
        <v>162</v>
      </c>
      <c r="U31" s="223">
        <v>0.84</v>
      </c>
      <c r="V31" s="223">
        <f>ROUND(E31*U31,2)</f>
        <v>15.36</v>
      </c>
      <c r="W31" s="223"/>
      <c r="X31" s="223" t="s">
        <v>154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163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4" t="s">
        <v>197</v>
      </c>
      <c r="D32" s="245"/>
      <c r="E32" s="246">
        <v>0.58499999999999996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167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4" t="s">
        <v>198</v>
      </c>
      <c r="D33" s="245"/>
      <c r="E33" s="246">
        <v>11.185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167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4" t="s">
        <v>199</v>
      </c>
      <c r="D34" s="245"/>
      <c r="E34" s="246">
        <v>-0.10299999999999999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167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4" t="s">
        <v>200</v>
      </c>
      <c r="D35" s="245"/>
      <c r="E35" s="246">
        <v>2.5310000000000001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167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4" t="s">
        <v>201</v>
      </c>
      <c r="D36" s="245"/>
      <c r="E36" s="246">
        <v>3.093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167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4" t="s">
        <v>202</v>
      </c>
      <c r="D37" s="245"/>
      <c r="E37" s="246">
        <v>1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167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9</v>
      </c>
      <c r="B38" s="233" t="s">
        <v>203</v>
      </c>
      <c r="C38" s="241" t="s">
        <v>204</v>
      </c>
      <c r="D38" s="234" t="s">
        <v>177</v>
      </c>
      <c r="E38" s="235">
        <v>4.8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2.7999999999999998E-4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185</v>
      </c>
      <c r="S38" s="237" t="s">
        <v>162</v>
      </c>
      <c r="T38" s="238" t="s">
        <v>162</v>
      </c>
      <c r="U38" s="223">
        <v>0.09</v>
      </c>
      <c r="V38" s="223">
        <f>ROUND(E38*U38,2)</f>
        <v>0.43</v>
      </c>
      <c r="W38" s="223"/>
      <c r="X38" s="223" t="s">
        <v>154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3" t="s">
        <v>205</v>
      </c>
      <c r="D39" s="250"/>
      <c r="E39" s="250"/>
      <c r="F39" s="250"/>
      <c r="G39" s="250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165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4" t="s">
        <v>206</v>
      </c>
      <c r="D40" s="245"/>
      <c r="E40" s="246">
        <v>4.8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167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x14ac:dyDescent="0.2">
      <c r="A41" s="226" t="s">
        <v>147</v>
      </c>
      <c r="B41" s="227" t="s">
        <v>69</v>
      </c>
      <c r="C41" s="240" t="s">
        <v>70</v>
      </c>
      <c r="D41" s="228"/>
      <c r="E41" s="229"/>
      <c r="F41" s="230"/>
      <c r="G41" s="230">
        <f>SUMIF(AG42:AG88,"&lt;&gt;NOR",G42:G88)</f>
        <v>0</v>
      </c>
      <c r="H41" s="230"/>
      <c r="I41" s="230">
        <f>SUM(I42:I88)</f>
        <v>0</v>
      </c>
      <c r="J41" s="230"/>
      <c r="K41" s="230">
        <f>SUM(K42:K88)</f>
        <v>0</v>
      </c>
      <c r="L41" s="230"/>
      <c r="M41" s="230">
        <f>SUM(M42:M88)</f>
        <v>0</v>
      </c>
      <c r="N41" s="230"/>
      <c r="O41" s="230">
        <f>SUM(O42:O88)</f>
        <v>0.19</v>
      </c>
      <c r="P41" s="230"/>
      <c r="Q41" s="230">
        <f>SUM(Q42:Q88)</f>
        <v>4.04</v>
      </c>
      <c r="R41" s="230"/>
      <c r="S41" s="230"/>
      <c r="T41" s="231"/>
      <c r="U41" s="225"/>
      <c r="V41" s="225">
        <f>SUM(V42:V88)</f>
        <v>110.16000000000001</v>
      </c>
      <c r="W41" s="225"/>
      <c r="X41" s="225"/>
      <c r="AG41" t="s">
        <v>148</v>
      </c>
    </row>
    <row r="42" spans="1:60" outlineLevel="1" x14ac:dyDescent="0.2">
      <c r="A42" s="251">
        <v>10</v>
      </c>
      <c r="B42" s="252" t="s">
        <v>207</v>
      </c>
      <c r="C42" s="265" t="s">
        <v>208</v>
      </c>
      <c r="D42" s="253" t="s">
        <v>177</v>
      </c>
      <c r="E42" s="254">
        <v>87.9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1.58E-3</v>
      </c>
      <c r="O42" s="256">
        <f>ROUND(E42*N42,2)</f>
        <v>0.14000000000000001</v>
      </c>
      <c r="P42" s="256">
        <v>0</v>
      </c>
      <c r="Q42" s="256">
        <f>ROUND(E42*P42,2)</f>
        <v>0</v>
      </c>
      <c r="R42" s="256" t="s">
        <v>209</v>
      </c>
      <c r="S42" s="256" t="s">
        <v>162</v>
      </c>
      <c r="T42" s="257" t="s">
        <v>162</v>
      </c>
      <c r="U42" s="223">
        <v>0.214</v>
      </c>
      <c r="V42" s="223">
        <f>ROUND(E42*U42,2)</f>
        <v>18.809999999999999</v>
      </c>
      <c r="W42" s="223"/>
      <c r="X42" s="223" t="s">
        <v>154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163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51">
        <v>11</v>
      </c>
      <c r="B43" s="252" t="s">
        <v>210</v>
      </c>
      <c r="C43" s="265" t="s">
        <v>211</v>
      </c>
      <c r="D43" s="253" t="s">
        <v>177</v>
      </c>
      <c r="E43" s="254">
        <v>11.081799999999999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1.0000000000000001E-5</v>
      </c>
      <c r="O43" s="256">
        <f>ROUND(E43*N43,2)</f>
        <v>0</v>
      </c>
      <c r="P43" s="256">
        <v>0</v>
      </c>
      <c r="Q43" s="256">
        <f>ROUND(E43*P43,2)</f>
        <v>0</v>
      </c>
      <c r="R43" s="256" t="s">
        <v>161</v>
      </c>
      <c r="S43" s="256" t="s">
        <v>162</v>
      </c>
      <c r="T43" s="257" t="s">
        <v>162</v>
      </c>
      <c r="U43" s="223">
        <v>0.13</v>
      </c>
      <c r="V43" s="223">
        <f>ROUND(E43*U43,2)</f>
        <v>1.44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155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51">
        <v>12</v>
      </c>
      <c r="B44" s="252" t="s">
        <v>212</v>
      </c>
      <c r="C44" s="265" t="s">
        <v>213</v>
      </c>
      <c r="D44" s="253" t="s">
        <v>177</v>
      </c>
      <c r="E44" s="254">
        <v>87.9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6" t="s">
        <v>161</v>
      </c>
      <c r="S44" s="256" t="s">
        <v>162</v>
      </c>
      <c r="T44" s="257" t="s">
        <v>162</v>
      </c>
      <c r="U44" s="223">
        <v>1.4999999999999999E-2</v>
      </c>
      <c r="V44" s="223">
        <f>ROUND(E44*U44,2)</f>
        <v>1.32</v>
      </c>
      <c r="W44" s="223"/>
      <c r="X44" s="223" t="s">
        <v>154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32">
        <v>13</v>
      </c>
      <c r="B45" s="233" t="s">
        <v>214</v>
      </c>
      <c r="C45" s="241" t="s">
        <v>215</v>
      </c>
      <c r="D45" s="234" t="s">
        <v>177</v>
      </c>
      <c r="E45" s="235">
        <v>4.8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1.75E-3</v>
      </c>
      <c r="Q45" s="237">
        <f>ROUND(E45*P45,2)</f>
        <v>0.01</v>
      </c>
      <c r="R45" s="237" t="s">
        <v>216</v>
      </c>
      <c r="S45" s="237" t="s">
        <v>162</v>
      </c>
      <c r="T45" s="238" t="s">
        <v>162</v>
      </c>
      <c r="U45" s="223">
        <v>0.16500000000000001</v>
      </c>
      <c r="V45" s="223">
        <f>ROUND(E45*U45,2)</f>
        <v>0.79</v>
      </c>
      <c r="W45" s="223"/>
      <c r="X45" s="223" t="s">
        <v>154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163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4" t="s">
        <v>206</v>
      </c>
      <c r="D46" s="245"/>
      <c r="E46" s="246">
        <v>4.8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167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2">
        <v>14</v>
      </c>
      <c r="B47" s="233" t="s">
        <v>217</v>
      </c>
      <c r="C47" s="241" t="s">
        <v>218</v>
      </c>
      <c r="D47" s="234" t="s">
        <v>177</v>
      </c>
      <c r="E47" s="235">
        <v>4.8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15</v>
      </c>
      <c r="M47" s="237">
        <f>G47*(1+L47/100)</f>
        <v>0</v>
      </c>
      <c r="N47" s="237">
        <v>0</v>
      </c>
      <c r="O47" s="237">
        <f>ROUND(E47*N47,2)</f>
        <v>0</v>
      </c>
      <c r="P47" s="237">
        <v>0.02</v>
      </c>
      <c r="Q47" s="237">
        <f>ROUND(E47*P47,2)</f>
        <v>0.1</v>
      </c>
      <c r="R47" s="237" t="s">
        <v>216</v>
      </c>
      <c r="S47" s="237" t="s">
        <v>162</v>
      </c>
      <c r="T47" s="238" t="s">
        <v>162</v>
      </c>
      <c r="U47" s="223">
        <v>0.14699999999999999</v>
      </c>
      <c r="V47" s="223">
        <f>ROUND(E47*U47,2)</f>
        <v>0.71</v>
      </c>
      <c r="W47" s="223"/>
      <c r="X47" s="223" t="s">
        <v>154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163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3" t="s">
        <v>219</v>
      </c>
      <c r="D48" s="250"/>
      <c r="E48" s="250"/>
      <c r="F48" s="250"/>
      <c r="G48" s="250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165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4" t="s">
        <v>206</v>
      </c>
      <c r="D49" s="245"/>
      <c r="E49" s="246">
        <v>4.8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2">
        <v>15</v>
      </c>
      <c r="B50" s="233" t="s">
        <v>220</v>
      </c>
      <c r="C50" s="241" t="s">
        <v>221</v>
      </c>
      <c r="D50" s="234" t="s">
        <v>160</v>
      </c>
      <c r="E50" s="235">
        <v>1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216</v>
      </c>
      <c r="S50" s="237" t="s">
        <v>162</v>
      </c>
      <c r="T50" s="238" t="s">
        <v>162</v>
      </c>
      <c r="U50" s="223">
        <v>0.05</v>
      </c>
      <c r="V50" s="223">
        <f>ROUND(E50*U50,2)</f>
        <v>0.05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163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222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2">
        <v>16</v>
      </c>
      <c r="B52" s="233" t="s">
        <v>223</v>
      </c>
      <c r="C52" s="241" t="s">
        <v>224</v>
      </c>
      <c r="D52" s="234" t="s">
        <v>177</v>
      </c>
      <c r="E52" s="235">
        <v>4.4740000000000002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1E-3</v>
      </c>
      <c r="O52" s="237">
        <f>ROUND(E52*N52,2)</f>
        <v>0</v>
      </c>
      <c r="P52" s="237">
        <v>6.7000000000000004E-2</v>
      </c>
      <c r="Q52" s="237">
        <f>ROUND(E52*P52,2)</f>
        <v>0.3</v>
      </c>
      <c r="R52" s="237" t="s">
        <v>216</v>
      </c>
      <c r="S52" s="237" t="s">
        <v>162</v>
      </c>
      <c r="T52" s="238" t="s">
        <v>162</v>
      </c>
      <c r="U52" s="223">
        <v>0.53300000000000003</v>
      </c>
      <c r="V52" s="223">
        <f>ROUND(E52*U52,2)</f>
        <v>2.38</v>
      </c>
      <c r="W52" s="223"/>
      <c r="X52" s="223" t="s">
        <v>154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155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3" t="s">
        <v>225</v>
      </c>
      <c r="D53" s="250"/>
      <c r="E53" s="250"/>
      <c r="F53" s="250"/>
      <c r="G53" s="250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4" t="s">
        <v>226</v>
      </c>
      <c r="D54" s="245"/>
      <c r="E54" s="246">
        <v>4.4740000000000002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167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33.75" outlineLevel="1" x14ac:dyDescent="0.2">
      <c r="A55" s="251">
        <v>17</v>
      </c>
      <c r="B55" s="252" t="s">
        <v>227</v>
      </c>
      <c r="C55" s="265" t="s">
        <v>228</v>
      </c>
      <c r="D55" s="253" t="s">
        <v>177</v>
      </c>
      <c r="E55" s="254">
        <v>1.6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1.17E-3</v>
      </c>
      <c r="O55" s="256">
        <f>ROUND(E55*N55,2)</f>
        <v>0</v>
      </c>
      <c r="P55" s="256">
        <v>7.5999999999999998E-2</v>
      </c>
      <c r="Q55" s="256">
        <f>ROUND(E55*P55,2)</f>
        <v>0.12</v>
      </c>
      <c r="R55" s="256" t="s">
        <v>216</v>
      </c>
      <c r="S55" s="256" t="s">
        <v>162</v>
      </c>
      <c r="T55" s="257" t="s">
        <v>162</v>
      </c>
      <c r="U55" s="223">
        <v>0.93899999999999995</v>
      </c>
      <c r="V55" s="223">
        <f>ROUND(E55*U55,2)</f>
        <v>1.5</v>
      </c>
      <c r="W55" s="223"/>
      <c r="X55" s="223" t="s">
        <v>154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163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33.75" outlineLevel="1" x14ac:dyDescent="0.2">
      <c r="A56" s="232">
        <v>18</v>
      </c>
      <c r="B56" s="233" t="s">
        <v>229</v>
      </c>
      <c r="C56" s="241" t="s">
        <v>230</v>
      </c>
      <c r="D56" s="234" t="s">
        <v>160</v>
      </c>
      <c r="E56" s="235">
        <v>1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8.0000000000000002E-3</v>
      </c>
      <c r="Q56" s="237">
        <f>ROUND(E56*P56,2)</f>
        <v>0.01</v>
      </c>
      <c r="R56" s="237" t="s">
        <v>216</v>
      </c>
      <c r="S56" s="237" t="s">
        <v>162</v>
      </c>
      <c r="T56" s="238" t="s">
        <v>162</v>
      </c>
      <c r="U56" s="223">
        <v>0.24299999999999999</v>
      </c>
      <c r="V56" s="223">
        <f>ROUND(E56*U56,2)</f>
        <v>0.24</v>
      </c>
      <c r="W56" s="223"/>
      <c r="X56" s="223" t="s">
        <v>154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155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3" t="s">
        <v>231</v>
      </c>
      <c r="D57" s="250"/>
      <c r="E57" s="250"/>
      <c r="F57" s="250"/>
      <c r="G57" s="250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165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4" t="s">
        <v>166</v>
      </c>
      <c r="D58" s="245"/>
      <c r="E58" s="246">
        <v>1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167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32">
        <v>19</v>
      </c>
      <c r="B59" s="233" t="s">
        <v>232</v>
      </c>
      <c r="C59" s="241" t="s">
        <v>233</v>
      </c>
      <c r="D59" s="234" t="s">
        <v>177</v>
      </c>
      <c r="E59" s="235">
        <v>21.493200000000002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4.5999999999999999E-2</v>
      </c>
      <c r="Q59" s="237">
        <f>ROUND(E59*P59,2)</f>
        <v>0.99</v>
      </c>
      <c r="R59" s="237" t="s">
        <v>216</v>
      </c>
      <c r="S59" s="237" t="s">
        <v>162</v>
      </c>
      <c r="T59" s="238" t="s">
        <v>162</v>
      </c>
      <c r="U59" s="223">
        <v>0.26</v>
      </c>
      <c r="V59" s="223">
        <f>ROUND(E59*U59,2)</f>
        <v>5.59</v>
      </c>
      <c r="W59" s="223"/>
      <c r="X59" s="223" t="s">
        <v>154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163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4" t="s">
        <v>234</v>
      </c>
      <c r="D60" s="245"/>
      <c r="E60" s="246">
        <v>21.493200000000002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167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32">
        <v>20</v>
      </c>
      <c r="B61" s="233" t="s">
        <v>235</v>
      </c>
      <c r="C61" s="241" t="s">
        <v>236</v>
      </c>
      <c r="D61" s="234" t="s">
        <v>177</v>
      </c>
      <c r="E61" s="235">
        <v>21.493200000000002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6.8000000000000005E-2</v>
      </c>
      <c r="Q61" s="237">
        <f>ROUND(E61*P61,2)</f>
        <v>1.46</v>
      </c>
      <c r="R61" s="237" t="s">
        <v>216</v>
      </c>
      <c r="S61" s="237" t="s">
        <v>162</v>
      </c>
      <c r="T61" s="238" t="s">
        <v>162</v>
      </c>
      <c r="U61" s="223">
        <v>0.3</v>
      </c>
      <c r="V61" s="223">
        <f>ROUND(E61*U61,2)</f>
        <v>6.45</v>
      </c>
      <c r="W61" s="223"/>
      <c r="X61" s="223" t="s">
        <v>154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163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3" t="s">
        <v>237</v>
      </c>
      <c r="D62" s="250"/>
      <c r="E62" s="250"/>
      <c r="F62" s="250"/>
      <c r="G62" s="250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165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4" t="s">
        <v>238</v>
      </c>
      <c r="D63" s="245"/>
      <c r="E63" s="246">
        <v>9.93</v>
      </c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167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4" t="s">
        <v>239</v>
      </c>
      <c r="D64" s="245"/>
      <c r="E64" s="246">
        <v>11.5632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167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33.75" outlineLevel="1" x14ac:dyDescent="0.2">
      <c r="A65" s="232">
        <v>21</v>
      </c>
      <c r="B65" s="233" t="s">
        <v>240</v>
      </c>
      <c r="C65" s="241" t="s">
        <v>241</v>
      </c>
      <c r="D65" s="234" t="s">
        <v>177</v>
      </c>
      <c r="E65" s="235">
        <v>1.7150000000000001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5.13E-3</v>
      </c>
      <c r="Q65" s="237">
        <f>ROUND(E65*P65,2)</f>
        <v>0.01</v>
      </c>
      <c r="R65" s="237" t="s">
        <v>242</v>
      </c>
      <c r="S65" s="237" t="s">
        <v>162</v>
      </c>
      <c r="T65" s="238" t="s">
        <v>162</v>
      </c>
      <c r="U65" s="223">
        <v>4.5999999999999999E-2</v>
      </c>
      <c r="V65" s="223">
        <f>ROUND(E65*U65,2)</f>
        <v>0.08</v>
      </c>
      <c r="W65" s="223"/>
      <c r="X65" s="223" t="s">
        <v>154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155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4" t="s">
        <v>243</v>
      </c>
      <c r="D66" s="245"/>
      <c r="E66" s="246">
        <v>1.7150000000000001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167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51">
        <v>22</v>
      </c>
      <c r="B67" s="252" t="s">
        <v>244</v>
      </c>
      <c r="C67" s="265" t="s">
        <v>245</v>
      </c>
      <c r="D67" s="253" t="s">
        <v>181</v>
      </c>
      <c r="E67" s="254">
        <v>1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6.7000000000000004E-2</v>
      </c>
      <c r="Q67" s="256">
        <f>ROUND(E67*P67,2)</f>
        <v>7.0000000000000007E-2</v>
      </c>
      <c r="R67" s="256" t="s">
        <v>246</v>
      </c>
      <c r="S67" s="256" t="s">
        <v>162</v>
      </c>
      <c r="T67" s="257" t="s">
        <v>162</v>
      </c>
      <c r="U67" s="223">
        <v>0.31</v>
      </c>
      <c r="V67" s="223">
        <f>ROUND(E67*U67,2)</f>
        <v>0.31</v>
      </c>
      <c r="W67" s="223"/>
      <c r="X67" s="223" t="s">
        <v>154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247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2">
        <v>23</v>
      </c>
      <c r="B68" s="233" t="s">
        <v>248</v>
      </c>
      <c r="C68" s="241" t="s">
        <v>249</v>
      </c>
      <c r="D68" s="234" t="s">
        <v>177</v>
      </c>
      <c r="E68" s="235">
        <v>20.7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0</v>
      </c>
      <c r="O68" s="237">
        <f>ROUND(E68*N68,2)</f>
        <v>0</v>
      </c>
      <c r="P68" s="237">
        <v>1.4E-2</v>
      </c>
      <c r="Q68" s="237">
        <f>ROUND(E68*P68,2)</f>
        <v>0.28999999999999998</v>
      </c>
      <c r="R68" s="237" t="s">
        <v>250</v>
      </c>
      <c r="S68" s="237" t="s">
        <v>162</v>
      </c>
      <c r="T68" s="238" t="s">
        <v>162</v>
      </c>
      <c r="U68" s="223">
        <v>0.08</v>
      </c>
      <c r="V68" s="223">
        <f>ROUND(E68*U68,2)</f>
        <v>1.66</v>
      </c>
      <c r="W68" s="223"/>
      <c r="X68" s="223" t="s">
        <v>154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247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4" t="s">
        <v>251</v>
      </c>
      <c r="D69" s="245"/>
      <c r="E69" s="246">
        <v>20.7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167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24</v>
      </c>
      <c r="B70" s="252" t="s">
        <v>252</v>
      </c>
      <c r="C70" s="265" t="s">
        <v>253</v>
      </c>
      <c r="D70" s="253" t="s">
        <v>160</v>
      </c>
      <c r="E70" s="254">
        <v>1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0.13100000000000001</v>
      </c>
      <c r="Q70" s="256">
        <f>ROUND(E70*P70,2)</f>
        <v>0.13</v>
      </c>
      <c r="R70" s="256" t="s">
        <v>254</v>
      </c>
      <c r="S70" s="256" t="s">
        <v>162</v>
      </c>
      <c r="T70" s="257" t="s">
        <v>162</v>
      </c>
      <c r="U70" s="223">
        <v>0.76800000000000002</v>
      </c>
      <c r="V70" s="223">
        <f>ROUND(E70*U70,2)</f>
        <v>0.77</v>
      </c>
      <c r="W70" s="223"/>
      <c r="X70" s="223" t="s">
        <v>154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247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2">
        <v>25</v>
      </c>
      <c r="B71" s="233" t="s">
        <v>255</v>
      </c>
      <c r="C71" s="241" t="s">
        <v>256</v>
      </c>
      <c r="D71" s="234" t="s">
        <v>257</v>
      </c>
      <c r="E71" s="235">
        <v>74.078000000000003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15</v>
      </c>
      <c r="M71" s="237">
        <f>G71*(1+L71/100)</f>
        <v>0</v>
      </c>
      <c r="N71" s="237">
        <v>0</v>
      </c>
      <c r="O71" s="237">
        <f>ROUND(E71*N71,2)</f>
        <v>0</v>
      </c>
      <c r="P71" s="237">
        <v>1E-3</v>
      </c>
      <c r="Q71" s="237">
        <f>ROUND(E71*P71,2)</f>
        <v>7.0000000000000007E-2</v>
      </c>
      <c r="R71" s="237" t="s">
        <v>258</v>
      </c>
      <c r="S71" s="237" t="s">
        <v>162</v>
      </c>
      <c r="T71" s="238" t="s">
        <v>162</v>
      </c>
      <c r="U71" s="223">
        <v>0.03</v>
      </c>
      <c r="V71" s="223">
        <f>ROUND(E71*U71,2)</f>
        <v>2.2200000000000002</v>
      </c>
      <c r="W71" s="223"/>
      <c r="X71" s="223" t="s">
        <v>154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247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4" t="s">
        <v>259</v>
      </c>
      <c r="D72" s="245"/>
      <c r="E72" s="246">
        <v>74.078000000000003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167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2">
        <v>26</v>
      </c>
      <c r="B73" s="233" t="s">
        <v>260</v>
      </c>
      <c r="C73" s="241" t="s">
        <v>261</v>
      </c>
      <c r="D73" s="234" t="s">
        <v>177</v>
      </c>
      <c r="E73" s="235">
        <v>20.7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15</v>
      </c>
      <c r="M73" s="237">
        <f>G73*(1+L73/100)</f>
        <v>0</v>
      </c>
      <c r="N73" s="237">
        <v>0</v>
      </c>
      <c r="O73" s="237">
        <f>ROUND(E73*N73,2)</f>
        <v>0</v>
      </c>
      <c r="P73" s="237">
        <v>0.02</v>
      </c>
      <c r="Q73" s="237">
        <f>ROUND(E73*P73,2)</f>
        <v>0.41</v>
      </c>
      <c r="R73" s="237" t="s">
        <v>258</v>
      </c>
      <c r="S73" s="237" t="s">
        <v>162</v>
      </c>
      <c r="T73" s="238" t="s">
        <v>162</v>
      </c>
      <c r="U73" s="223">
        <v>0.23</v>
      </c>
      <c r="V73" s="223">
        <f>ROUND(E73*U73,2)</f>
        <v>4.76</v>
      </c>
      <c r="W73" s="223"/>
      <c r="X73" s="223" t="s">
        <v>154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155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4" t="s">
        <v>251</v>
      </c>
      <c r="D74" s="245"/>
      <c r="E74" s="246">
        <v>20.7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167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1" x14ac:dyDescent="0.2">
      <c r="A75" s="232">
        <v>27</v>
      </c>
      <c r="B75" s="233" t="s">
        <v>262</v>
      </c>
      <c r="C75" s="241" t="s">
        <v>263</v>
      </c>
      <c r="D75" s="234" t="s">
        <v>177</v>
      </c>
      <c r="E75" s="235">
        <v>20.7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15</v>
      </c>
      <c r="M75" s="237">
        <f>G75*(1+L75/100)</f>
        <v>0</v>
      </c>
      <c r="N75" s="237">
        <v>0</v>
      </c>
      <c r="O75" s="237">
        <f>ROUND(E75*N75,2)</f>
        <v>0</v>
      </c>
      <c r="P75" s="237">
        <v>1E-3</v>
      </c>
      <c r="Q75" s="237">
        <f>ROUND(E75*P75,2)</f>
        <v>0.02</v>
      </c>
      <c r="R75" s="237" t="s">
        <v>258</v>
      </c>
      <c r="S75" s="237" t="s">
        <v>162</v>
      </c>
      <c r="T75" s="238" t="s">
        <v>162</v>
      </c>
      <c r="U75" s="223">
        <v>0.105</v>
      </c>
      <c r="V75" s="223">
        <f>ROUND(E75*U75,2)</f>
        <v>2.17</v>
      </c>
      <c r="W75" s="223"/>
      <c r="X75" s="223" t="s">
        <v>154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247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4" t="s">
        <v>251</v>
      </c>
      <c r="D76" s="245"/>
      <c r="E76" s="246">
        <v>20.7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167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28</v>
      </c>
      <c r="B77" s="252" t="s">
        <v>264</v>
      </c>
      <c r="C77" s="265" t="s">
        <v>265</v>
      </c>
      <c r="D77" s="253" t="s">
        <v>151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0.05</v>
      </c>
      <c r="O77" s="256">
        <f>ROUND(E77*N77,2)</f>
        <v>0.05</v>
      </c>
      <c r="P77" s="256">
        <v>0.05</v>
      </c>
      <c r="Q77" s="256">
        <f>ROUND(E77*P77,2)</f>
        <v>0.05</v>
      </c>
      <c r="R77" s="256"/>
      <c r="S77" s="256" t="s">
        <v>152</v>
      </c>
      <c r="T77" s="257" t="s">
        <v>153</v>
      </c>
      <c r="U77" s="223">
        <v>0</v>
      </c>
      <c r="V77" s="223">
        <f>ROUND(E77*U77,2)</f>
        <v>0</v>
      </c>
      <c r="W77" s="223"/>
      <c r="X77" s="223" t="s">
        <v>154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163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29</v>
      </c>
      <c r="B78" s="252" t="s">
        <v>266</v>
      </c>
      <c r="C78" s="265" t="s">
        <v>267</v>
      </c>
      <c r="D78" s="253" t="s">
        <v>257</v>
      </c>
      <c r="E78" s="254">
        <v>2.41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152</v>
      </c>
      <c r="T78" s="257" t="s">
        <v>153</v>
      </c>
      <c r="U78" s="223">
        <v>0</v>
      </c>
      <c r="V78" s="223">
        <f>ROUND(E78*U78,2)</f>
        <v>0</v>
      </c>
      <c r="W78" s="223"/>
      <c r="X78" s="223" t="s">
        <v>154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155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51">
        <v>30</v>
      </c>
      <c r="B79" s="252" t="s">
        <v>268</v>
      </c>
      <c r="C79" s="265" t="s">
        <v>269</v>
      </c>
      <c r="D79" s="253" t="s">
        <v>270</v>
      </c>
      <c r="E79" s="254">
        <v>4.0393600000000003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216</v>
      </c>
      <c r="S79" s="256" t="s">
        <v>162</v>
      </c>
      <c r="T79" s="257" t="s">
        <v>162</v>
      </c>
      <c r="U79" s="223">
        <v>4.665</v>
      </c>
      <c r="V79" s="223">
        <f>ROUND(E79*U79,2)</f>
        <v>18.84</v>
      </c>
      <c r="W79" s="223"/>
      <c r="X79" s="223" t="s">
        <v>271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272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1">
        <v>31</v>
      </c>
      <c r="B80" s="252" t="s">
        <v>273</v>
      </c>
      <c r="C80" s="265" t="s">
        <v>274</v>
      </c>
      <c r="D80" s="253" t="s">
        <v>270</v>
      </c>
      <c r="E80" s="254">
        <v>4.0393600000000003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 t="s">
        <v>216</v>
      </c>
      <c r="S80" s="256" t="s">
        <v>162</v>
      </c>
      <c r="T80" s="257" t="s">
        <v>162</v>
      </c>
      <c r="U80" s="223">
        <v>0.65300000000000002</v>
      </c>
      <c r="V80" s="223">
        <f>ROUND(E80*U80,2)</f>
        <v>2.64</v>
      </c>
      <c r="W80" s="223"/>
      <c r="X80" s="223" t="s">
        <v>271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272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2">
        <v>32</v>
      </c>
      <c r="B81" s="233" t="s">
        <v>275</v>
      </c>
      <c r="C81" s="241" t="s">
        <v>276</v>
      </c>
      <c r="D81" s="234" t="s">
        <v>270</v>
      </c>
      <c r="E81" s="235">
        <v>4.0393600000000003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15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 t="s">
        <v>216</v>
      </c>
      <c r="S81" s="237" t="s">
        <v>162</v>
      </c>
      <c r="T81" s="238" t="s">
        <v>162</v>
      </c>
      <c r="U81" s="223">
        <v>2.4500000000000002</v>
      </c>
      <c r="V81" s="223">
        <f>ROUND(E81*U81,2)</f>
        <v>9.9</v>
      </c>
      <c r="W81" s="223"/>
      <c r="X81" s="223" t="s">
        <v>271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272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6" t="s">
        <v>277</v>
      </c>
      <c r="D82" s="259"/>
      <c r="E82" s="259"/>
      <c r="F82" s="259"/>
      <c r="G82" s="259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278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1">
        <v>33</v>
      </c>
      <c r="B83" s="252" t="s">
        <v>279</v>
      </c>
      <c r="C83" s="265" t="s">
        <v>280</v>
      </c>
      <c r="D83" s="253" t="s">
        <v>270</v>
      </c>
      <c r="E83" s="254">
        <v>76.747820000000004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 t="s">
        <v>216</v>
      </c>
      <c r="S83" s="256" t="s">
        <v>162</v>
      </c>
      <c r="T83" s="257" t="s">
        <v>162</v>
      </c>
      <c r="U83" s="223">
        <v>0</v>
      </c>
      <c r="V83" s="223">
        <f>ROUND(E83*U83,2)</f>
        <v>0</v>
      </c>
      <c r="W83" s="223"/>
      <c r="X83" s="223" t="s">
        <v>271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272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51">
        <v>34</v>
      </c>
      <c r="B84" s="252" t="s">
        <v>281</v>
      </c>
      <c r="C84" s="265" t="s">
        <v>282</v>
      </c>
      <c r="D84" s="253" t="s">
        <v>270</v>
      </c>
      <c r="E84" s="254">
        <v>4.0393600000000003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 t="s">
        <v>216</v>
      </c>
      <c r="S84" s="256" t="s">
        <v>162</v>
      </c>
      <c r="T84" s="257" t="s">
        <v>162</v>
      </c>
      <c r="U84" s="223">
        <v>4.71</v>
      </c>
      <c r="V84" s="223">
        <f>ROUND(E84*U84,2)</f>
        <v>19.03</v>
      </c>
      <c r="W84" s="223"/>
      <c r="X84" s="223" t="s">
        <v>271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272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 x14ac:dyDescent="0.2">
      <c r="A85" s="251">
        <v>35</v>
      </c>
      <c r="B85" s="252" t="s">
        <v>283</v>
      </c>
      <c r="C85" s="265" t="s">
        <v>284</v>
      </c>
      <c r="D85" s="253" t="s">
        <v>270</v>
      </c>
      <c r="E85" s="254">
        <v>16.157440000000001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 t="s">
        <v>216</v>
      </c>
      <c r="S85" s="256" t="s">
        <v>162</v>
      </c>
      <c r="T85" s="257" t="s">
        <v>162</v>
      </c>
      <c r="U85" s="223">
        <v>0.52500000000000002</v>
      </c>
      <c r="V85" s="223">
        <f>ROUND(E85*U85,2)</f>
        <v>8.48</v>
      </c>
      <c r="W85" s="223"/>
      <c r="X85" s="223" t="s">
        <v>271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272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51">
        <v>36</v>
      </c>
      <c r="B86" s="252" t="s">
        <v>285</v>
      </c>
      <c r="C86" s="265" t="s">
        <v>286</v>
      </c>
      <c r="D86" s="253" t="s">
        <v>270</v>
      </c>
      <c r="E86" s="254">
        <v>4.0393600000000003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6" t="s">
        <v>216</v>
      </c>
      <c r="S86" s="256" t="s">
        <v>162</v>
      </c>
      <c r="T86" s="257" t="s">
        <v>162</v>
      </c>
      <c r="U86" s="223">
        <v>0</v>
      </c>
      <c r="V86" s="223">
        <f>ROUND(E86*U86,2)</f>
        <v>0</v>
      </c>
      <c r="W86" s="223"/>
      <c r="X86" s="223" t="s">
        <v>271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272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2">
        <v>37</v>
      </c>
      <c r="B87" s="233" t="s">
        <v>287</v>
      </c>
      <c r="C87" s="241" t="s">
        <v>288</v>
      </c>
      <c r="D87" s="234" t="s">
        <v>270</v>
      </c>
      <c r="E87" s="235">
        <v>4.0393600000000003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 t="s">
        <v>289</v>
      </c>
      <c r="S87" s="237" t="s">
        <v>162</v>
      </c>
      <c r="T87" s="238" t="s">
        <v>162</v>
      </c>
      <c r="U87" s="223">
        <v>6.0000000000000001E-3</v>
      </c>
      <c r="V87" s="223">
        <f>ROUND(E87*U87,2)</f>
        <v>0.02</v>
      </c>
      <c r="W87" s="223"/>
      <c r="X87" s="223" t="s">
        <v>271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272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3" t="s">
        <v>290</v>
      </c>
      <c r="D88" s="250"/>
      <c r="E88" s="250"/>
      <c r="F88" s="250"/>
      <c r="G88" s="250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165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26" t="s">
        <v>147</v>
      </c>
      <c r="B89" s="227" t="s">
        <v>75</v>
      </c>
      <c r="C89" s="240" t="s">
        <v>76</v>
      </c>
      <c r="D89" s="228"/>
      <c r="E89" s="229"/>
      <c r="F89" s="230"/>
      <c r="G89" s="230">
        <f>SUMIF(AG90:AG91,"&lt;&gt;NOR",G90:G91)</f>
        <v>0</v>
      </c>
      <c r="H89" s="230"/>
      <c r="I89" s="230">
        <f>SUM(I90:I91)</f>
        <v>0</v>
      </c>
      <c r="J89" s="230"/>
      <c r="K89" s="230">
        <f>SUM(K90:K91)</f>
        <v>0</v>
      </c>
      <c r="L89" s="230"/>
      <c r="M89" s="230">
        <f>SUM(M90:M91)</f>
        <v>0</v>
      </c>
      <c r="N89" s="230"/>
      <c r="O89" s="230">
        <f>SUM(O90:O91)</f>
        <v>0</v>
      </c>
      <c r="P89" s="230"/>
      <c r="Q89" s="230">
        <f>SUM(Q90:Q91)</f>
        <v>0</v>
      </c>
      <c r="R89" s="230"/>
      <c r="S89" s="230"/>
      <c r="T89" s="231"/>
      <c r="U89" s="225"/>
      <c r="V89" s="225">
        <f>SUM(V90:V91)</f>
        <v>18.86</v>
      </c>
      <c r="W89" s="225"/>
      <c r="X89" s="225"/>
      <c r="AG89" t="s">
        <v>148</v>
      </c>
    </row>
    <row r="90" spans="1:60" ht="33.75" outlineLevel="1" x14ac:dyDescent="0.2">
      <c r="A90" s="232">
        <v>38</v>
      </c>
      <c r="B90" s="233" t="s">
        <v>291</v>
      </c>
      <c r="C90" s="241" t="s">
        <v>292</v>
      </c>
      <c r="D90" s="234" t="s">
        <v>270</v>
      </c>
      <c r="E90" s="235">
        <v>9.9690999999999992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 t="s">
        <v>161</v>
      </c>
      <c r="S90" s="237" t="s">
        <v>162</v>
      </c>
      <c r="T90" s="238" t="s">
        <v>162</v>
      </c>
      <c r="U90" s="223">
        <v>1.8919999999999999</v>
      </c>
      <c r="V90" s="223">
        <f>ROUND(E90*U90,2)</f>
        <v>18.86</v>
      </c>
      <c r="W90" s="223"/>
      <c r="X90" s="223" t="s">
        <v>293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294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3" t="s">
        <v>295</v>
      </c>
      <c r="D91" s="250"/>
      <c r="E91" s="250"/>
      <c r="F91" s="250"/>
      <c r="G91" s="250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165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x14ac:dyDescent="0.2">
      <c r="A92" s="226" t="s">
        <v>147</v>
      </c>
      <c r="B92" s="227" t="s">
        <v>77</v>
      </c>
      <c r="C92" s="240" t="s">
        <v>78</v>
      </c>
      <c r="D92" s="228"/>
      <c r="E92" s="229"/>
      <c r="F92" s="230"/>
      <c r="G92" s="230">
        <f>SUMIF(AG93:AG94,"&lt;&gt;NOR",G93:G94)</f>
        <v>0</v>
      </c>
      <c r="H92" s="230"/>
      <c r="I92" s="230">
        <f>SUM(I93:I94)</f>
        <v>0</v>
      </c>
      <c r="J92" s="230"/>
      <c r="K92" s="230">
        <f>SUM(K93:K94)</f>
        <v>0</v>
      </c>
      <c r="L92" s="230"/>
      <c r="M92" s="230">
        <f>SUM(M93:M94)</f>
        <v>0</v>
      </c>
      <c r="N92" s="230"/>
      <c r="O92" s="230">
        <f>SUM(O93:O94)</f>
        <v>0.05</v>
      </c>
      <c r="P92" s="230"/>
      <c r="Q92" s="230">
        <f>SUM(Q93:Q94)</f>
        <v>0</v>
      </c>
      <c r="R92" s="230"/>
      <c r="S92" s="230"/>
      <c r="T92" s="231"/>
      <c r="U92" s="225"/>
      <c r="V92" s="225">
        <f>SUM(V93:V94)</f>
        <v>5.27</v>
      </c>
      <c r="W92" s="225"/>
      <c r="X92" s="225"/>
      <c r="AG92" t="s">
        <v>148</v>
      </c>
    </row>
    <row r="93" spans="1:60" ht="22.5" outlineLevel="1" x14ac:dyDescent="0.2">
      <c r="A93" s="232">
        <v>39</v>
      </c>
      <c r="B93" s="233" t="s">
        <v>296</v>
      </c>
      <c r="C93" s="241" t="s">
        <v>297</v>
      </c>
      <c r="D93" s="234" t="s">
        <v>177</v>
      </c>
      <c r="E93" s="235">
        <v>12.428000000000001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3.7799999999999999E-3</v>
      </c>
      <c r="O93" s="237">
        <f>ROUND(E93*N93,2)</f>
        <v>0.05</v>
      </c>
      <c r="P93" s="237">
        <v>0</v>
      </c>
      <c r="Q93" s="237">
        <f>ROUND(E93*P93,2)</f>
        <v>0</v>
      </c>
      <c r="R93" s="237" t="s">
        <v>298</v>
      </c>
      <c r="S93" s="237" t="s">
        <v>162</v>
      </c>
      <c r="T93" s="238" t="s">
        <v>162</v>
      </c>
      <c r="U93" s="223">
        <v>0.42403000000000002</v>
      </c>
      <c r="V93" s="223">
        <f>ROUND(E93*U93,2)</f>
        <v>5.27</v>
      </c>
      <c r="W93" s="223"/>
      <c r="X93" s="223" t="s">
        <v>299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300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4" t="s">
        <v>301</v>
      </c>
      <c r="D94" s="245"/>
      <c r="E94" s="246">
        <v>12.428000000000001</v>
      </c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167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">
      <c r="A95" s="226" t="s">
        <v>147</v>
      </c>
      <c r="B95" s="227" t="s">
        <v>89</v>
      </c>
      <c r="C95" s="240" t="s">
        <v>90</v>
      </c>
      <c r="D95" s="228"/>
      <c r="E95" s="229"/>
      <c r="F95" s="230"/>
      <c r="G95" s="230">
        <f>SUMIF(AG96:AG96,"&lt;&gt;NOR",G96:G96)</f>
        <v>0</v>
      </c>
      <c r="H95" s="230"/>
      <c r="I95" s="230">
        <f>SUM(I96:I96)</f>
        <v>0</v>
      </c>
      <c r="J95" s="230"/>
      <c r="K95" s="230">
        <f>SUM(K96:K96)</f>
        <v>0</v>
      </c>
      <c r="L95" s="230"/>
      <c r="M95" s="230">
        <f>SUM(M96:M96)</f>
        <v>0</v>
      </c>
      <c r="N95" s="230"/>
      <c r="O95" s="230">
        <f>SUM(O96:O96)</f>
        <v>0</v>
      </c>
      <c r="P95" s="230"/>
      <c r="Q95" s="230">
        <f>SUM(Q96:Q96)</f>
        <v>0</v>
      </c>
      <c r="R95" s="230"/>
      <c r="S95" s="230"/>
      <c r="T95" s="231"/>
      <c r="U95" s="225"/>
      <c r="V95" s="225">
        <f>SUM(V96:V96)</f>
        <v>0</v>
      </c>
      <c r="W95" s="225"/>
      <c r="X95" s="225"/>
      <c r="AG95" t="s">
        <v>148</v>
      </c>
    </row>
    <row r="96" spans="1:60" ht="22.5" outlineLevel="1" x14ac:dyDescent="0.2">
      <c r="A96" s="251">
        <v>40</v>
      </c>
      <c r="B96" s="252" t="s">
        <v>302</v>
      </c>
      <c r="C96" s="265" t="s">
        <v>303</v>
      </c>
      <c r="D96" s="253" t="s">
        <v>181</v>
      </c>
      <c r="E96" s="254">
        <v>1</v>
      </c>
      <c r="F96" s="255"/>
      <c r="G96" s="256">
        <f>ROUND(E96*F96,2)</f>
        <v>0</v>
      </c>
      <c r="H96" s="255"/>
      <c r="I96" s="256">
        <f>ROUND(E96*H96,2)</f>
        <v>0</v>
      </c>
      <c r="J96" s="255"/>
      <c r="K96" s="256">
        <f>ROUND(E96*J96,2)</f>
        <v>0</v>
      </c>
      <c r="L96" s="256">
        <v>15</v>
      </c>
      <c r="M96" s="256">
        <f>G96*(1+L96/100)</f>
        <v>0</v>
      </c>
      <c r="N96" s="256">
        <v>0</v>
      </c>
      <c r="O96" s="256">
        <f>ROUND(E96*N96,2)</f>
        <v>0</v>
      </c>
      <c r="P96" s="256">
        <v>0</v>
      </c>
      <c r="Q96" s="256">
        <f>ROUND(E96*P96,2)</f>
        <v>0</v>
      </c>
      <c r="R96" s="256"/>
      <c r="S96" s="256" t="s">
        <v>152</v>
      </c>
      <c r="T96" s="257" t="s">
        <v>182</v>
      </c>
      <c r="U96" s="223">
        <v>0</v>
      </c>
      <c r="V96" s="223">
        <f>ROUND(E96*U96,2)</f>
        <v>0</v>
      </c>
      <c r="W96" s="223"/>
      <c r="X96" s="223" t="s">
        <v>154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163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x14ac:dyDescent="0.2">
      <c r="A97" s="226" t="s">
        <v>147</v>
      </c>
      <c r="B97" s="227" t="s">
        <v>99</v>
      </c>
      <c r="C97" s="240" t="s">
        <v>100</v>
      </c>
      <c r="D97" s="228"/>
      <c r="E97" s="229"/>
      <c r="F97" s="230"/>
      <c r="G97" s="230">
        <f>SUMIF(AG98:AG103,"&lt;&gt;NOR",G98:G103)</f>
        <v>0</v>
      </c>
      <c r="H97" s="230"/>
      <c r="I97" s="230">
        <f>SUM(I98:I103)</f>
        <v>0</v>
      </c>
      <c r="J97" s="230"/>
      <c r="K97" s="230">
        <f>SUM(K98:K103)</f>
        <v>0</v>
      </c>
      <c r="L97" s="230"/>
      <c r="M97" s="230">
        <f>SUM(M98:M103)</f>
        <v>0</v>
      </c>
      <c r="N97" s="230"/>
      <c r="O97" s="230">
        <f>SUM(O98:O103)</f>
        <v>0.56999999999999995</v>
      </c>
      <c r="P97" s="230"/>
      <c r="Q97" s="230">
        <f>SUM(Q98:Q103)</f>
        <v>0</v>
      </c>
      <c r="R97" s="230"/>
      <c r="S97" s="230"/>
      <c r="T97" s="231"/>
      <c r="U97" s="225"/>
      <c r="V97" s="225">
        <f>SUM(V98:V103)</f>
        <v>18.43</v>
      </c>
      <c r="W97" s="225"/>
      <c r="X97" s="225"/>
      <c r="AG97" t="s">
        <v>148</v>
      </c>
    </row>
    <row r="98" spans="1:60" ht="22.5" outlineLevel="1" x14ac:dyDescent="0.2">
      <c r="A98" s="232">
        <v>41</v>
      </c>
      <c r="B98" s="233" t="s">
        <v>304</v>
      </c>
      <c r="C98" s="241" t="s">
        <v>305</v>
      </c>
      <c r="D98" s="234" t="s">
        <v>177</v>
      </c>
      <c r="E98" s="235">
        <v>65.599999999999994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15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 t="s">
        <v>250</v>
      </c>
      <c r="S98" s="237" t="s">
        <v>162</v>
      </c>
      <c r="T98" s="238" t="s">
        <v>162</v>
      </c>
      <c r="U98" s="223">
        <v>0.28100000000000003</v>
      </c>
      <c r="V98" s="223">
        <f>ROUND(E98*U98,2)</f>
        <v>18.43</v>
      </c>
      <c r="W98" s="223"/>
      <c r="X98" s="223" t="s">
        <v>154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155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4" t="s">
        <v>306</v>
      </c>
      <c r="D99" s="245"/>
      <c r="E99" s="246">
        <v>65.599999999999994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167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32">
        <v>42</v>
      </c>
      <c r="B100" s="233" t="s">
        <v>307</v>
      </c>
      <c r="C100" s="241" t="s">
        <v>308</v>
      </c>
      <c r="D100" s="234" t="s">
        <v>177</v>
      </c>
      <c r="E100" s="235">
        <v>72.16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15</v>
      </c>
      <c r="M100" s="237">
        <f>G100*(1+L100/100)</f>
        <v>0</v>
      </c>
      <c r="N100" s="237">
        <v>7.9000000000000008E-3</v>
      </c>
      <c r="O100" s="237">
        <f>ROUND(E100*N100,2)</f>
        <v>0.56999999999999995</v>
      </c>
      <c r="P100" s="237">
        <v>0</v>
      </c>
      <c r="Q100" s="237">
        <f>ROUND(E100*P100,2)</f>
        <v>0</v>
      </c>
      <c r="R100" s="237" t="s">
        <v>309</v>
      </c>
      <c r="S100" s="237" t="s">
        <v>162</v>
      </c>
      <c r="T100" s="238" t="s">
        <v>162</v>
      </c>
      <c r="U100" s="223">
        <v>0</v>
      </c>
      <c r="V100" s="223">
        <f>ROUND(E100*U100,2)</f>
        <v>0</v>
      </c>
      <c r="W100" s="223"/>
      <c r="X100" s="223" t="s">
        <v>310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311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4" t="s">
        <v>312</v>
      </c>
      <c r="D101" s="245"/>
      <c r="E101" s="246">
        <v>72.16</v>
      </c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167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>
        <v>43</v>
      </c>
      <c r="B102" s="221" t="s">
        <v>313</v>
      </c>
      <c r="C102" s="267" t="s">
        <v>314</v>
      </c>
      <c r="D102" s="222" t="s">
        <v>0</v>
      </c>
      <c r="E102" s="260"/>
      <c r="F102" s="224"/>
      <c r="G102" s="223">
        <f>ROUND(E102*F102,2)</f>
        <v>0</v>
      </c>
      <c r="H102" s="224"/>
      <c r="I102" s="223">
        <f>ROUND(E102*H102,2)</f>
        <v>0</v>
      </c>
      <c r="J102" s="224"/>
      <c r="K102" s="223">
        <f>ROUND(E102*J102,2)</f>
        <v>0</v>
      </c>
      <c r="L102" s="223">
        <v>15</v>
      </c>
      <c r="M102" s="223">
        <f>G102*(1+L102/100)</f>
        <v>0</v>
      </c>
      <c r="N102" s="223">
        <v>0</v>
      </c>
      <c r="O102" s="223">
        <f>ROUND(E102*N102,2)</f>
        <v>0</v>
      </c>
      <c r="P102" s="223">
        <v>0</v>
      </c>
      <c r="Q102" s="223">
        <f>ROUND(E102*P102,2)</f>
        <v>0</v>
      </c>
      <c r="R102" s="223" t="s">
        <v>250</v>
      </c>
      <c r="S102" s="223" t="s">
        <v>162</v>
      </c>
      <c r="T102" s="223" t="s">
        <v>162</v>
      </c>
      <c r="U102" s="223">
        <v>0</v>
      </c>
      <c r="V102" s="223">
        <f>ROUND(E102*U102,2)</f>
        <v>0</v>
      </c>
      <c r="W102" s="223"/>
      <c r="X102" s="223" t="s">
        <v>293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294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68" t="s">
        <v>315</v>
      </c>
      <c r="D103" s="261"/>
      <c r="E103" s="261"/>
      <c r="F103" s="261"/>
      <c r="G103" s="261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165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">
      <c r="A104" s="226" t="s">
        <v>147</v>
      </c>
      <c r="B104" s="227" t="s">
        <v>101</v>
      </c>
      <c r="C104" s="240" t="s">
        <v>102</v>
      </c>
      <c r="D104" s="228"/>
      <c r="E104" s="229"/>
      <c r="F104" s="230"/>
      <c r="G104" s="230">
        <f>SUMIF(AG105:AG116,"&lt;&gt;NOR",G105:G116)</f>
        <v>0</v>
      </c>
      <c r="H104" s="230"/>
      <c r="I104" s="230">
        <f>SUM(I105:I116)</f>
        <v>0</v>
      </c>
      <c r="J104" s="230"/>
      <c r="K104" s="230">
        <f>SUM(K105:K116)</f>
        <v>0</v>
      </c>
      <c r="L104" s="230"/>
      <c r="M104" s="230">
        <f>SUM(M105:M116)</f>
        <v>0</v>
      </c>
      <c r="N104" s="230"/>
      <c r="O104" s="230">
        <f>SUM(O105:O116)</f>
        <v>0</v>
      </c>
      <c r="P104" s="230"/>
      <c r="Q104" s="230">
        <f>SUM(Q105:Q116)</f>
        <v>0</v>
      </c>
      <c r="R104" s="230"/>
      <c r="S104" s="230"/>
      <c r="T104" s="231"/>
      <c r="U104" s="225"/>
      <c r="V104" s="225">
        <f>SUM(V105:V116)</f>
        <v>0</v>
      </c>
      <c r="W104" s="225"/>
      <c r="X104" s="225"/>
      <c r="AG104" t="s">
        <v>148</v>
      </c>
    </row>
    <row r="105" spans="1:60" outlineLevel="1" x14ac:dyDescent="0.2">
      <c r="A105" s="251">
        <v>44</v>
      </c>
      <c r="B105" s="252" t="s">
        <v>316</v>
      </c>
      <c r="C105" s="265" t="s">
        <v>317</v>
      </c>
      <c r="D105" s="253" t="s">
        <v>181</v>
      </c>
      <c r="E105" s="254">
        <v>1</v>
      </c>
      <c r="F105" s="255"/>
      <c r="G105" s="256">
        <f>ROUND(E105*F105,2)</f>
        <v>0</v>
      </c>
      <c r="H105" s="255"/>
      <c r="I105" s="256">
        <f>ROUND(E105*H105,2)</f>
        <v>0</v>
      </c>
      <c r="J105" s="255"/>
      <c r="K105" s="256">
        <f>ROUND(E105*J105,2)</f>
        <v>0</v>
      </c>
      <c r="L105" s="256">
        <v>15</v>
      </c>
      <c r="M105" s="256">
        <f>G105*(1+L105/100)</f>
        <v>0</v>
      </c>
      <c r="N105" s="256">
        <v>0</v>
      </c>
      <c r="O105" s="256">
        <f>ROUND(E105*N105,2)</f>
        <v>0</v>
      </c>
      <c r="P105" s="256">
        <v>0</v>
      </c>
      <c r="Q105" s="256">
        <f>ROUND(E105*P105,2)</f>
        <v>0</v>
      </c>
      <c r="R105" s="256"/>
      <c r="S105" s="256" t="s">
        <v>152</v>
      </c>
      <c r="T105" s="257" t="s">
        <v>182</v>
      </c>
      <c r="U105" s="223">
        <v>0</v>
      </c>
      <c r="V105" s="223">
        <f>ROUND(E105*U105,2)</f>
        <v>0</v>
      </c>
      <c r="W105" s="223"/>
      <c r="X105" s="223" t="s">
        <v>154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163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51">
        <v>45</v>
      </c>
      <c r="B106" s="252" t="s">
        <v>318</v>
      </c>
      <c r="C106" s="265" t="s">
        <v>319</v>
      </c>
      <c r="D106" s="253" t="s">
        <v>181</v>
      </c>
      <c r="E106" s="254">
        <v>1</v>
      </c>
      <c r="F106" s="255"/>
      <c r="G106" s="256">
        <f>ROUND(E106*F106,2)</f>
        <v>0</v>
      </c>
      <c r="H106" s="255"/>
      <c r="I106" s="256">
        <f>ROUND(E106*H106,2)</f>
        <v>0</v>
      </c>
      <c r="J106" s="255"/>
      <c r="K106" s="256">
        <f>ROUND(E106*J106,2)</f>
        <v>0</v>
      </c>
      <c r="L106" s="256">
        <v>15</v>
      </c>
      <c r="M106" s="256">
        <f>G106*(1+L106/100)</f>
        <v>0</v>
      </c>
      <c r="N106" s="256">
        <v>0</v>
      </c>
      <c r="O106" s="256">
        <f>ROUND(E106*N106,2)</f>
        <v>0</v>
      </c>
      <c r="P106" s="256">
        <v>0</v>
      </c>
      <c r="Q106" s="256">
        <f>ROUND(E106*P106,2)</f>
        <v>0</v>
      </c>
      <c r="R106" s="256"/>
      <c r="S106" s="256" t="s">
        <v>152</v>
      </c>
      <c r="T106" s="257" t="s">
        <v>182</v>
      </c>
      <c r="U106" s="223">
        <v>0</v>
      </c>
      <c r="V106" s="223">
        <f>ROUND(E106*U106,2)</f>
        <v>0</v>
      </c>
      <c r="W106" s="223"/>
      <c r="X106" s="223" t="s">
        <v>154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163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51">
        <v>46</v>
      </c>
      <c r="B107" s="252" t="s">
        <v>320</v>
      </c>
      <c r="C107" s="265" t="s">
        <v>321</v>
      </c>
      <c r="D107" s="253" t="s">
        <v>181</v>
      </c>
      <c r="E107" s="254">
        <v>1</v>
      </c>
      <c r="F107" s="255"/>
      <c r="G107" s="256">
        <f>ROUND(E107*F107,2)</f>
        <v>0</v>
      </c>
      <c r="H107" s="255"/>
      <c r="I107" s="256">
        <f>ROUND(E107*H107,2)</f>
        <v>0</v>
      </c>
      <c r="J107" s="255"/>
      <c r="K107" s="256">
        <f>ROUND(E107*J107,2)</f>
        <v>0</v>
      </c>
      <c r="L107" s="256">
        <v>15</v>
      </c>
      <c r="M107" s="256">
        <f>G107*(1+L107/100)</f>
        <v>0</v>
      </c>
      <c r="N107" s="256">
        <v>0</v>
      </c>
      <c r="O107" s="256">
        <f>ROUND(E107*N107,2)</f>
        <v>0</v>
      </c>
      <c r="P107" s="256">
        <v>0</v>
      </c>
      <c r="Q107" s="256">
        <f>ROUND(E107*P107,2)</f>
        <v>0</v>
      </c>
      <c r="R107" s="256"/>
      <c r="S107" s="256" t="s">
        <v>152</v>
      </c>
      <c r="T107" s="257" t="s">
        <v>182</v>
      </c>
      <c r="U107" s="223">
        <v>0</v>
      </c>
      <c r="V107" s="223">
        <f>ROUND(E107*U107,2)</f>
        <v>0</v>
      </c>
      <c r="W107" s="223"/>
      <c r="X107" s="223" t="s">
        <v>154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163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51">
        <v>47</v>
      </c>
      <c r="B108" s="252" t="s">
        <v>322</v>
      </c>
      <c r="C108" s="265" t="s">
        <v>323</v>
      </c>
      <c r="D108" s="253" t="s">
        <v>181</v>
      </c>
      <c r="E108" s="254">
        <v>1</v>
      </c>
      <c r="F108" s="255"/>
      <c r="G108" s="256">
        <f>ROUND(E108*F108,2)</f>
        <v>0</v>
      </c>
      <c r="H108" s="255"/>
      <c r="I108" s="256">
        <f>ROUND(E108*H108,2)</f>
        <v>0</v>
      </c>
      <c r="J108" s="255"/>
      <c r="K108" s="256">
        <f>ROUND(E108*J108,2)</f>
        <v>0</v>
      </c>
      <c r="L108" s="256">
        <v>15</v>
      </c>
      <c r="M108" s="256">
        <f>G108*(1+L108/100)</f>
        <v>0</v>
      </c>
      <c r="N108" s="256">
        <v>0</v>
      </c>
      <c r="O108" s="256">
        <f>ROUND(E108*N108,2)</f>
        <v>0</v>
      </c>
      <c r="P108" s="256">
        <v>0</v>
      </c>
      <c r="Q108" s="256">
        <f>ROUND(E108*P108,2)</f>
        <v>0</v>
      </c>
      <c r="R108" s="256"/>
      <c r="S108" s="256" t="s">
        <v>152</v>
      </c>
      <c r="T108" s="257" t="s">
        <v>182</v>
      </c>
      <c r="U108" s="223">
        <v>0</v>
      </c>
      <c r="V108" s="223">
        <f>ROUND(E108*U108,2)</f>
        <v>0</v>
      </c>
      <c r="W108" s="223"/>
      <c r="X108" s="223" t="s">
        <v>154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163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51">
        <v>48</v>
      </c>
      <c r="B109" s="252" t="s">
        <v>324</v>
      </c>
      <c r="C109" s="265" t="s">
        <v>325</v>
      </c>
      <c r="D109" s="253" t="s">
        <v>181</v>
      </c>
      <c r="E109" s="254">
        <v>1</v>
      </c>
      <c r="F109" s="255"/>
      <c r="G109" s="256">
        <f>ROUND(E109*F109,2)</f>
        <v>0</v>
      </c>
      <c r="H109" s="255"/>
      <c r="I109" s="256">
        <f>ROUND(E109*H109,2)</f>
        <v>0</v>
      </c>
      <c r="J109" s="255"/>
      <c r="K109" s="256">
        <f>ROUND(E109*J109,2)</f>
        <v>0</v>
      </c>
      <c r="L109" s="256">
        <v>15</v>
      </c>
      <c r="M109" s="256">
        <f>G109*(1+L109/100)</f>
        <v>0</v>
      </c>
      <c r="N109" s="256">
        <v>0</v>
      </c>
      <c r="O109" s="256">
        <f>ROUND(E109*N109,2)</f>
        <v>0</v>
      </c>
      <c r="P109" s="256">
        <v>0</v>
      </c>
      <c r="Q109" s="256">
        <f>ROUND(E109*P109,2)</f>
        <v>0</v>
      </c>
      <c r="R109" s="256"/>
      <c r="S109" s="256" t="s">
        <v>152</v>
      </c>
      <c r="T109" s="257" t="s">
        <v>182</v>
      </c>
      <c r="U109" s="223">
        <v>0</v>
      </c>
      <c r="V109" s="223">
        <f>ROUND(E109*U109,2)</f>
        <v>0</v>
      </c>
      <c r="W109" s="223"/>
      <c r="X109" s="223" t="s">
        <v>154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163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51">
        <v>49</v>
      </c>
      <c r="B110" s="252" t="s">
        <v>326</v>
      </c>
      <c r="C110" s="265" t="s">
        <v>327</v>
      </c>
      <c r="D110" s="253" t="s">
        <v>181</v>
      </c>
      <c r="E110" s="254">
        <v>1</v>
      </c>
      <c r="F110" s="255"/>
      <c r="G110" s="256">
        <f>ROUND(E110*F110,2)</f>
        <v>0</v>
      </c>
      <c r="H110" s="255"/>
      <c r="I110" s="256">
        <f>ROUND(E110*H110,2)</f>
        <v>0</v>
      </c>
      <c r="J110" s="255"/>
      <c r="K110" s="256">
        <f>ROUND(E110*J110,2)</f>
        <v>0</v>
      </c>
      <c r="L110" s="256">
        <v>15</v>
      </c>
      <c r="M110" s="256">
        <f>G110*(1+L110/100)</f>
        <v>0</v>
      </c>
      <c r="N110" s="256">
        <v>0</v>
      </c>
      <c r="O110" s="256">
        <f>ROUND(E110*N110,2)</f>
        <v>0</v>
      </c>
      <c r="P110" s="256">
        <v>0</v>
      </c>
      <c r="Q110" s="256">
        <f>ROUND(E110*P110,2)</f>
        <v>0</v>
      </c>
      <c r="R110" s="256"/>
      <c r="S110" s="256" t="s">
        <v>152</v>
      </c>
      <c r="T110" s="257" t="s">
        <v>153</v>
      </c>
      <c r="U110" s="223">
        <v>0</v>
      </c>
      <c r="V110" s="223">
        <f>ROUND(E110*U110,2)</f>
        <v>0</v>
      </c>
      <c r="W110" s="223"/>
      <c r="X110" s="223" t="s">
        <v>154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155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51">
        <v>50</v>
      </c>
      <c r="B111" s="252" t="s">
        <v>328</v>
      </c>
      <c r="C111" s="265" t="s">
        <v>329</v>
      </c>
      <c r="D111" s="253" t="s">
        <v>181</v>
      </c>
      <c r="E111" s="254">
        <v>1</v>
      </c>
      <c r="F111" s="255"/>
      <c r="G111" s="256">
        <f>ROUND(E111*F111,2)</f>
        <v>0</v>
      </c>
      <c r="H111" s="255"/>
      <c r="I111" s="256">
        <f>ROUND(E111*H111,2)</f>
        <v>0</v>
      </c>
      <c r="J111" s="255"/>
      <c r="K111" s="256">
        <f>ROUND(E111*J111,2)</f>
        <v>0</v>
      </c>
      <c r="L111" s="256">
        <v>15</v>
      </c>
      <c r="M111" s="256">
        <f>G111*(1+L111/100)</f>
        <v>0</v>
      </c>
      <c r="N111" s="256">
        <v>0</v>
      </c>
      <c r="O111" s="256">
        <f>ROUND(E111*N111,2)</f>
        <v>0</v>
      </c>
      <c r="P111" s="256">
        <v>0</v>
      </c>
      <c r="Q111" s="256">
        <f>ROUND(E111*P111,2)</f>
        <v>0</v>
      </c>
      <c r="R111" s="256"/>
      <c r="S111" s="256" t="s">
        <v>152</v>
      </c>
      <c r="T111" s="257" t="s">
        <v>153</v>
      </c>
      <c r="U111" s="223">
        <v>0</v>
      </c>
      <c r="V111" s="223">
        <f>ROUND(E111*U111,2)</f>
        <v>0</v>
      </c>
      <c r="W111" s="223"/>
      <c r="X111" s="223" t="s">
        <v>154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155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51">
        <v>51</v>
      </c>
      <c r="B112" s="252" t="s">
        <v>330</v>
      </c>
      <c r="C112" s="265" t="s">
        <v>331</v>
      </c>
      <c r="D112" s="253" t="s">
        <v>181</v>
      </c>
      <c r="E112" s="254">
        <v>1</v>
      </c>
      <c r="F112" s="255"/>
      <c r="G112" s="256">
        <f>ROUND(E112*F112,2)</f>
        <v>0</v>
      </c>
      <c r="H112" s="255"/>
      <c r="I112" s="256">
        <f>ROUND(E112*H112,2)</f>
        <v>0</v>
      </c>
      <c r="J112" s="255"/>
      <c r="K112" s="256">
        <f>ROUND(E112*J112,2)</f>
        <v>0</v>
      </c>
      <c r="L112" s="256">
        <v>15</v>
      </c>
      <c r="M112" s="256">
        <f>G112*(1+L112/100)</f>
        <v>0</v>
      </c>
      <c r="N112" s="256">
        <v>0</v>
      </c>
      <c r="O112" s="256">
        <f>ROUND(E112*N112,2)</f>
        <v>0</v>
      </c>
      <c r="P112" s="256">
        <v>0</v>
      </c>
      <c r="Q112" s="256">
        <f>ROUND(E112*P112,2)</f>
        <v>0</v>
      </c>
      <c r="R112" s="256"/>
      <c r="S112" s="256" t="s">
        <v>152</v>
      </c>
      <c r="T112" s="257" t="s">
        <v>153</v>
      </c>
      <c r="U112" s="223">
        <v>0</v>
      </c>
      <c r="V112" s="223">
        <f>ROUND(E112*U112,2)</f>
        <v>0</v>
      </c>
      <c r="W112" s="223"/>
      <c r="X112" s="223" t="s">
        <v>154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163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51">
        <v>52</v>
      </c>
      <c r="B113" s="252" t="s">
        <v>332</v>
      </c>
      <c r="C113" s="265" t="s">
        <v>333</v>
      </c>
      <c r="D113" s="253" t="s">
        <v>181</v>
      </c>
      <c r="E113" s="254">
        <v>1</v>
      </c>
      <c r="F113" s="255"/>
      <c r="G113" s="256">
        <f>ROUND(E113*F113,2)</f>
        <v>0</v>
      </c>
      <c r="H113" s="255"/>
      <c r="I113" s="256">
        <f>ROUND(E113*H113,2)</f>
        <v>0</v>
      </c>
      <c r="J113" s="255"/>
      <c r="K113" s="256">
        <f>ROUND(E113*J113,2)</f>
        <v>0</v>
      </c>
      <c r="L113" s="256">
        <v>15</v>
      </c>
      <c r="M113" s="256">
        <f>G113*(1+L113/100)</f>
        <v>0</v>
      </c>
      <c r="N113" s="256">
        <v>0</v>
      </c>
      <c r="O113" s="256">
        <f>ROUND(E113*N113,2)</f>
        <v>0</v>
      </c>
      <c r="P113" s="256">
        <v>0</v>
      </c>
      <c r="Q113" s="256">
        <f>ROUND(E113*P113,2)</f>
        <v>0</v>
      </c>
      <c r="R113" s="256"/>
      <c r="S113" s="256" t="s">
        <v>152</v>
      </c>
      <c r="T113" s="257" t="s">
        <v>153</v>
      </c>
      <c r="U113" s="223">
        <v>0</v>
      </c>
      <c r="V113" s="223">
        <f>ROUND(E113*U113,2)</f>
        <v>0</v>
      </c>
      <c r="W113" s="223"/>
      <c r="X113" s="223" t="s">
        <v>154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163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2">
        <v>53</v>
      </c>
      <c r="B114" s="233" t="s">
        <v>334</v>
      </c>
      <c r="C114" s="241" t="s">
        <v>335</v>
      </c>
      <c r="D114" s="234" t="s">
        <v>181</v>
      </c>
      <c r="E114" s="235">
        <v>1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15</v>
      </c>
      <c r="M114" s="237">
        <f>G114*(1+L114/100)</f>
        <v>0</v>
      </c>
      <c r="N114" s="237">
        <v>0</v>
      </c>
      <c r="O114" s="237">
        <f>ROUND(E114*N114,2)</f>
        <v>0</v>
      </c>
      <c r="P114" s="237">
        <v>0</v>
      </c>
      <c r="Q114" s="237">
        <f>ROUND(E114*P114,2)</f>
        <v>0</v>
      </c>
      <c r="R114" s="237"/>
      <c r="S114" s="237" t="s">
        <v>152</v>
      </c>
      <c r="T114" s="238" t="s">
        <v>153</v>
      </c>
      <c r="U114" s="223">
        <v>0</v>
      </c>
      <c r="V114" s="223">
        <f>ROUND(E114*U114,2)</f>
        <v>0</v>
      </c>
      <c r="W114" s="223"/>
      <c r="X114" s="223" t="s">
        <v>154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163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>
        <v>54</v>
      </c>
      <c r="B115" s="221" t="s">
        <v>336</v>
      </c>
      <c r="C115" s="267" t="s">
        <v>337</v>
      </c>
      <c r="D115" s="222" t="s">
        <v>0</v>
      </c>
      <c r="E115" s="260"/>
      <c r="F115" s="224"/>
      <c r="G115" s="223">
        <f>ROUND(E115*F115,2)</f>
        <v>0</v>
      </c>
      <c r="H115" s="224"/>
      <c r="I115" s="223">
        <f>ROUND(E115*H115,2)</f>
        <v>0</v>
      </c>
      <c r="J115" s="224"/>
      <c r="K115" s="223">
        <f>ROUND(E115*J115,2)</f>
        <v>0</v>
      </c>
      <c r="L115" s="223">
        <v>15</v>
      </c>
      <c r="M115" s="223">
        <f>G115*(1+L115/100)</f>
        <v>0</v>
      </c>
      <c r="N115" s="223">
        <v>0</v>
      </c>
      <c r="O115" s="223">
        <f>ROUND(E115*N115,2)</f>
        <v>0</v>
      </c>
      <c r="P115" s="223">
        <v>0</v>
      </c>
      <c r="Q115" s="223">
        <f>ROUND(E115*P115,2)</f>
        <v>0</v>
      </c>
      <c r="R115" s="223" t="s">
        <v>254</v>
      </c>
      <c r="S115" s="223" t="s">
        <v>162</v>
      </c>
      <c r="T115" s="223" t="s">
        <v>162</v>
      </c>
      <c r="U115" s="223">
        <v>0</v>
      </c>
      <c r="V115" s="223">
        <f>ROUND(E115*U115,2)</f>
        <v>0</v>
      </c>
      <c r="W115" s="223"/>
      <c r="X115" s="223" t="s">
        <v>293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294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68" t="s">
        <v>315</v>
      </c>
      <c r="D116" s="261"/>
      <c r="E116" s="261"/>
      <c r="F116" s="261"/>
      <c r="G116" s="261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165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6" t="s">
        <v>147</v>
      </c>
      <c r="B117" s="227" t="s">
        <v>103</v>
      </c>
      <c r="C117" s="240" t="s">
        <v>104</v>
      </c>
      <c r="D117" s="228"/>
      <c r="E117" s="229"/>
      <c r="F117" s="230"/>
      <c r="G117" s="230">
        <f>SUMIF(AG118:AG125,"&lt;&gt;NOR",G118:G125)</f>
        <v>0</v>
      </c>
      <c r="H117" s="230"/>
      <c r="I117" s="230">
        <f>SUM(I118:I125)</f>
        <v>0</v>
      </c>
      <c r="J117" s="230"/>
      <c r="K117" s="230">
        <f>SUM(K118:K125)</f>
        <v>0</v>
      </c>
      <c r="L117" s="230"/>
      <c r="M117" s="230">
        <f>SUM(M118:M125)</f>
        <v>0</v>
      </c>
      <c r="N117" s="230"/>
      <c r="O117" s="230">
        <f>SUM(O118:O125)</f>
        <v>0.13999999999999999</v>
      </c>
      <c r="P117" s="230"/>
      <c r="Q117" s="230">
        <f>SUM(Q118:Q125)</f>
        <v>0</v>
      </c>
      <c r="R117" s="230"/>
      <c r="S117" s="230"/>
      <c r="T117" s="231"/>
      <c r="U117" s="225"/>
      <c r="V117" s="225">
        <f>SUM(V118:V125)</f>
        <v>6.65</v>
      </c>
      <c r="W117" s="225"/>
      <c r="X117" s="225"/>
      <c r="AG117" t="s">
        <v>148</v>
      </c>
    </row>
    <row r="118" spans="1:60" outlineLevel="1" x14ac:dyDescent="0.2">
      <c r="A118" s="251">
        <v>55</v>
      </c>
      <c r="B118" s="252" t="s">
        <v>338</v>
      </c>
      <c r="C118" s="265" t="s">
        <v>339</v>
      </c>
      <c r="D118" s="253" t="s">
        <v>177</v>
      </c>
      <c r="E118" s="254">
        <v>4.8</v>
      </c>
      <c r="F118" s="255"/>
      <c r="G118" s="256">
        <f>ROUND(E118*F118,2)</f>
        <v>0</v>
      </c>
      <c r="H118" s="255"/>
      <c r="I118" s="256">
        <f>ROUND(E118*H118,2)</f>
        <v>0</v>
      </c>
      <c r="J118" s="255"/>
      <c r="K118" s="256">
        <f>ROUND(E118*J118,2)</f>
        <v>0</v>
      </c>
      <c r="L118" s="256">
        <v>15</v>
      </c>
      <c r="M118" s="256">
        <f>G118*(1+L118/100)</f>
        <v>0</v>
      </c>
      <c r="N118" s="256">
        <v>2.1000000000000001E-4</v>
      </c>
      <c r="O118" s="256">
        <f>ROUND(E118*N118,2)</f>
        <v>0</v>
      </c>
      <c r="P118" s="256">
        <v>0</v>
      </c>
      <c r="Q118" s="256">
        <f>ROUND(E118*P118,2)</f>
        <v>0</v>
      </c>
      <c r="R118" s="256" t="s">
        <v>340</v>
      </c>
      <c r="S118" s="256" t="s">
        <v>162</v>
      </c>
      <c r="T118" s="257" t="s">
        <v>162</v>
      </c>
      <c r="U118" s="223">
        <v>0.05</v>
      </c>
      <c r="V118" s="223">
        <f>ROUND(E118*U118,2)</f>
        <v>0.24</v>
      </c>
      <c r="W118" s="223"/>
      <c r="X118" s="223" t="s">
        <v>154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155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22.5" outlineLevel="1" x14ac:dyDescent="0.2">
      <c r="A119" s="232">
        <v>56</v>
      </c>
      <c r="B119" s="233" t="s">
        <v>341</v>
      </c>
      <c r="C119" s="241" t="s">
        <v>342</v>
      </c>
      <c r="D119" s="234" t="s">
        <v>177</v>
      </c>
      <c r="E119" s="235">
        <v>4.8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15</v>
      </c>
      <c r="M119" s="237">
        <f>G119*(1+L119/100)</f>
        <v>0</v>
      </c>
      <c r="N119" s="237">
        <v>4.7499999999999999E-3</v>
      </c>
      <c r="O119" s="237">
        <f>ROUND(E119*N119,2)</f>
        <v>0.02</v>
      </c>
      <c r="P119" s="237">
        <v>0</v>
      </c>
      <c r="Q119" s="237">
        <f>ROUND(E119*P119,2)</f>
        <v>0</v>
      </c>
      <c r="R119" s="237" t="s">
        <v>340</v>
      </c>
      <c r="S119" s="237" t="s">
        <v>162</v>
      </c>
      <c r="T119" s="238" t="s">
        <v>162</v>
      </c>
      <c r="U119" s="223">
        <v>0.97799999999999998</v>
      </c>
      <c r="V119" s="223">
        <f>ROUND(E119*U119,2)</f>
        <v>4.6900000000000004</v>
      </c>
      <c r="W119" s="223"/>
      <c r="X119" s="223" t="s">
        <v>154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247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64" t="s">
        <v>206</v>
      </c>
      <c r="D120" s="245"/>
      <c r="E120" s="246">
        <v>4.8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167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32">
        <v>57</v>
      </c>
      <c r="B121" s="233" t="s">
        <v>343</v>
      </c>
      <c r="C121" s="241" t="s">
        <v>344</v>
      </c>
      <c r="D121" s="234" t="s">
        <v>257</v>
      </c>
      <c r="E121" s="235">
        <v>21.36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15</v>
      </c>
      <c r="M121" s="237">
        <f>G121*(1+L121/100)</f>
        <v>0</v>
      </c>
      <c r="N121" s="237">
        <v>4.0000000000000003E-5</v>
      </c>
      <c r="O121" s="237">
        <f>ROUND(E121*N121,2)</f>
        <v>0</v>
      </c>
      <c r="P121" s="237">
        <v>0</v>
      </c>
      <c r="Q121" s="237">
        <f>ROUND(E121*P121,2)</f>
        <v>0</v>
      </c>
      <c r="R121" s="237" t="s">
        <v>340</v>
      </c>
      <c r="S121" s="237" t="s">
        <v>162</v>
      </c>
      <c r="T121" s="238" t="s">
        <v>162</v>
      </c>
      <c r="U121" s="223">
        <v>7.0000000000000007E-2</v>
      </c>
      <c r="V121" s="223">
        <f>ROUND(E121*U121,2)</f>
        <v>1.5</v>
      </c>
      <c r="W121" s="223"/>
      <c r="X121" s="223" t="s">
        <v>154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247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64" t="s">
        <v>345</v>
      </c>
      <c r="D122" s="245"/>
      <c r="E122" s="246">
        <v>21.36</v>
      </c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167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51">
        <v>58</v>
      </c>
      <c r="B123" s="252" t="s">
        <v>346</v>
      </c>
      <c r="C123" s="265" t="s">
        <v>347</v>
      </c>
      <c r="D123" s="253" t="s">
        <v>177</v>
      </c>
      <c r="E123" s="254">
        <v>6</v>
      </c>
      <c r="F123" s="255"/>
      <c r="G123" s="256">
        <f>ROUND(E123*F123,2)</f>
        <v>0</v>
      </c>
      <c r="H123" s="255"/>
      <c r="I123" s="256">
        <f>ROUND(E123*H123,2)</f>
        <v>0</v>
      </c>
      <c r="J123" s="255"/>
      <c r="K123" s="256">
        <f>ROUND(E123*J123,2)</f>
        <v>0</v>
      </c>
      <c r="L123" s="256">
        <v>15</v>
      </c>
      <c r="M123" s="256">
        <f>G123*(1+L123/100)</f>
        <v>0</v>
      </c>
      <c r="N123" s="256">
        <v>1.9199999999999998E-2</v>
      </c>
      <c r="O123" s="256">
        <f>ROUND(E123*N123,2)</f>
        <v>0.12</v>
      </c>
      <c r="P123" s="256">
        <v>0</v>
      </c>
      <c r="Q123" s="256">
        <f>ROUND(E123*P123,2)</f>
        <v>0</v>
      </c>
      <c r="R123" s="256"/>
      <c r="S123" s="256" t="s">
        <v>152</v>
      </c>
      <c r="T123" s="257" t="s">
        <v>182</v>
      </c>
      <c r="U123" s="223">
        <v>0</v>
      </c>
      <c r="V123" s="223">
        <f>ROUND(E123*U123,2)</f>
        <v>0</v>
      </c>
      <c r="W123" s="223"/>
      <c r="X123" s="223" t="s">
        <v>154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155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2">
        <v>59</v>
      </c>
      <c r="B124" s="233" t="s">
        <v>348</v>
      </c>
      <c r="C124" s="241" t="s">
        <v>349</v>
      </c>
      <c r="D124" s="234" t="s">
        <v>270</v>
      </c>
      <c r="E124" s="235">
        <v>0.13986000000000001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15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 t="s">
        <v>340</v>
      </c>
      <c r="S124" s="237" t="s">
        <v>162</v>
      </c>
      <c r="T124" s="238" t="s">
        <v>162</v>
      </c>
      <c r="U124" s="223">
        <v>1.5980000000000001</v>
      </c>
      <c r="V124" s="223">
        <f>ROUND(E124*U124,2)</f>
        <v>0.22</v>
      </c>
      <c r="W124" s="223"/>
      <c r="X124" s="223" t="s">
        <v>293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294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3" t="s">
        <v>315</v>
      </c>
      <c r="D125" s="250"/>
      <c r="E125" s="250"/>
      <c r="F125" s="250"/>
      <c r="G125" s="250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165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26" t="s">
        <v>147</v>
      </c>
      <c r="B126" s="227" t="s">
        <v>105</v>
      </c>
      <c r="C126" s="240" t="s">
        <v>106</v>
      </c>
      <c r="D126" s="228"/>
      <c r="E126" s="229"/>
      <c r="F126" s="230"/>
      <c r="G126" s="230">
        <f>SUMIF(AG127:AG139,"&lt;&gt;NOR",G127:G139)</f>
        <v>0</v>
      </c>
      <c r="H126" s="230"/>
      <c r="I126" s="230">
        <f>SUM(I127:I139)</f>
        <v>0</v>
      </c>
      <c r="J126" s="230"/>
      <c r="K126" s="230">
        <f>SUM(K127:K139)</f>
        <v>0</v>
      </c>
      <c r="L126" s="230"/>
      <c r="M126" s="230">
        <f>SUM(M127:M139)</f>
        <v>0</v>
      </c>
      <c r="N126" s="230"/>
      <c r="O126" s="230">
        <f>SUM(O127:O139)</f>
        <v>0.05</v>
      </c>
      <c r="P126" s="230"/>
      <c r="Q126" s="230">
        <f>SUM(Q127:Q139)</f>
        <v>0</v>
      </c>
      <c r="R126" s="230"/>
      <c r="S126" s="230"/>
      <c r="T126" s="231"/>
      <c r="U126" s="225"/>
      <c r="V126" s="225">
        <f>SUM(V127:V139)</f>
        <v>50.249999999999993</v>
      </c>
      <c r="W126" s="225"/>
      <c r="X126" s="225"/>
      <c r="AG126" t="s">
        <v>148</v>
      </c>
    </row>
    <row r="127" spans="1:60" ht="22.5" outlineLevel="1" x14ac:dyDescent="0.2">
      <c r="A127" s="251">
        <v>60</v>
      </c>
      <c r="B127" s="252" t="s">
        <v>350</v>
      </c>
      <c r="C127" s="265" t="s">
        <v>351</v>
      </c>
      <c r="D127" s="253" t="s">
        <v>177</v>
      </c>
      <c r="E127" s="254">
        <v>48.5</v>
      </c>
      <c r="F127" s="255"/>
      <c r="G127" s="256">
        <f>ROUND(E127*F127,2)</f>
        <v>0</v>
      </c>
      <c r="H127" s="255"/>
      <c r="I127" s="256">
        <f>ROUND(E127*H127,2)</f>
        <v>0</v>
      </c>
      <c r="J127" s="255"/>
      <c r="K127" s="256">
        <f>ROUND(E127*J127,2)</f>
        <v>0</v>
      </c>
      <c r="L127" s="256">
        <v>15</v>
      </c>
      <c r="M127" s="256">
        <f>G127*(1+L127/100)</f>
        <v>0</v>
      </c>
      <c r="N127" s="256">
        <v>0</v>
      </c>
      <c r="O127" s="256">
        <f>ROUND(E127*N127,2)</f>
        <v>0</v>
      </c>
      <c r="P127" s="256">
        <v>0</v>
      </c>
      <c r="Q127" s="256">
        <f>ROUND(E127*P127,2)</f>
        <v>0</v>
      </c>
      <c r="R127" s="256" t="s">
        <v>258</v>
      </c>
      <c r="S127" s="256" t="s">
        <v>162</v>
      </c>
      <c r="T127" s="257" t="s">
        <v>162</v>
      </c>
      <c r="U127" s="223">
        <v>1.6E-2</v>
      </c>
      <c r="V127" s="223">
        <f>ROUND(E127*U127,2)</f>
        <v>0.78</v>
      </c>
      <c r="W127" s="223"/>
      <c r="X127" s="223" t="s">
        <v>154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352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32">
        <v>61</v>
      </c>
      <c r="B128" s="233" t="s">
        <v>353</v>
      </c>
      <c r="C128" s="241" t="s">
        <v>354</v>
      </c>
      <c r="D128" s="234" t="s">
        <v>257</v>
      </c>
      <c r="E128" s="235">
        <v>39.42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15</v>
      </c>
      <c r="M128" s="237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7" t="s">
        <v>258</v>
      </c>
      <c r="S128" s="237" t="s">
        <v>162</v>
      </c>
      <c r="T128" s="238" t="s">
        <v>162</v>
      </c>
      <c r="U128" s="223">
        <v>0.18099999999999999</v>
      </c>
      <c r="V128" s="223">
        <f>ROUND(E128*U128,2)</f>
        <v>7.14</v>
      </c>
      <c r="W128" s="223"/>
      <c r="X128" s="223" t="s">
        <v>154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155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3" t="s">
        <v>355</v>
      </c>
      <c r="D129" s="250"/>
      <c r="E129" s="250"/>
      <c r="F129" s="250"/>
      <c r="G129" s="250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165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9" t="s">
        <v>356</v>
      </c>
      <c r="D130" s="262"/>
      <c r="E130" s="262"/>
      <c r="F130" s="262"/>
      <c r="G130" s="262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278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4" t="s">
        <v>357</v>
      </c>
      <c r="D131" s="245"/>
      <c r="E131" s="246">
        <v>39.42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167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2">
        <v>62</v>
      </c>
      <c r="B132" s="233" t="s">
        <v>358</v>
      </c>
      <c r="C132" s="241" t="s">
        <v>359</v>
      </c>
      <c r="D132" s="234" t="s">
        <v>177</v>
      </c>
      <c r="E132" s="235">
        <v>48.5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15</v>
      </c>
      <c r="M132" s="237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7" t="s">
        <v>258</v>
      </c>
      <c r="S132" s="237" t="s">
        <v>162</v>
      </c>
      <c r="T132" s="238" t="s">
        <v>162</v>
      </c>
      <c r="U132" s="223">
        <v>0.08</v>
      </c>
      <c r="V132" s="223">
        <f>ROUND(E132*U132,2)</f>
        <v>3.88</v>
      </c>
      <c r="W132" s="223"/>
      <c r="X132" s="223" t="s">
        <v>154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247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4" t="s">
        <v>360</v>
      </c>
      <c r="D133" s="245"/>
      <c r="E133" s="246">
        <v>48.5</v>
      </c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167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51">
        <v>63</v>
      </c>
      <c r="B134" s="252" t="s">
        <v>361</v>
      </c>
      <c r="C134" s="265" t="s">
        <v>362</v>
      </c>
      <c r="D134" s="253" t="s">
        <v>177</v>
      </c>
      <c r="E134" s="254">
        <v>48.5</v>
      </c>
      <c r="F134" s="255"/>
      <c r="G134" s="256">
        <f>ROUND(E134*F134,2)</f>
        <v>0</v>
      </c>
      <c r="H134" s="255"/>
      <c r="I134" s="256">
        <f>ROUND(E134*H134,2)</f>
        <v>0</v>
      </c>
      <c r="J134" s="255"/>
      <c r="K134" s="256">
        <f>ROUND(E134*J134,2)</f>
        <v>0</v>
      </c>
      <c r="L134" s="256">
        <v>15</v>
      </c>
      <c r="M134" s="256">
        <f>G134*(1+L134/100)</f>
        <v>0</v>
      </c>
      <c r="N134" s="256">
        <v>0</v>
      </c>
      <c r="O134" s="256">
        <f>ROUND(E134*N134,2)</f>
        <v>0</v>
      </c>
      <c r="P134" s="256">
        <v>0</v>
      </c>
      <c r="Q134" s="256">
        <f>ROUND(E134*P134,2)</f>
        <v>0</v>
      </c>
      <c r="R134" s="256" t="s">
        <v>258</v>
      </c>
      <c r="S134" s="256" t="s">
        <v>162</v>
      </c>
      <c r="T134" s="257" t="s">
        <v>162</v>
      </c>
      <c r="U134" s="223">
        <v>0.09</v>
      </c>
      <c r="V134" s="223">
        <f>ROUND(E134*U134,2)</f>
        <v>4.37</v>
      </c>
      <c r="W134" s="223"/>
      <c r="X134" s="223" t="s">
        <v>154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247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51">
        <v>64</v>
      </c>
      <c r="B135" s="252" t="s">
        <v>363</v>
      </c>
      <c r="C135" s="265" t="s">
        <v>364</v>
      </c>
      <c r="D135" s="253" t="s">
        <v>177</v>
      </c>
      <c r="E135" s="254">
        <v>48.5</v>
      </c>
      <c r="F135" s="255"/>
      <c r="G135" s="256">
        <f>ROUND(E135*F135,2)</f>
        <v>0</v>
      </c>
      <c r="H135" s="255"/>
      <c r="I135" s="256">
        <f>ROUND(E135*H135,2)</f>
        <v>0</v>
      </c>
      <c r="J135" s="255"/>
      <c r="K135" s="256">
        <f>ROUND(E135*J135,2)</f>
        <v>0</v>
      </c>
      <c r="L135" s="256">
        <v>15</v>
      </c>
      <c r="M135" s="256">
        <f>G135*(1+L135/100)</f>
        <v>0</v>
      </c>
      <c r="N135" s="256">
        <v>5.8E-4</v>
      </c>
      <c r="O135" s="256">
        <f>ROUND(E135*N135,2)</f>
        <v>0.03</v>
      </c>
      <c r="P135" s="256">
        <v>0</v>
      </c>
      <c r="Q135" s="256">
        <f>ROUND(E135*P135,2)</f>
        <v>0</v>
      </c>
      <c r="R135" s="256" t="s">
        <v>258</v>
      </c>
      <c r="S135" s="256" t="s">
        <v>162</v>
      </c>
      <c r="T135" s="257" t="s">
        <v>162</v>
      </c>
      <c r="U135" s="223">
        <v>0.13</v>
      </c>
      <c r="V135" s="223">
        <f>ROUND(E135*U135,2)</f>
        <v>6.31</v>
      </c>
      <c r="W135" s="223"/>
      <c r="X135" s="223" t="s">
        <v>154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247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51">
        <v>65</v>
      </c>
      <c r="B136" s="252" t="s">
        <v>365</v>
      </c>
      <c r="C136" s="265" t="s">
        <v>366</v>
      </c>
      <c r="D136" s="253" t="s">
        <v>177</v>
      </c>
      <c r="E136" s="254">
        <v>48.5</v>
      </c>
      <c r="F136" s="255"/>
      <c r="G136" s="256">
        <f>ROUND(E136*F136,2)</f>
        <v>0</v>
      </c>
      <c r="H136" s="255"/>
      <c r="I136" s="256">
        <f>ROUND(E136*H136,2)</f>
        <v>0</v>
      </c>
      <c r="J136" s="255"/>
      <c r="K136" s="256">
        <f>ROUND(E136*J136,2)</f>
        <v>0</v>
      </c>
      <c r="L136" s="256">
        <v>15</v>
      </c>
      <c r="M136" s="256">
        <f>G136*(1+L136/100)</f>
        <v>0</v>
      </c>
      <c r="N136" s="256">
        <v>3.8000000000000002E-4</v>
      </c>
      <c r="O136" s="256">
        <f>ROUND(E136*N136,2)</f>
        <v>0.02</v>
      </c>
      <c r="P136" s="256">
        <v>0</v>
      </c>
      <c r="Q136" s="256">
        <f>ROUND(E136*P136,2)</f>
        <v>0</v>
      </c>
      <c r="R136" s="256" t="s">
        <v>258</v>
      </c>
      <c r="S136" s="256" t="s">
        <v>162</v>
      </c>
      <c r="T136" s="257" t="s">
        <v>162</v>
      </c>
      <c r="U136" s="223">
        <v>0.56999999999999995</v>
      </c>
      <c r="V136" s="223">
        <f>ROUND(E136*U136,2)</f>
        <v>27.65</v>
      </c>
      <c r="W136" s="223"/>
      <c r="X136" s="223" t="s">
        <v>154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247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51">
        <v>66</v>
      </c>
      <c r="B137" s="252" t="s">
        <v>367</v>
      </c>
      <c r="C137" s="265" t="s">
        <v>368</v>
      </c>
      <c r="D137" s="253" t="s">
        <v>257</v>
      </c>
      <c r="E137" s="254">
        <v>45</v>
      </c>
      <c r="F137" s="255"/>
      <c r="G137" s="256">
        <f>ROUND(E137*F137,2)</f>
        <v>0</v>
      </c>
      <c r="H137" s="255"/>
      <c r="I137" s="256">
        <f>ROUND(E137*H137,2)</f>
        <v>0</v>
      </c>
      <c r="J137" s="255"/>
      <c r="K137" s="256">
        <f>ROUND(E137*J137,2)</f>
        <v>0</v>
      </c>
      <c r="L137" s="256">
        <v>15</v>
      </c>
      <c r="M137" s="256">
        <f>G137*(1+L137/100)</f>
        <v>0</v>
      </c>
      <c r="N137" s="256">
        <v>1.1E-4</v>
      </c>
      <c r="O137" s="256">
        <f>ROUND(E137*N137,2)</f>
        <v>0</v>
      </c>
      <c r="P137" s="256">
        <v>0</v>
      </c>
      <c r="Q137" s="256">
        <f>ROUND(E137*P137,2)</f>
        <v>0</v>
      </c>
      <c r="R137" s="256" t="s">
        <v>309</v>
      </c>
      <c r="S137" s="256" t="s">
        <v>369</v>
      </c>
      <c r="T137" s="257" t="s">
        <v>369</v>
      </c>
      <c r="U137" s="223">
        <v>0</v>
      </c>
      <c r="V137" s="223">
        <f>ROUND(E137*U137,2)</f>
        <v>0</v>
      </c>
      <c r="W137" s="223"/>
      <c r="X137" s="223" t="s">
        <v>310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370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2">
        <v>67</v>
      </c>
      <c r="B138" s="233" t="s">
        <v>371</v>
      </c>
      <c r="C138" s="241" t="s">
        <v>372</v>
      </c>
      <c r="D138" s="234" t="s">
        <v>270</v>
      </c>
      <c r="E138" s="235">
        <v>5.151E-2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15</v>
      </c>
      <c r="M138" s="237">
        <f>G138*(1+L138/100)</f>
        <v>0</v>
      </c>
      <c r="N138" s="237">
        <v>0</v>
      </c>
      <c r="O138" s="237">
        <f>ROUND(E138*N138,2)</f>
        <v>0</v>
      </c>
      <c r="P138" s="237">
        <v>0</v>
      </c>
      <c r="Q138" s="237">
        <f>ROUND(E138*P138,2)</f>
        <v>0</v>
      </c>
      <c r="R138" s="237" t="s">
        <v>258</v>
      </c>
      <c r="S138" s="237" t="s">
        <v>162</v>
      </c>
      <c r="T138" s="238" t="s">
        <v>162</v>
      </c>
      <c r="U138" s="223">
        <v>2.42</v>
      </c>
      <c r="V138" s="223">
        <f>ROUND(E138*U138,2)</f>
        <v>0.12</v>
      </c>
      <c r="W138" s="223"/>
      <c r="X138" s="223" t="s">
        <v>293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294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63" t="s">
        <v>315</v>
      </c>
      <c r="D139" s="250"/>
      <c r="E139" s="250"/>
      <c r="F139" s="250"/>
      <c r="G139" s="250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165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x14ac:dyDescent="0.2">
      <c r="A140" s="226" t="s">
        <v>147</v>
      </c>
      <c r="B140" s="227" t="s">
        <v>107</v>
      </c>
      <c r="C140" s="240" t="s">
        <v>108</v>
      </c>
      <c r="D140" s="228"/>
      <c r="E140" s="229"/>
      <c r="F140" s="230"/>
      <c r="G140" s="230">
        <f>SUMIF(AG141:AG162,"&lt;&gt;NOR",G141:G162)</f>
        <v>0</v>
      </c>
      <c r="H140" s="230"/>
      <c r="I140" s="230">
        <f>SUM(I141:I162)</f>
        <v>0</v>
      </c>
      <c r="J140" s="230"/>
      <c r="K140" s="230">
        <f>SUM(K141:K162)</f>
        <v>0</v>
      </c>
      <c r="L140" s="230"/>
      <c r="M140" s="230">
        <f>SUM(M141:M162)</f>
        <v>0</v>
      </c>
      <c r="N140" s="230"/>
      <c r="O140" s="230">
        <f>SUM(O141:O162)</f>
        <v>0.17</v>
      </c>
      <c r="P140" s="230"/>
      <c r="Q140" s="230">
        <f>SUM(Q141:Q162)</f>
        <v>0</v>
      </c>
      <c r="R140" s="230"/>
      <c r="S140" s="230"/>
      <c r="T140" s="231"/>
      <c r="U140" s="225"/>
      <c r="V140" s="225">
        <f>SUM(V141:V162)</f>
        <v>24.409999999999997</v>
      </c>
      <c r="W140" s="225"/>
      <c r="X140" s="225"/>
      <c r="AG140" t="s">
        <v>148</v>
      </c>
    </row>
    <row r="141" spans="1:60" outlineLevel="1" x14ac:dyDescent="0.2">
      <c r="A141" s="232">
        <v>68</v>
      </c>
      <c r="B141" s="233" t="s">
        <v>373</v>
      </c>
      <c r="C141" s="241" t="s">
        <v>374</v>
      </c>
      <c r="D141" s="234" t="s">
        <v>177</v>
      </c>
      <c r="E141" s="235">
        <v>32.799999999999997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15</v>
      </c>
      <c r="M141" s="237">
        <f>G141*(1+L141/100)</f>
        <v>0</v>
      </c>
      <c r="N141" s="237">
        <v>0</v>
      </c>
      <c r="O141" s="237">
        <f>ROUND(E141*N141,2)</f>
        <v>0</v>
      </c>
      <c r="P141" s="237">
        <v>0</v>
      </c>
      <c r="Q141" s="237">
        <f>ROUND(E141*P141,2)</f>
        <v>0</v>
      </c>
      <c r="R141" s="237" t="s">
        <v>258</v>
      </c>
      <c r="S141" s="237" t="s">
        <v>162</v>
      </c>
      <c r="T141" s="238" t="s">
        <v>162</v>
      </c>
      <c r="U141" s="223">
        <v>1.6E-2</v>
      </c>
      <c r="V141" s="223">
        <f>ROUND(E141*U141,2)</f>
        <v>0.52</v>
      </c>
      <c r="W141" s="223"/>
      <c r="X141" s="223" t="s">
        <v>154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155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63" t="s">
        <v>375</v>
      </c>
      <c r="D142" s="250"/>
      <c r="E142" s="250"/>
      <c r="F142" s="250"/>
      <c r="G142" s="250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165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2">
        <v>69</v>
      </c>
      <c r="B143" s="233" t="s">
        <v>376</v>
      </c>
      <c r="C143" s="241" t="s">
        <v>377</v>
      </c>
      <c r="D143" s="234" t="s">
        <v>177</v>
      </c>
      <c r="E143" s="235">
        <v>4.8</v>
      </c>
      <c r="F143" s="236"/>
      <c r="G143" s="237">
        <f>ROUND(E143*F143,2)</f>
        <v>0</v>
      </c>
      <c r="H143" s="236"/>
      <c r="I143" s="237">
        <f>ROUND(E143*H143,2)</f>
        <v>0</v>
      </c>
      <c r="J143" s="236"/>
      <c r="K143" s="237">
        <f>ROUND(E143*J143,2)</f>
        <v>0</v>
      </c>
      <c r="L143" s="237">
        <v>15</v>
      </c>
      <c r="M143" s="237">
        <f>G143*(1+L143/100)</f>
        <v>0</v>
      </c>
      <c r="N143" s="237">
        <v>0</v>
      </c>
      <c r="O143" s="237">
        <f>ROUND(E143*N143,2)</f>
        <v>0</v>
      </c>
      <c r="P143" s="237">
        <v>0</v>
      </c>
      <c r="Q143" s="237">
        <f>ROUND(E143*P143,2)</f>
        <v>0</v>
      </c>
      <c r="R143" s="237" t="s">
        <v>258</v>
      </c>
      <c r="S143" s="237" t="s">
        <v>162</v>
      </c>
      <c r="T143" s="238" t="s">
        <v>162</v>
      </c>
      <c r="U143" s="223">
        <v>0.14699999999999999</v>
      </c>
      <c r="V143" s="223">
        <f>ROUND(E143*U143,2)</f>
        <v>0.71</v>
      </c>
      <c r="W143" s="223"/>
      <c r="X143" s="223" t="s">
        <v>154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163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63" t="s">
        <v>375</v>
      </c>
      <c r="D144" s="250"/>
      <c r="E144" s="250"/>
      <c r="F144" s="250"/>
      <c r="G144" s="250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165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4" t="s">
        <v>206</v>
      </c>
      <c r="D145" s="245"/>
      <c r="E145" s="246">
        <v>4.8</v>
      </c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167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2">
        <v>70</v>
      </c>
      <c r="B146" s="233" t="s">
        <v>378</v>
      </c>
      <c r="C146" s="241" t="s">
        <v>379</v>
      </c>
      <c r="D146" s="234" t="s">
        <v>177</v>
      </c>
      <c r="E146" s="235">
        <v>32.799999999999997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15</v>
      </c>
      <c r="M146" s="237">
        <f>G146*(1+L146/100)</f>
        <v>0</v>
      </c>
      <c r="N146" s="237">
        <v>0</v>
      </c>
      <c r="O146" s="237">
        <f>ROUND(E146*N146,2)</f>
        <v>0</v>
      </c>
      <c r="P146" s="237">
        <v>0</v>
      </c>
      <c r="Q146" s="237">
        <f>ROUND(E146*P146,2)</f>
        <v>0</v>
      </c>
      <c r="R146" s="237" t="s">
        <v>258</v>
      </c>
      <c r="S146" s="237" t="s">
        <v>162</v>
      </c>
      <c r="T146" s="238" t="s">
        <v>162</v>
      </c>
      <c r="U146" s="223">
        <v>4.5999999999999999E-2</v>
      </c>
      <c r="V146" s="223">
        <f>ROUND(E146*U146,2)</f>
        <v>1.51</v>
      </c>
      <c r="W146" s="223"/>
      <c r="X146" s="223" t="s">
        <v>154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155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3" t="s">
        <v>375</v>
      </c>
      <c r="D147" s="250"/>
      <c r="E147" s="250"/>
      <c r="F147" s="250"/>
      <c r="G147" s="250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165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22.5" outlineLevel="1" x14ac:dyDescent="0.2">
      <c r="A148" s="232">
        <v>71</v>
      </c>
      <c r="B148" s="233" t="s">
        <v>380</v>
      </c>
      <c r="C148" s="241" t="s">
        <v>381</v>
      </c>
      <c r="D148" s="234" t="s">
        <v>177</v>
      </c>
      <c r="E148" s="235">
        <v>32.799999999999997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15</v>
      </c>
      <c r="M148" s="237">
        <f>G148*(1+L148/100)</f>
        <v>0</v>
      </c>
      <c r="N148" s="237">
        <v>4.1099999999999999E-3</v>
      </c>
      <c r="O148" s="237">
        <f>ROUND(E148*N148,2)</f>
        <v>0.13</v>
      </c>
      <c r="P148" s="237">
        <v>0</v>
      </c>
      <c r="Q148" s="237">
        <f>ROUND(E148*P148,2)</f>
        <v>0</v>
      </c>
      <c r="R148" s="237" t="s">
        <v>298</v>
      </c>
      <c r="S148" s="237" t="s">
        <v>162</v>
      </c>
      <c r="T148" s="238" t="s">
        <v>162</v>
      </c>
      <c r="U148" s="223">
        <v>0.65937999999999997</v>
      </c>
      <c r="V148" s="223">
        <f>ROUND(E148*U148,2)</f>
        <v>21.63</v>
      </c>
      <c r="W148" s="223"/>
      <c r="X148" s="223" t="s">
        <v>299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300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20"/>
      <c r="B149" s="221"/>
      <c r="C149" s="263" t="s">
        <v>382</v>
      </c>
      <c r="D149" s="250"/>
      <c r="E149" s="250"/>
      <c r="F149" s="250"/>
      <c r="G149" s="250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165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58" t="str">
        <f>C149</f>
        <v>lepení a dodávka podlahoviny z PVC, bez podkladu. Svaření podlahoviny. Dodávka a lepení podlahových soklíků z měkčeného PVC. Pastování a vyleštění podlah.</v>
      </c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4" t="s">
        <v>383</v>
      </c>
      <c r="D150" s="245"/>
      <c r="E150" s="246">
        <v>32.799999999999997</v>
      </c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167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22.5" outlineLevel="1" x14ac:dyDescent="0.2">
      <c r="A151" s="232">
        <v>72</v>
      </c>
      <c r="B151" s="233" t="s">
        <v>384</v>
      </c>
      <c r="C151" s="241" t="s">
        <v>385</v>
      </c>
      <c r="D151" s="234" t="s">
        <v>386</v>
      </c>
      <c r="E151" s="235">
        <v>9.84</v>
      </c>
      <c r="F151" s="236"/>
      <c r="G151" s="237">
        <f>ROUND(E151*F151,2)</f>
        <v>0</v>
      </c>
      <c r="H151" s="236"/>
      <c r="I151" s="237">
        <f>ROUND(E151*H151,2)</f>
        <v>0</v>
      </c>
      <c r="J151" s="236"/>
      <c r="K151" s="237">
        <f>ROUND(E151*J151,2)</f>
        <v>0</v>
      </c>
      <c r="L151" s="237">
        <v>15</v>
      </c>
      <c r="M151" s="237">
        <f>G151*(1+L151/100)</f>
        <v>0</v>
      </c>
      <c r="N151" s="237">
        <v>1E-3</v>
      </c>
      <c r="O151" s="237">
        <f>ROUND(E151*N151,2)</f>
        <v>0.01</v>
      </c>
      <c r="P151" s="237">
        <v>0</v>
      </c>
      <c r="Q151" s="237">
        <f>ROUND(E151*P151,2)</f>
        <v>0</v>
      </c>
      <c r="R151" s="237" t="s">
        <v>309</v>
      </c>
      <c r="S151" s="237" t="s">
        <v>162</v>
      </c>
      <c r="T151" s="238" t="s">
        <v>162</v>
      </c>
      <c r="U151" s="223">
        <v>0</v>
      </c>
      <c r="V151" s="223">
        <f>ROUND(E151*U151,2)</f>
        <v>0</v>
      </c>
      <c r="W151" s="223"/>
      <c r="X151" s="223" t="s">
        <v>310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311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64" t="s">
        <v>387</v>
      </c>
      <c r="D152" s="245"/>
      <c r="E152" s="246">
        <v>9.84</v>
      </c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167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2.5" outlineLevel="1" x14ac:dyDescent="0.2">
      <c r="A153" s="232">
        <v>73</v>
      </c>
      <c r="B153" s="233" t="s">
        <v>388</v>
      </c>
      <c r="C153" s="241" t="s">
        <v>389</v>
      </c>
      <c r="D153" s="234" t="s">
        <v>386</v>
      </c>
      <c r="E153" s="235">
        <v>28.8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15</v>
      </c>
      <c r="M153" s="237">
        <f>G153*(1+L153/100)</f>
        <v>0</v>
      </c>
      <c r="N153" s="237">
        <v>1E-3</v>
      </c>
      <c r="O153" s="237">
        <f>ROUND(E153*N153,2)</f>
        <v>0.03</v>
      </c>
      <c r="P153" s="237">
        <v>0</v>
      </c>
      <c r="Q153" s="237">
        <f>ROUND(E153*P153,2)</f>
        <v>0</v>
      </c>
      <c r="R153" s="237" t="s">
        <v>309</v>
      </c>
      <c r="S153" s="237" t="s">
        <v>162</v>
      </c>
      <c r="T153" s="238" t="s">
        <v>162</v>
      </c>
      <c r="U153" s="223">
        <v>0</v>
      </c>
      <c r="V153" s="223">
        <f>ROUND(E153*U153,2)</f>
        <v>0</v>
      </c>
      <c r="W153" s="223"/>
      <c r="X153" s="223" t="s">
        <v>310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311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6" t="s">
        <v>390</v>
      </c>
      <c r="D154" s="259"/>
      <c r="E154" s="259"/>
      <c r="F154" s="259"/>
      <c r="G154" s="259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278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58" t="str">
        <f>C154</f>
        <v>jednosložková šedá samonivelační podlahová hmota na bázi cementu a modifikujících přísad pro vnitřní použití</v>
      </c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70" t="s">
        <v>391</v>
      </c>
      <c r="D155" s="247"/>
      <c r="E155" s="248"/>
      <c r="F155" s="249"/>
      <c r="G155" s="249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278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9" t="s">
        <v>392</v>
      </c>
      <c r="D156" s="262"/>
      <c r="E156" s="262"/>
      <c r="F156" s="262"/>
      <c r="G156" s="262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278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69" t="s">
        <v>393</v>
      </c>
      <c r="D157" s="262"/>
      <c r="E157" s="262"/>
      <c r="F157" s="262"/>
      <c r="G157" s="262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278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9" t="s">
        <v>394</v>
      </c>
      <c r="D158" s="262"/>
      <c r="E158" s="262"/>
      <c r="F158" s="262"/>
      <c r="G158" s="262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278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69" t="s">
        <v>395</v>
      </c>
      <c r="D159" s="262"/>
      <c r="E159" s="262"/>
      <c r="F159" s="262"/>
      <c r="G159" s="262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278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4" t="s">
        <v>396</v>
      </c>
      <c r="D160" s="245"/>
      <c r="E160" s="246">
        <v>28.8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167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2">
        <v>74</v>
      </c>
      <c r="B161" s="233" t="s">
        <v>397</v>
      </c>
      <c r="C161" s="241" t="s">
        <v>398</v>
      </c>
      <c r="D161" s="234" t="s">
        <v>270</v>
      </c>
      <c r="E161" s="235">
        <v>3.8640000000000001E-2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15</v>
      </c>
      <c r="M161" s="237">
        <f>G161*(1+L161/100)</f>
        <v>0</v>
      </c>
      <c r="N161" s="237">
        <v>0</v>
      </c>
      <c r="O161" s="237">
        <f>ROUND(E161*N161,2)</f>
        <v>0</v>
      </c>
      <c r="P161" s="237">
        <v>0</v>
      </c>
      <c r="Q161" s="237">
        <f>ROUND(E161*P161,2)</f>
        <v>0</v>
      </c>
      <c r="R161" s="237" t="s">
        <v>258</v>
      </c>
      <c r="S161" s="237" t="s">
        <v>162</v>
      </c>
      <c r="T161" s="238" t="s">
        <v>162</v>
      </c>
      <c r="U161" s="223">
        <v>1.091</v>
      </c>
      <c r="V161" s="223">
        <f>ROUND(E161*U161,2)</f>
        <v>0.04</v>
      </c>
      <c r="W161" s="223"/>
      <c r="X161" s="223" t="s">
        <v>293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294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3" t="s">
        <v>399</v>
      </c>
      <c r="D162" s="250"/>
      <c r="E162" s="250"/>
      <c r="F162" s="250"/>
      <c r="G162" s="250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165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x14ac:dyDescent="0.2">
      <c r="A163" s="226" t="s">
        <v>147</v>
      </c>
      <c r="B163" s="227" t="s">
        <v>109</v>
      </c>
      <c r="C163" s="240" t="s">
        <v>110</v>
      </c>
      <c r="D163" s="228"/>
      <c r="E163" s="229"/>
      <c r="F163" s="230"/>
      <c r="G163" s="230">
        <f>SUMIF(AG164:AG169,"&lt;&gt;NOR",G164:G169)</f>
        <v>0</v>
      </c>
      <c r="H163" s="230"/>
      <c r="I163" s="230">
        <f>SUM(I164:I169)</f>
        <v>0</v>
      </c>
      <c r="J163" s="230"/>
      <c r="K163" s="230">
        <f>SUM(K164:K169)</f>
        <v>0</v>
      </c>
      <c r="L163" s="230"/>
      <c r="M163" s="230">
        <f>SUM(M164:M169)</f>
        <v>0</v>
      </c>
      <c r="N163" s="230"/>
      <c r="O163" s="230">
        <f>SUM(O164:O169)</f>
        <v>0.14000000000000001</v>
      </c>
      <c r="P163" s="230"/>
      <c r="Q163" s="230">
        <f>SUM(Q164:Q169)</f>
        <v>0</v>
      </c>
      <c r="R163" s="230"/>
      <c r="S163" s="230"/>
      <c r="T163" s="231"/>
      <c r="U163" s="225"/>
      <c r="V163" s="225">
        <f>SUM(V164:V169)</f>
        <v>19.250000000000004</v>
      </c>
      <c r="W163" s="225"/>
      <c r="X163" s="225"/>
      <c r="AG163" t="s">
        <v>148</v>
      </c>
    </row>
    <row r="164" spans="1:60" outlineLevel="1" x14ac:dyDescent="0.2">
      <c r="A164" s="232">
        <v>75</v>
      </c>
      <c r="B164" s="233" t="s">
        <v>400</v>
      </c>
      <c r="C164" s="241" t="s">
        <v>401</v>
      </c>
      <c r="D164" s="234" t="s">
        <v>177</v>
      </c>
      <c r="E164" s="235">
        <v>18.396000000000001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15</v>
      </c>
      <c r="M164" s="237">
        <f>G164*(1+L164/100)</f>
        <v>0</v>
      </c>
      <c r="N164" s="237">
        <v>1.6000000000000001E-4</v>
      </c>
      <c r="O164" s="237">
        <f>ROUND(E164*N164,2)</f>
        <v>0</v>
      </c>
      <c r="P164" s="237">
        <v>0</v>
      </c>
      <c r="Q164" s="237">
        <f>ROUND(E164*P164,2)</f>
        <v>0</v>
      </c>
      <c r="R164" s="237" t="s">
        <v>340</v>
      </c>
      <c r="S164" s="237" t="s">
        <v>162</v>
      </c>
      <c r="T164" s="238" t="s">
        <v>162</v>
      </c>
      <c r="U164" s="223">
        <v>0.05</v>
      </c>
      <c r="V164" s="223">
        <f>ROUND(E164*U164,2)</f>
        <v>0.92</v>
      </c>
      <c r="W164" s="223"/>
      <c r="X164" s="223" t="s">
        <v>154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155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6" t="s">
        <v>402</v>
      </c>
      <c r="D165" s="259"/>
      <c r="E165" s="259"/>
      <c r="F165" s="259"/>
      <c r="G165" s="259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278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32">
        <v>76</v>
      </c>
      <c r="B166" s="233" t="s">
        <v>403</v>
      </c>
      <c r="C166" s="241" t="s">
        <v>404</v>
      </c>
      <c r="D166" s="234" t="s">
        <v>177</v>
      </c>
      <c r="E166" s="235">
        <v>18.396000000000001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15</v>
      </c>
      <c r="M166" s="237">
        <f>G166*(1+L166/100)</f>
        <v>0</v>
      </c>
      <c r="N166" s="237">
        <v>4.45E-3</v>
      </c>
      <c r="O166" s="237">
        <f>ROUND(E166*N166,2)</f>
        <v>0.08</v>
      </c>
      <c r="P166" s="237">
        <v>0</v>
      </c>
      <c r="Q166" s="237">
        <f>ROUND(E166*P166,2)</f>
        <v>0</v>
      </c>
      <c r="R166" s="237" t="s">
        <v>340</v>
      </c>
      <c r="S166" s="237" t="s">
        <v>162</v>
      </c>
      <c r="T166" s="238" t="s">
        <v>162</v>
      </c>
      <c r="U166" s="223">
        <v>0.98399999999999999</v>
      </c>
      <c r="V166" s="223">
        <f>ROUND(E166*U166,2)</f>
        <v>18.100000000000001</v>
      </c>
      <c r="W166" s="223"/>
      <c r="X166" s="223" t="s">
        <v>154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247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64" t="s">
        <v>405</v>
      </c>
      <c r="D167" s="245"/>
      <c r="E167" s="246">
        <v>18.396000000000001</v>
      </c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167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51">
        <v>77</v>
      </c>
      <c r="B168" s="252" t="s">
        <v>406</v>
      </c>
      <c r="C168" s="265" t="s">
        <v>407</v>
      </c>
      <c r="D168" s="253" t="s">
        <v>177</v>
      </c>
      <c r="E168" s="254">
        <v>22</v>
      </c>
      <c r="F168" s="255"/>
      <c r="G168" s="256">
        <f>ROUND(E168*F168,2)</f>
        <v>0</v>
      </c>
      <c r="H168" s="255"/>
      <c r="I168" s="256">
        <f>ROUND(E168*H168,2)</f>
        <v>0</v>
      </c>
      <c r="J168" s="255"/>
      <c r="K168" s="256">
        <f>ROUND(E168*J168,2)</f>
        <v>0</v>
      </c>
      <c r="L168" s="256">
        <v>15</v>
      </c>
      <c r="M168" s="256">
        <f>G168*(1+L168/100)</f>
        <v>0</v>
      </c>
      <c r="N168" s="256">
        <v>2.7000000000000001E-3</v>
      </c>
      <c r="O168" s="256">
        <f>ROUND(E168*N168,2)</f>
        <v>0.06</v>
      </c>
      <c r="P168" s="256">
        <v>0</v>
      </c>
      <c r="Q168" s="256">
        <f>ROUND(E168*P168,2)</f>
        <v>0</v>
      </c>
      <c r="R168" s="256"/>
      <c r="S168" s="256" t="s">
        <v>152</v>
      </c>
      <c r="T168" s="257" t="s">
        <v>182</v>
      </c>
      <c r="U168" s="223">
        <v>0</v>
      </c>
      <c r="V168" s="223">
        <f>ROUND(E168*U168,2)</f>
        <v>0</v>
      </c>
      <c r="W168" s="223"/>
      <c r="X168" s="223" t="s">
        <v>154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163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51">
        <v>78</v>
      </c>
      <c r="B169" s="252" t="s">
        <v>408</v>
      </c>
      <c r="C169" s="265" t="s">
        <v>409</v>
      </c>
      <c r="D169" s="253" t="s">
        <v>270</v>
      </c>
      <c r="E169" s="254">
        <v>0.14421</v>
      </c>
      <c r="F169" s="255"/>
      <c r="G169" s="256">
        <f>ROUND(E169*F169,2)</f>
        <v>0</v>
      </c>
      <c r="H169" s="255"/>
      <c r="I169" s="256">
        <f>ROUND(E169*H169,2)</f>
        <v>0</v>
      </c>
      <c r="J169" s="255"/>
      <c r="K169" s="256">
        <f>ROUND(E169*J169,2)</f>
        <v>0</v>
      </c>
      <c r="L169" s="256">
        <v>15</v>
      </c>
      <c r="M169" s="256">
        <f>G169*(1+L169/100)</f>
        <v>0</v>
      </c>
      <c r="N169" s="256">
        <v>0</v>
      </c>
      <c r="O169" s="256">
        <f>ROUND(E169*N169,2)</f>
        <v>0</v>
      </c>
      <c r="P169" s="256">
        <v>0</v>
      </c>
      <c r="Q169" s="256">
        <f>ROUND(E169*P169,2)</f>
        <v>0</v>
      </c>
      <c r="R169" s="256" t="s">
        <v>340</v>
      </c>
      <c r="S169" s="256" t="s">
        <v>162</v>
      </c>
      <c r="T169" s="257" t="s">
        <v>162</v>
      </c>
      <c r="U169" s="223">
        <v>1.5980000000000001</v>
      </c>
      <c r="V169" s="223">
        <f>ROUND(E169*U169,2)</f>
        <v>0.23</v>
      </c>
      <c r="W169" s="223"/>
      <c r="X169" s="223" t="s">
        <v>293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294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x14ac:dyDescent="0.2">
      <c r="A170" s="226" t="s">
        <v>147</v>
      </c>
      <c r="B170" s="227" t="s">
        <v>111</v>
      </c>
      <c r="C170" s="240" t="s">
        <v>112</v>
      </c>
      <c r="D170" s="228"/>
      <c r="E170" s="229"/>
      <c r="F170" s="230"/>
      <c r="G170" s="230">
        <f>SUMIF(AG171:AG181,"&lt;&gt;NOR",G171:G181)</f>
        <v>0</v>
      </c>
      <c r="H170" s="230"/>
      <c r="I170" s="230">
        <f>SUM(I171:I181)</f>
        <v>0</v>
      </c>
      <c r="J170" s="230"/>
      <c r="K170" s="230">
        <f>SUM(K171:K181)</f>
        <v>0</v>
      </c>
      <c r="L170" s="230"/>
      <c r="M170" s="230">
        <f>SUM(M171:M181)</f>
        <v>0</v>
      </c>
      <c r="N170" s="230"/>
      <c r="O170" s="230">
        <f>SUM(O171:O181)</f>
        <v>0.08</v>
      </c>
      <c r="P170" s="230"/>
      <c r="Q170" s="230">
        <f>SUM(Q171:Q181)</f>
        <v>0</v>
      </c>
      <c r="R170" s="230"/>
      <c r="S170" s="230"/>
      <c r="T170" s="231"/>
      <c r="U170" s="225"/>
      <c r="V170" s="225">
        <f>SUM(V171:V181)</f>
        <v>68.52</v>
      </c>
      <c r="W170" s="225"/>
      <c r="X170" s="225"/>
      <c r="AG170" t="s">
        <v>148</v>
      </c>
    </row>
    <row r="171" spans="1:60" outlineLevel="1" x14ac:dyDescent="0.2">
      <c r="A171" s="232">
        <v>79</v>
      </c>
      <c r="B171" s="233" t="s">
        <v>410</v>
      </c>
      <c r="C171" s="241" t="s">
        <v>411</v>
      </c>
      <c r="D171" s="234" t="s">
        <v>177</v>
      </c>
      <c r="E171" s="235">
        <v>338.93326000000002</v>
      </c>
      <c r="F171" s="236"/>
      <c r="G171" s="237">
        <f>ROUND(E171*F171,2)</f>
        <v>0</v>
      </c>
      <c r="H171" s="236"/>
      <c r="I171" s="237">
        <f>ROUND(E171*H171,2)</f>
        <v>0</v>
      </c>
      <c r="J171" s="236"/>
      <c r="K171" s="237">
        <f>ROUND(E171*J171,2)</f>
        <v>0</v>
      </c>
      <c r="L171" s="237">
        <v>15</v>
      </c>
      <c r="M171" s="237">
        <f>G171*(1+L171/100)</f>
        <v>0</v>
      </c>
      <c r="N171" s="237">
        <v>0</v>
      </c>
      <c r="O171" s="237">
        <f>ROUND(E171*N171,2)</f>
        <v>0</v>
      </c>
      <c r="P171" s="237">
        <v>0</v>
      </c>
      <c r="Q171" s="237">
        <f>ROUND(E171*P171,2)</f>
        <v>0</v>
      </c>
      <c r="R171" s="237" t="s">
        <v>412</v>
      </c>
      <c r="S171" s="237" t="s">
        <v>162</v>
      </c>
      <c r="T171" s="238" t="s">
        <v>162</v>
      </c>
      <c r="U171" s="223">
        <v>6.9709999999999994E-2</v>
      </c>
      <c r="V171" s="223">
        <f>ROUND(E171*U171,2)</f>
        <v>23.63</v>
      </c>
      <c r="W171" s="223"/>
      <c r="X171" s="223" t="s">
        <v>154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247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64" t="s">
        <v>413</v>
      </c>
      <c r="D172" s="245"/>
      <c r="E172" s="246">
        <v>87.9</v>
      </c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167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64" t="s">
        <v>414</v>
      </c>
      <c r="D173" s="245"/>
      <c r="E173" s="246">
        <v>234.82726</v>
      </c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167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64" t="s">
        <v>415</v>
      </c>
      <c r="D174" s="245"/>
      <c r="E174" s="246">
        <v>16.206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3"/>
      <c r="Z174" s="213"/>
      <c r="AA174" s="213"/>
      <c r="AB174" s="213"/>
      <c r="AC174" s="213"/>
      <c r="AD174" s="213"/>
      <c r="AE174" s="213"/>
      <c r="AF174" s="213"/>
      <c r="AG174" s="213" t="s">
        <v>167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32">
        <v>80</v>
      </c>
      <c r="B175" s="233" t="s">
        <v>416</v>
      </c>
      <c r="C175" s="241" t="s">
        <v>417</v>
      </c>
      <c r="D175" s="234" t="s">
        <v>177</v>
      </c>
      <c r="E175" s="235">
        <v>332.10046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15</v>
      </c>
      <c r="M175" s="237">
        <f>G175*(1+L175/100)</f>
        <v>0</v>
      </c>
      <c r="N175" s="237">
        <v>1.6000000000000001E-4</v>
      </c>
      <c r="O175" s="237">
        <f>ROUND(E175*N175,2)</f>
        <v>0.05</v>
      </c>
      <c r="P175" s="237">
        <v>0</v>
      </c>
      <c r="Q175" s="237">
        <f>ROUND(E175*P175,2)</f>
        <v>0</v>
      </c>
      <c r="R175" s="237" t="s">
        <v>412</v>
      </c>
      <c r="S175" s="237" t="s">
        <v>162</v>
      </c>
      <c r="T175" s="238" t="s">
        <v>162</v>
      </c>
      <c r="U175" s="223">
        <v>0.10191</v>
      </c>
      <c r="V175" s="223">
        <f>ROUND(E175*U175,2)</f>
        <v>33.840000000000003</v>
      </c>
      <c r="W175" s="223"/>
      <c r="X175" s="223" t="s">
        <v>154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247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64" t="s">
        <v>413</v>
      </c>
      <c r="D176" s="245"/>
      <c r="E176" s="246">
        <v>87.9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167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64" t="s">
        <v>414</v>
      </c>
      <c r="D177" s="245"/>
      <c r="E177" s="246">
        <v>234.82726</v>
      </c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167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4" t="s">
        <v>418</v>
      </c>
      <c r="D178" s="245"/>
      <c r="E178" s="246">
        <v>9.3732000000000006</v>
      </c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167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32">
        <v>81</v>
      </c>
      <c r="B179" s="233" t="s">
        <v>419</v>
      </c>
      <c r="C179" s="241" t="s">
        <v>420</v>
      </c>
      <c r="D179" s="234" t="s">
        <v>177</v>
      </c>
      <c r="E179" s="235">
        <v>166.05023</v>
      </c>
      <c r="F179" s="236"/>
      <c r="G179" s="237">
        <f>ROUND(E179*F179,2)</f>
        <v>0</v>
      </c>
      <c r="H179" s="236"/>
      <c r="I179" s="237">
        <f>ROUND(E179*H179,2)</f>
        <v>0</v>
      </c>
      <c r="J179" s="236"/>
      <c r="K179" s="237">
        <f>ROUND(E179*J179,2)</f>
        <v>0</v>
      </c>
      <c r="L179" s="237">
        <v>15</v>
      </c>
      <c r="M179" s="237">
        <f>G179*(1+L179/100)</f>
        <v>0</v>
      </c>
      <c r="N179" s="237">
        <v>1.7000000000000001E-4</v>
      </c>
      <c r="O179" s="237">
        <f>ROUND(E179*N179,2)</f>
        <v>0.03</v>
      </c>
      <c r="P179" s="237">
        <v>0</v>
      </c>
      <c r="Q179" s="237">
        <f>ROUND(E179*P179,2)</f>
        <v>0</v>
      </c>
      <c r="R179" s="237" t="s">
        <v>298</v>
      </c>
      <c r="S179" s="237" t="s">
        <v>162</v>
      </c>
      <c r="T179" s="238" t="s">
        <v>162</v>
      </c>
      <c r="U179" s="223">
        <v>6.6549999999999998E-2</v>
      </c>
      <c r="V179" s="223">
        <f>ROUND(E179*U179,2)</f>
        <v>11.05</v>
      </c>
      <c r="W179" s="223"/>
      <c r="X179" s="223" t="s">
        <v>299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300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63" t="s">
        <v>421</v>
      </c>
      <c r="D180" s="250"/>
      <c r="E180" s="250"/>
      <c r="F180" s="250"/>
      <c r="G180" s="250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165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64" t="s">
        <v>422</v>
      </c>
      <c r="D181" s="245"/>
      <c r="E181" s="246">
        <v>166.05023</v>
      </c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167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x14ac:dyDescent="0.2">
      <c r="A182" s="3"/>
      <c r="B182" s="4"/>
      <c r="C182" s="242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v>15</v>
      </c>
      <c r="AF182">
        <v>21</v>
      </c>
      <c r="AG182" t="s">
        <v>134</v>
      </c>
    </row>
    <row r="183" spans="1:60" x14ac:dyDescent="0.2">
      <c r="A183" s="216"/>
      <c r="B183" s="217" t="s">
        <v>29</v>
      </c>
      <c r="C183" s="243"/>
      <c r="D183" s="218"/>
      <c r="E183" s="219"/>
      <c r="F183" s="219"/>
      <c r="G183" s="239">
        <f>G8+G22+G41+G89+G92+G95+G97+G104+G117+G126+G140+G163+G170</f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AE183">
        <f>SUMIF(L7:L181,AE182,G7:G181)</f>
        <v>0</v>
      </c>
      <c r="AF183">
        <f>SUMIF(L7:L181,AF182,G7:G181)</f>
        <v>0</v>
      </c>
      <c r="AG183" t="s">
        <v>156</v>
      </c>
    </row>
    <row r="184" spans="1:60" x14ac:dyDescent="0.2">
      <c r="C184" s="244"/>
      <c r="D184" s="10"/>
      <c r="AG184" t="s">
        <v>157</v>
      </c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ik0LW1/1bLPgbSX4mZkvryXvg7MlX6/cCaZnHoKP6xvyunkPIPFEL1K3kDL8neuzIhLvlSEU4KCeOvuwvLtmg==" saltValue="oijCZf/0dth1AKbUJm2Plw==" spinCount="100000" sheet="1"/>
  <mergeCells count="36">
    <mergeCell ref="C157:G157"/>
    <mergeCell ref="C158:G158"/>
    <mergeCell ref="C159:G159"/>
    <mergeCell ref="C162:G162"/>
    <mergeCell ref="C165:G165"/>
    <mergeCell ref="C180:G180"/>
    <mergeCell ref="C142:G142"/>
    <mergeCell ref="C144:G144"/>
    <mergeCell ref="C147:G147"/>
    <mergeCell ref="C149:G149"/>
    <mergeCell ref="C154:G154"/>
    <mergeCell ref="C156:G156"/>
    <mergeCell ref="C103:G103"/>
    <mergeCell ref="C116:G116"/>
    <mergeCell ref="C125:G125"/>
    <mergeCell ref="C129:G129"/>
    <mergeCell ref="C130:G130"/>
    <mergeCell ref="C139:G139"/>
    <mergeCell ref="C53:G53"/>
    <mergeCell ref="C57:G57"/>
    <mergeCell ref="C62:G62"/>
    <mergeCell ref="C82:G82"/>
    <mergeCell ref="C88:G88"/>
    <mergeCell ref="C91:G91"/>
    <mergeCell ref="C19:G19"/>
    <mergeCell ref="C24:G24"/>
    <mergeCell ref="C27:G27"/>
    <mergeCell ref="C39:G39"/>
    <mergeCell ref="C48:G48"/>
    <mergeCell ref="C51:G5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DA3A-26F8-47F2-971A-B51AD09229C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67</v>
      </c>
      <c r="C8" s="240" t="s">
        <v>68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12.61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423</v>
      </c>
      <c r="C9" s="241" t="s">
        <v>424</v>
      </c>
      <c r="D9" s="234" t="s">
        <v>257</v>
      </c>
      <c r="E9" s="235">
        <v>21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0.152</v>
      </c>
      <c r="V9" s="223">
        <f>ROUND(E9*U9,2)</f>
        <v>3.19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425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195</v>
      </c>
      <c r="C11" s="265" t="s">
        <v>196</v>
      </c>
      <c r="D11" s="253" t="s">
        <v>177</v>
      </c>
      <c r="E11" s="254">
        <v>6.27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185</v>
      </c>
      <c r="S11" s="256" t="s">
        <v>162</v>
      </c>
      <c r="T11" s="257" t="s">
        <v>162</v>
      </c>
      <c r="U11" s="223">
        <v>0.84</v>
      </c>
      <c r="V11" s="223">
        <f>ROUND(E11*U11,2)</f>
        <v>5.27</v>
      </c>
      <c r="W11" s="223"/>
      <c r="X11" s="223" t="s">
        <v>154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2">
        <v>3</v>
      </c>
      <c r="B12" s="233" t="s">
        <v>426</v>
      </c>
      <c r="C12" s="241" t="s">
        <v>427</v>
      </c>
      <c r="D12" s="234" t="s">
        <v>177</v>
      </c>
      <c r="E12" s="235">
        <v>3.6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185</v>
      </c>
      <c r="S12" s="237" t="s">
        <v>162</v>
      </c>
      <c r="T12" s="238" t="s">
        <v>162</v>
      </c>
      <c r="U12" s="223">
        <v>1.153</v>
      </c>
      <c r="V12" s="223">
        <f>ROUND(E12*U12,2)</f>
        <v>4.1500000000000004</v>
      </c>
      <c r="W12" s="223"/>
      <c r="X12" s="223" t="s">
        <v>154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163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3" t="s">
        <v>428</v>
      </c>
      <c r="D13" s="250"/>
      <c r="E13" s="250"/>
      <c r="F13" s="250"/>
      <c r="G13" s="25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147</v>
      </c>
      <c r="B14" s="227" t="s">
        <v>73</v>
      </c>
      <c r="C14" s="240" t="s">
        <v>74</v>
      </c>
      <c r="D14" s="228"/>
      <c r="E14" s="229"/>
      <c r="F14" s="230"/>
      <c r="G14" s="230">
        <f>SUMIF(AG15:AG29,"&lt;&gt;NOR",G15:G29)</f>
        <v>0</v>
      </c>
      <c r="H14" s="230"/>
      <c r="I14" s="230">
        <f>SUM(I15:I29)</f>
        <v>0</v>
      </c>
      <c r="J14" s="230"/>
      <c r="K14" s="230">
        <f>SUM(K15:K29)</f>
        <v>0</v>
      </c>
      <c r="L14" s="230"/>
      <c r="M14" s="230">
        <f>SUM(M15:M29)</f>
        <v>0</v>
      </c>
      <c r="N14" s="230"/>
      <c r="O14" s="230">
        <f>SUM(O15:O29)</f>
        <v>0</v>
      </c>
      <c r="P14" s="230"/>
      <c r="Q14" s="230">
        <f>SUM(Q15:Q29)</f>
        <v>0</v>
      </c>
      <c r="R14" s="230"/>
      <c r="S14" s="230"/>
      <c r="T14" s="231"/>
      <c r="U14" s="225"/>
      <c r="V14" s="225">
        <f>SUM(V15:V29)</f>
        <v>40.49</v>
      </c>
      <c r="W14" s="225"/>
      <c r="X14" s="225"/>
      <c r="AG14" t="s">
        <v>148</v>
      </c>
    </row>
    <row r="15" spans="1:60" ht="22.5" outlineLevel="1" x14ac:dyDescent="0.2">
      <c r="A15" s="251">
        <v>4</v>
      </c>
      <c r="B15" s="252" t="s">
        <v>429</v>
      </c>
      <c r="C15" s="265" t="s">
        <v>430</v>
      </c>
      <c r="D15" s="253" t="s">
        <v>257</v>
      </c>
      <c r="E15" s="254">
        <v>21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15</v>
      </c>
      <c r="M15" s="256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6" t="s">
        <v>216</v>
      </c>
      <c r="S15" s="256" t="s">
        <v>162</v>
      </c>
      <c r="T15" s="257" t="s">
        <v>162</v>
      </c>
      <c r="U15" s="223">
        <v>0.34200000000000003</v>
      </c>
      <c r="V15" s="223">
        <f>ROUND(E15*U15,2)</f>
        <v>7.18</v>
      </c>
      <c r="W15" s="223"/>
      <c r="X15" s="223" t="s">
        <v>154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51">
        <v>5</v>
      </c>
      <c r="B16" s="252" t="s">
        <v>431</v>
      </c>
      <c r="C16" s="265" t="s">
        <v>432</v>
      </c>
      <c r="D16" s="253" t="s">
        <v>257</v>
      </c>
      <c r="E16" s="254">
        <v>12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216</v>
      </c>
      <c r="S16" s="256" t="s">
        <v>162</v>
      </c>
      <c r="T16" s="257" t="s">
        <v>162</v>
      </c>
      <c r="U16" s="223">
        <v>1.595</v>
      </c>
      <c r="V16" s="223">
        <f>ROUND(E16*U16,2)</f>
        <v>19.14</v>
      </c>
      <c r="W16" s="223"/>
      <c r="X16" s="223" t="s">
        <v>154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6</v>
      </c>
      <c r="B17" s="233" t="s">
        <v>433</v>
      </c>
      <c r="C17" s="241" t="s">
        <v>434</v>
      </c>
      <c r="D17" s="234" t="s">
        <v>257</v>
      </c>
      <c r="E17" s="235">
        <v>3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246</v>
      </c>
      <c r="S17" s="237" t="s">
        <v>162</v>
      </c>
      <c r="T17" s="238" t="s">
        <v>162</v>
      </c>
      <c r="U17" s="223">
        <v>0.26600000000000001</v>
      </c>
      <c r="V17" s="223">
        <f>ROUND(E17*U17,2)</f>
        <v>0.8</v>
      </c>
      <c r="W17" s="223"/>
      <c r="X17" s="223" t="s">
        <v>154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3" t="s">
        <v>435</v>
      </c>
      <c r="D18" s="250"/>
      <c r="E18" s="250"/>
      <c r="F18" s="250"/>
      <c r="G18" s="250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165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51">
        <v>7</v>
      </c>
      <c r="B19" s="252" t="s">
        <v>436</v>
      </c>
      <c r="C19" s="265" t="s">
        <v>437</v>
      </c>
      <c r="D19" s="253" t="s">
        <v>257</v>
      </c>
      <c r="E19" s="254">
        <v>3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438</v>
      </c>
      <c r="S19" s="256" t="s">
        <v>162</v>
      </c>
      <c r="T19" s="257" t="s">
        <v>162</v>
      </c>
      <c r="U19" s="223">
        <v>5.2999999999999999E-2</v>
      </c>
      <c r="V19" s="223">
        <f>ROUND(E19*U19,2)</f>
        <v>0.16</v>
      </c>
      <c r="W19" s="223"/>
      <c r="X19" s="223" t="s">
        <v>154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1">
        <v>8</v>
      </c>
      <c r="B20" s="252" t="s">
        <v>439</v>
      </c>
      <c r="C20" s="265" t="s">
        <v>440</v>
      </c>
      <c r="D20" s="253" t="s">
        <v>181</v>
      </c>
      <c r="E20" s="254">
        <v>6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/>
      <c r="S20" s="256" t="s">
        <v>152</v>
      </c>
      <c r="T20" s="257" t="s">
        <v>153</v>
      </c>
      <c r="U20" s="223">
        <v>0</v>
      </c>
      <c r="V20" s="223">
        <f>ROUND(E20*U20,2)</f>
        <v>0</v>
      </c>
      <c r="W20" s="223"/>
      <c r="X20" s="223" t="s">
        <v>310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441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51">
        <v>9</v>
      </c>
      <c r="B21" s="252" t="s">
        <v>268</v>
      </c>
      <c r="C21" s="265" t="s">
        <v>269</v>
      </c>
      <c r="D21" s="253" t="s">
        <v>270</v>
      </c>
      <c r="E21" s="254">
        <v>3.2250000000000001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216</v>
      </c>
      <c r="S21" s="256" t="s">
        <v>162</v>
      </c>
      <c r="T21" s="257" t="s">
        <v>162</v>
      </c>
      <c r="U21" s="223">
        <v>0.93300000000000005</v>
      </c>
      <c r="V21" s="223">
        <f>ROUND(E21*U21,2)</f>
        <v>3.01</v>
      </c>
      <c r="W21" s="223"/>
      <c r="X21" s="223" t="s">
        <v>154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10</v>
      </c>
      <c r="B22" s="252" t="s">
        <v>273</v>
      </c>
      <c r="C22" s="265" t="s">
        <v>274</v>
      </c>
      <c r="D22" s="253" t="s">
        <v>270</v>
      </c>
      <c r="E22" s="254">
        <v>6.45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216</v>
      </c>
      <c r="S22" s="256" t="s">
        <v>162</v>
      </c>
      <c r="T22" s="257" t="s">
        <v>162</v>
      </c>
      <c r="U22" s="223">
        <v>0.65300000000000002</v>
      </c>
      <c r="V22" s="223">
        <f>ROUND(E22*U22,2)</f>
        <v>4.21</v>
      </c>
      <c r="W22" s="223"/>
      <c r="X22" s="223" t="s">
        <v>154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1">
        <v>11</v>
      </c>
      <c r="B23" s="252" t="s">
        <v>275</v>
      </c>
      <c r="C23" s="265" t="s">
        <v>276</v>
      </c>
      <c r="D23" s="253" t="s">
        <v>270</v>
      </c>
      <c r="E23" s="254">
        <v>3.2250000000000001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216</v>
      </c>
      <c r="S23" s="256" t="s">
        <v>162</v>
      </c>
      <c r="T23" s="257" t="s">
        <v>162</v>
      </c>
      <c r="U23" s="223">
        <v>0.49</v>
      </c>
      <c r="V23" s="223">
        <f>ROUND(E23*U23,2)</f>
        <v>1.58</v>
      </c>
      <c r="W23" s="223"/>
      <c r="X23" s="223" t="s">
        <v>154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51">
        <v>12</v>
      </c>
      <c r="B24" s="252" t="s">
        <v>279</v>
      </c>
      <c r="C24" s="265" t="s">
        <v>280</v>
      </c>
      <c r="D24" s="253" t="s">
        <v>270</v>
      </c>
      <c r="E24" s="254">
        <v>96.75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6" t="s">
        <v>216</v>
      </c>
      <c r="S24" s="256" t="s">
        <v>162</v>
      </c>
      <c r="T24" s="257" t="s">
        <v>162</v>
      </c>
      <c r="U24" s="223">
        <v>0</v>
      </c>
      <c r="V24" s="223">
        <f>ROUND(E24*U24,2)</f>
        <v>0</v>
      </c>
      <c r="W24" s="223"/>
      <c r="X24" s="223" t="s">
        <v>154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51">
        <v>13</v>
      </c>
      <c r="B25" s="252" t="s">
        <v>281</v>
      </c>
      <c r="C25" s="265" t="s">
        <v>282</v>
      </c>
      <c r="D25" s="253" t="s">
        <v>270</v>
      </c>
      <c r="E25" s="254">
        <v>3.2250000000000001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6" t="s">
        <v>216</v>
      </c>
      <c r="S25" s="256" t="s">
        <v>162</v>
      </c>
      <c r="T25" s="257" t="s">
        <v>162</v>
      </c>
      <c r="U25" s="223">
        <v>0.94199999999999995</v>
      </c>
      <c r="V25" s="223">
        <f>ROUND(E25*U25,2)</f>
        <v>3.04</v>
      </c>
      <c r="W25" s="223"/>
      <c r="X25" s="223" t="s">
        <v>154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51">
        <v>14</v>
      </c>
      <c r="B26" s="252" t="s">
        <v>283</v>
      </c>
      <c r="C26" s="265" t="s">
        <v>284</v>
      </c>
      <c r="D26" s="253" t="s">
        <v>270</v>
      </c>
      <c r="E26" s="254">
        <v>12.9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15</v>
      </c>
      <c r="M26" s="256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6" t="s">
        <v>216</v>
      </c>
      <c r="S26" s="256" t="s">
        <v>162</v>
      </c>
      <c r="T26" s="257" t="s">
        <v>162</v>
      </c>
      <c r="U26" s="223">
        <v>0.105</v>
      </c>
      <c r="V26" s="223">
        <f>ROUND(E26*U26,2)</f>
        <v>1.35</v>
      </c>
      <c r="W26" s="223"/>
      <c r="X26" s="223" t="s">
        <v>154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51">
        <v>15</v>
      </c>
      <c r="B27" s="252" t="s">
        <v>285</v>
      </c>
      <c r="C27" s="265" t="s">
        <v>286</v>
      </c>
      <c r="D27" s="253" t="s">
        <v>270</v>
      </c>
      <c r="E27" s="254">
        <v>3.2250000000000001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6" t="s">
        <v>216</v>
      </c>
      <c r="S27" s="256" t="s">
        <v>162</v>
      </c>
      <c r="T27" s="257" t="s">
        <v>162</v>
      </c>
      <c r="U27" s="223">
        <v>0</v>
      </c>
      <c r="V27" s="223">
        <f>ROUND(E27*U27,2)</f>
        <v>0</v>
      </c>
      <c r="W27" s="223"/>
      <c r="X27" s="223" t="s">
        <v>154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163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16</v>
      </c>
      <c r="B28" s="233" t="s">
        <v>287</v>
      </c>
      <c r="C28" s="241" t="s">
        <v>288</v>
      </c>
      <c r="D28" s="234" t="s">
        <v>270</v>
      </c>
      <c r="E28" s="235">
        <v>3.2250000000000001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289</v>
      </c>
      <c r="S28" s="237" t="s">
        <v>162</v>
      </c>
      <c r="T28" s="238" t="s">
        <v>162</v>
      </c>
      <c r="U28" s="223">
        <v>6.0000000000000001E-3</v>
      </c>
      <c r="V28" s="223">
        <f>ROUND(E28*U28,2)</f>
        <v>0.02</v>
      </c>
      <c r="W28" s="223"/>
      <c r="X28" s="223" t="s">
        <v>154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290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6" t="s">
        <v>147</v>
      </c>
      <c r="B30" s="227" t="s">
        <v>75</v>
      </c>
      <c r="C30" s="240" t="s">
        <v>76</v>
      </c>
      <c r="D30" s="228"/>
      <c r="E30" s="229"/>
      <c r="F30" s="230"/>
      <c r="G30" s="230">
        <f>SUMIF(AG31:AG32,"&lt;&gt;NOR",G31:G32)</f>
        <v>0</v>
      </c>
      <c r="H30" s="230"/>
      <c r="I30" s="230">
        <f>SUM(I31:I32)</f>
        <v>0</v>
      </c>
      <c r="J30" s="230"/>
      <c r="K30" s="230">
        <f>SUM(K31:K32)</f>
        <v>0</v>
      </c>
      <c r="L30" s="230"/>
      <c r="M30" s="230">
        <f>SUM(M31:M32)</f>
        <v>0</v>
      </c>
      <c r="N30" s="230"/>
      <c r="O30" s="230">
        <f>SUM(O31:O32)</f>
        <v>0</v>
      </c>
      <c r="P30" s="230"/>
      <c r="Q30" s="230">
        <f>SUM(Q31:Q32)</f>
        <v>0</v>
      </c>
      <c r="R30" s="230"/>
      <c r="S30" s="230"/>
      <c r="T30" s="231"/>
      <c r="U30" s="225"/>
      <c r="V30" s="225">
        <f>SUM(V31:V32)</f>
        <v>2.81</v>
      </c>
      <c r="W30" s="225"/>
      <c r="X30" s="225"/>
      <c r="AG30" t="s">
        <v>148</v>
      </c>
    </row>
    <row r="31" spans="1:60" ht="33.75" outlineLevel="1" x14ac:dyDescent="0.2">
      <c r="A31" s="232">
        <v>17</v>
      </c>
      <c r="B31" s="233" t="s">
        <v>442</v>
      </c>
      <c r="C31" s="241" t="s">
        <v>443</v>
      </c>
      <c r="D31" s="234" t="s">
        <v>270</v>
      </c>
      <c r="E31" s="235">
        <v>1.0914699999999999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161</v>
      </c>
      <c r="S31" s="237" t="s">
        <v>162</v>
      </c>
      <c r="T31" s="238" t="s">
        <v>162</v>
      </c>
      <c r="U31" s="223">
        <v>2.577</v>
      </c>
      <c r="V31" s="223">
        <f>ROUND(E31*U31,2)</f>
        <v>2.81</v>
      </c>
      <c r="W31" s="223"/>
      <c r="X31" s="223" t="s">
        <v>154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163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3" t="s">
        <v>295</v>
      </c>
      <c r="D32" s="250"/>
      <c r="E32" s="250"/>
      <c r="F32" s="250"/>
      <c r="G32" s="250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6" t="s">
        <v>147</v>
      </c>
      <c r="B33" s="227" t="s">
        <v>81</v>
      </c>
      <c r="C33" s="240" t="s">
        <v>82</v>
      </c>
      <c r="D33" s="228"/>
      <c r="E33" s="229"/>
      <c r="F33" s="230"/>
      <c r="G33" s="230">
        <f>SUMIF(AG34:AG46,"&lt;&gt;NOR",G34:G46)</f>
        <v>0</v>
      </c>
      <c r="H33" s="230"/>
      <c r="I33" s="230">
        <f>SUM(I34:I46)</f>
        <v>0</v>
      </c>
      <c r="J33" s="230"/>
      <c r="K33" s="230">
        <f>SUM(K34:K46)</f>
        <v>0</v>
      </c>
      <c r="L33" s="230"/>
      <c r="M33" s="230">
        <f>SUM(M34:M46)</f>
        <v>0</v>
      </c>
      <c r="N33" s="230"/>
      <c r="O33" s="230">
        <f>SUM(O34:O46)</f>
        <v>0</v>
      </c>
      <c r="P33" s="230"/>
      <c r="Q33" s="230">
        <f>SUM(Q34:Q46)</f>
        <v>0</v>
      </c>
      <c r="R33" s="230"/>
      <c r="S33" s="230"/>
      <c r="T33" s="231"/>
      <c r="U33" s="225"/>
      <c r="V33" s="225">
        <f>SUM(V34:V46)</f>
        <v>12.909999999999998</v>
      </c>
      <c r="W33" s="225"/>
      <c r="X33" s="225"/>
      <c r="AG33" t="s">
        <v>148</v>
      </c>
    </row>
    <row r="34" spans="1:60" outlineLevel="1" x14ac:dyDescent="0.2">
      <c r="A34" s="251">
        <v>18</v>
      </c>
      <c r="B34" s="252" t="s">
        <v>444</v>
      </c>
      <c r="C34" s="265" t="s">
        <v>445</v>
      </c>
      <c r="D34" s="253" t="s">
        <v>160</v>
      </c>
      <c r="E34" s="254">
        <v>2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 t="s">
        <v>246</v>
      </c>
      <c r="S34" s="256" t="s">
        <v>162</v>
      </c>
      <c r="T34" s="257" t="s">
        <v>162</v>
      </c>
      <c r="U34" s="223">
        <v>0.70899999999999996</v>
      </c>
      <c r="V34" s="223">
        <f>ROUND(E34*U34,2)</f>
        <v>1.42</v>
      </c>
      <c r="W34" s="223"/>
      <c r="X34" s="223" t="s">
        <v>154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247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2">
        <v>19</v>
      </c>
      <c r="B35" s="233" t="s">
        <v>446</v>
      </c>
      <c r="C35" s="241" t="s">
        <v>447</v>
      </c>
      <c r="D35" s="234" t="s">
        <v>257</v>
      </c>
      <c r="E35" s="235">
        <v>3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246</v>
      </c>
      <c r="S35" s="237" t="s">
        <v>162</v>
      </c>
      <c r="T35" s="238" t="s">
        <v>162</v>
      </c>
      <c r="U35" s="223">
        <v>0.35899999999999999</v>
      </c>
      <c r="V35" s="223">
        <f>ROUND(E35*U35,2)</f>
        <v>1.08</v>
      </c>
      <c r="W35" s="223"/>
      <c r="X35" s="223" t="s">
        <v>154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247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3" t="s">
        <v>448</v>
      </c>
      <c r="D36" s="250"/>
      <c r="E36" s="250"/>
      <c r="F36" s="250"/>
      <c r="G36" s="250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20</v>
      </c>
      <c r="B37" s="233" t="s">
        <v>449</v>
      </c>
      <c r="C37" s="241" t="s">
        <v>450</v>
      </c>
      <c r="D37" s="234" t="s">
        <v>257</v>
      </c>
      <c r="E37" s="235">
        <v>6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246</v>
      </c>
      <c r="S37" s="237" t="s">
        <v>162</v>
      </c>
      <c r="T37" s="238" t="s">
        <v>162</v>
      </c>
      <c r="U37" s="223">
        <v>1.173</v>
      </c>
      <c r="V37" s="223">
        <f>ROUND(E37*U37,2)</f>
        <v>7.04</v>
      </c>
      <c r="W37" s="223"/>
      <c r="X37" s="223" t="s">
        <v>154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247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3" t="s">
        <v>448</v>
      </c>
      <c r="D38" s="250"/>
      <c r="E38" s="250"/>
      <c r="F38" s="250"/>
      <c r="G38" s="25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2">
        <v>21</v>
      </c>
      <c r="B39" s="233" t="s">
        <v>451</v>
      </c>
      <c r="C39" s="241" t="s">
        <v>452</v>
      </c>
      <c r="D39" s="234" t="s">
        <v>257</v>
      </c>
      <c r="E39" s="235">
        <v>3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246</v>
      </c>
      <c r="S39" s="237" t="s">
        <v>162</v>
      </c>
      <c r="T39" s="238" t="s">
        <v>162</v>
      </c>
      <c r="U39" s="223">
        <v>0.79700000000000004</v>
      </c>
      <c r="V39" s="223">
        <f>ROUND(E39*U39,2)</f>
        <v>2.39</v>
      </c>
      <c r="W39" s="223"/>
      <c r="X39" s="223" t="s">
        <v>154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247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3" t="s">
        <v>448</v>
      </c>
      <c r="D40" s="250"/>
      <c r="E40" s="250"/>
      <c r="F40" s="250"/>
      <c r="G40" s="250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165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2">
        <v>22</v>
      </c>
      <c r="B41" s="233" t="s">
        <v>453</v>
      </c>
      <c r="C41" s="241" t="s">
        <v>454</v>
      </c>
      <c r="D41" s="234" t="s">
        <v>160</v>
      </c>
      <c r="E41" s="235">
        <v>4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246</v>
      </c>
      <c r="S41" s="237" t="s">
        <v>162</v>
      </c>
      <c r="T41" s="238" t="s">
        <v>162</v>
      </c>
      <c r="U41" s="223">
        <v>0.17399999999999999</v>
      </c>
      <c r="V41" s="223">
        <f>ROUND(E41*U41,2)</f>
        <v>0.7</v>
      </c>
      <c r="W41" s="223"/>
      <c r="X41" s="223" t="s">
        <v>154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247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3" t="s">
        <v>455</v>
      </c>
      <c r="D42" s="250"/>
      <c r="E42" s="250"/>
      <c r="F42" s="250"/>
      <c r="G42" s="250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2">
        <v>23</v>
      </c>
      <c r="B43" s="233" t="s">
        <v>456</v>
      </c>
      <c r="C43" s="241" t="s">
        <v>457</v>
      </c>
      <c r="D43" s="234" t="s">
        <v>160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246</v>
      </c>
      <c r="S43" s="237" t="s">
        <v>162</v>
      </c>
      <c r="T43" s="238" t="s">
        <v>162</v>
      </c>
      <c r="U43" s="223">
        <v>0.25900000000000001</v>
      </c>
      <c r="V43" s="223">
        <f>ROUND(E43*U43,2)</f>
        <v>0.26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247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3" t="s">
        <v>455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24</v>
      </c>
      <c r="B45" s="233" t="s">
        <v>458</v>
      </c>
      <c r="C45" s="241" t="s">
        <v>459</v>
      </c>
      <c r="D45" s="234" t="s">
        <v>270</v>
      </c>
      <c r="E45" s="235">
        <v>9.7300000000000008E-3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246</v>
      </c>
      <c r="S45" s="237" t="s">
        <v>162</v>
      </c>
      <c r="T45" s="238" t="s">
        <v>162</v>
      </c>
      <c r="U45" s="223">
        <v>1.575</v>
      </c>
      <c r="V45" s="223">
        <f>ROUND(E45*U45,2)</f>
        <v>0.02</v>
      </c>
      <c r="W45" s="223"/>
      <c r="X45" s="223" t="s">
        <v>154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247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3" t="s">
        <v>460</v>
      </c>
      <c r="D46" s="250"/>
      <c r="E46" s="250"/>
      <c r="F46" s="250"/>
      <c r="G46" s="250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6" t="s">
        <v>147</v>
      </c>
      <c r="B47" s="227" t="s">
        <v>83</v>
      </c>
      <c r="C47" s="240" t="s">
        <v>84</v>
      </c>
      <c r="D47" s="228"/>
      <c r="E47" s="229"/>
      <c r="F47" s="230"/>
      <c r="G47" s="230">
        <f>SUMIF(AG48:AG66,"&lt;&gt;NOR",G48:G66)</f>
        <v>0</v>
      </c>
      <c r="H47" s="230"/>
      <c r="I47" s="230">
        <f>SUM(I48:I66)</f>
        <v>0</v>
      </c>
      <c r="J47" s="230"/>
      <c r="K47" s="230">
        <f>SUM(K48:K66)</f>
        <v>0</v>
      </c>
      <c r="L47" s="230"/>
      <c r="M47" s="230">
        <f>SUM(M48:M66)</f>
        <v>0</v>
      </c>
      <c r="N47" s="230"/>
      <c r="O47" s="230">
        <f>SUM(O48:O66)</f>
        <v>0</v>
      </c>
      <c r="P47" s="230"/>
      <c r="Q47" s="230">
        <f>SUM(Q48:Q66)</f>
        <v>0</v>
      </c>
      <c r="R47" s="230"/>
      <c r="S47" s="230"/>
      <c r="T47" s="231"/>
      <c r="U47" s="225"/>
      <c r="V47" s="225">
        <f>SUM(V48:V66)</f>
        <v>13.86</v>
      </c>
      <c r="W47" s="225"/>
      <c r="X47" s="225"/>
      <c r="AG47" t="s">
        <v>148</v>
      </c>
    </row>
    <row r="48" spans="1:60" ht="22.5" outlineLevel="1" x14ac:dyDescent="0.2">
      <c r="A48" s="232">
        <v>25</v>
      </c>
      <c r="B48" s="233" t="s">
        <v>461</v>
      </c>
      <c r="C48" s="241" t="s">
        <v>462</v>
      </c>
      <c r="D48" s="234" t="s">
        <v>257</v>
      </c>
      <c r="E48" s="235">
        <v>8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246</v>
      </c>
      <c r="S48" s="237" t="s">
        <v>162</v>
      </c>
      <c r="T48" s="238" t="s">
        <v>162</v>
      </c>
      <c r="U48" s="223">
        <v>0.25800000000000001</v>
      </c>
      <c r="V48" s="223">
        <f>ROUND(E48*U48,2)</f>
        <v>2.06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247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3" t="s">
        <v>463</v>
      </c>
      <c r="D49" s="250"/>
      <c r="E49" s="250"/>
      <c r="F49" s="250"/>
      <c r="G49" s="250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26</v>
      </c>
      <c r="B50" s="233" t="s">
        <v>464</v>
      </c>
      <c r="C50" s="241" t="s">
        <v>465</v>
      </c>
      <c r="D50" s="234" t="s">
        <v>257</v>
      </c>
      <c r="E50" s="235">
        <v>10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246</v>
      </c>
      <c r="S50" s="237" t="s">
        <v>162</v>
      </c>
      <c r="T50" s="238" t="s">
        <v>162</v>
      </c>
      <c r="U50" s="223">
        <v>0.27889999999999998</v>
      </c>
      <c r="V50" s="223">
        <f>ROUND(E50*U50,2)</f>
        <v>2.79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247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463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32">
        <v>27</v>
      </c>
      <c r="B52" s="233" t="s">
        <v>466</v>
      </c>
      <c r="C52" s="241" t="s">
        <v>467</v>
      </c>
      <c r="D52" s="234" t="s">
        <v>257</v>
      </c>
      <c r="E52" s="235">
        <v>3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246</v>
      </c>
      <c r="S52" s="237" t="s">
        <v>162</v>
      </c>
      <c r="T52" s="238" t="s">
        <v>162</v>
      </c>
      <c r="U52" s="223">
        <v>0.33279999999999998</v>
      </c>
      <c r="V52" s="223">
        <f>ROUND(E52*U52,2)</f>
        <v>1</v>
      </c>
      <c r="W52" s="223"/>
      <c r="X52" s="223" t="s">
        <v>154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247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3" t="s">
        <v>463</v>
      </c>
      <c r="D53" s="250"/>
      <c r="E53" s="250"/>
      <c r="F53" s="250"/>
      <c r="G53" s="250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51">
        <v>28</v>
      </c>
      <c r="B54" s="252" t="s">
        <v>468</v>
      </c>
      <c r="C54" s="265" t="s">
        <v>469</v>
      </c>
      <c r="D54" s="253" t="s">
        <v>257</v>
      </c>
      <c r="E54" s="254">
        <v>8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246</v>
      </c>
      <c r="S54" s="256" t="s">
        <v>162</v>
      </c>
      <c r="T54" s="257" t="s">
        <v>162</v>
      </c>
      <c r="U54" s="223">
        <v>0.129</v>
      </c>
      <c r="V54" s="223">
        <f>ROUND(E54*U54,2)</f>
        <v>1.03</v>
      </c>
      <c r="W54" s="223"/>
      <c r="X54" s="223" t="s">
        <v>154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247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51">
        <v>29</v>
      </c>
      <c r="B55" s="252" t="s">
        <v>470</v>
      </c>
      <c r="C55" s="265" t="s">
        <v>471</v>
      </c>
      <c r="D55" s="253" t="s">
        <v>257</v>
      </c>
      <c r="E55" s="254">
        <v>10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246</v>
      </c>
      <c r="S55" s="256" t="s">
        <v>162</v>
      </c>
      <c r="T55" s="257" t="s">
        <v>162</v>
      </c>
      <c r="U55" s="223">
        <v>0.129</v>
      </c>
      <c r="V55" s="223">
        <f>ROUND(E55*U55,2)</f>
        <v>1.29</v>
      </c>
      <c r="W55" s="223"/>
      <c r="X55" s="223" t="s">
        <v>154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247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51">
        <v>30</v>
      </c>
      <c r="B56" s="252" t="s">
        <v>472</v>
      </c>
      <c r="C56" s="265" t="s">
        <v>473</v>
      </c>
      <c r="D56" s="253" t="s">
        <v>257</v>
      </c>
      <c r="E56" s="254">
        <v>3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246</v>
      </c>
      <c r="S56" s="256" t="s">
        <v>162</v>
      </c>
      <c r="T56" s="257" t="s">
        <v>162</v>
      </c>
      <c r="U56" s="223">
        <v>0.14199999999999999</v>
      </c>
      <c r="V56" s="223">
        <f>ROUND(E56*U56,2)</f>
        <v>0.43</v>
      </c>
      <c r="W56" s="223"/>
      <c r="X56" s="223" t="s">
        <v>154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247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1">
        <v>31</v>
      </c>
      <c r="B57" s="252" t="s">
        <v>474</v>
      </c>
      <c r="C57" s="265" t="s">
        <v>475</v>
      </c>
      <c r="D57" s="253" t="s">
        <v>160</v>
      </c>
      <c r="E57" s="254">
        <v>8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246</v>
      </c>
      <c r="S57" s="256" t="s">
        <v>162</v>
      </c>
      <c r="T57" s="257" t="s">
        <v>162</v>
      </c>
      <c r="U57" s="223">
        <v>0.42499999999999999</v>
      </c>
      <c r="V57" s="223">
        <f>ROUND(E57*U57,2)</f>
        <v>3.4</v>
      </c>
      <c r="W57" s="223"/>
      <c r="X57" s="223" t="s">
        <v>154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247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51">
        <v>32</v>
      </c>
      <c r="B58" s="252" t="s">
        <v>476</v>
      </c>
      <c r="C58" s="265" t="s">
        <v>477</v>
      </c>
      <c r="D58" s="253" t="s">
        <v>160</v>
      </c>
      <c r="E58" s="254">
        <v>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246</v>
      </c>
      <c r="S58" s="256" t="s">
        <v>162</v>
      </c>
      <c r="T58" s="257" t="s">
        <v>162</v>
      </c>
      <c r="U58" s="223">
        <v>0.16500000000000001</v>
      </c>
      <c r="V58" s="223">
        <f>ROUND(E58*U58,2)</f>
        <v>0.17</v>
      </c>
      <c r="W58" s="223"/>
      <c r="X58" s="223" t="s">
        <v>154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247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2">
        <v>33</v>
      </c>
      <c r="B59" s="233" t="s">
        <v>478</v>
      </c>
      <c r="C59" s="241" t="s">
        <v>479</v>
      </c>
      <c r="D59" s="234" t="s">
        <v>160</v>
      </c>
      <c r="E59" s="235">
        <v>1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 t="s">
        <v>246</v>
      </c>
      <c r="S59" s="237" t="s">
        <v>162</v>
      </c>
      <c r="T59" s="238" t="s">
        <v>162</v>
      </c>
      <c r="U59" s="223">
        <v>0.16500000000000001</v>
      </c>
      <c r="V59" s="223">
        <f>ROUND(E59*U59,2)</f>
        <v>0.17</v>
      </c>
      <c r="W59" s="223"/>
      <c r="X59" s="223" t="s">
        <v>154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247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3" t="s">
        <v>480</v>
      </c>
      <c r="D60" s="250"/>
      <c r="E60" s="250"/>
      <c r="F60" s="250"/>
      <c r="G60" s="250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165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1">
        <v>34</v>
      </c>
      <c r="B61" s="252" t="s">
        <v>481</v>
      </c>
      <c r="C61" s="265" t="s">
        <v>482</v>
      </c>
      <c r="D61" s="253" t="s">
        <v>160</v>
      </c>
      <c r="E61" s="254">
        <v>2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246</v>
      </c>
      <c r="S61" s="256" t="s">
        <v>162</v>
      </c>
      <c r="T61" s="257" t="s">
        <v>162</v>
      </c>
      <c r="U61" s="223">
        <v>0.20699999999999999</v>
      </c>
      <c r="V61" s="223">
        <f>ROUND(E61*U61,2)</f>
        <v>0.41</v>
      </c>
      <c r="W61" s="223"/>
      <c r="X61" s="223" t="s">
        <v>154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247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51">
        <v>35</v>
      </c>
      <c r="B62" s="252" t="s">
        <v>483</v>
      </c>
      <c r="C62" s="265" t="s">
        <v>484</v>
      </c>
      <c r="D62" s="253" t="s">
        <v>160</v>
      </c>
      <c r="E62" s="254">
        <v>1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246</v>
      </c>
      <c r="S62" s="256" t="s">
        <v>162</v>
      </c>
      <c r="T62" s="257" t="s">
        <v>162</v>
      </c>
      <c r="U62" s="223">
        <v>0.20699999999999999</v>
      </c>
      <c r="V62" s="223">
        <f>ROUND(E62*U62,2)</f>
        <v>0.21</v>
      </c>
      <c r="W62" s="223"/>
      <c r="X62" s="223" t="s">
        <v>154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247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36</v>
      </c>
      <c r="B63" s="252" t="s">
        <v>485</v>
      </c>
      <c r="C63" s="265" t="s">
        <v>486</v>
      </c>
      <c r="D63" s="253" t="s">
        <v>160</v>
      </c>
      <c r="E63" s="254">
        <v>1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246</v>
      </c>
      <c r="S63" s="256" t="s">
        <v>162</v>
      </c>
      <c r="T63" s="257" t="s">
        <v>162</v>
      </c>
      <c r="U63" s="223">
        <v>0.372</v>
      </c>
      <c r="V63" s="223">
        <f>ROUND(E63*U63,2)</f>
        <v>0.37</v>
      </c>
      <c r="W63" s="223"/>
      <c r="X63" s="223" t="s">
        <v>154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247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37</v>
      </c>
      <c r="B64" s="252" t="s">
        <v>487</v>
      </c>
      <c r="C64" s="265" t="s">
        <v>488</v>
      </c>
      <c r="D64" s="253" t="s">
        <v>257</v>
      </c>
      <c r="E64" s="254">
        <v>18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246</v>
      </c>
      <c r="S64" s="256" t="s">
        <v>162</v>
      </c>
      <c r="T64" s="257" t="s">
        <v>162</v>
      </c>
      <c r="U64" s="223">
        <v>2.9000000000000001E-2</v>
      </c>
      <c r="V64" s="223">
        <f>ROUND(E64*U64,2)</f>
        <v>0.52</v>
      </c>
      <c r="W64" s="223"/>
      <c r="X64" s="223" t="s">
        <v>154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247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2">
        <v>38</v>
      </c>
      <c r="B65" s="233" t="s">
        <v>489</v>
      </c>
      <c r="C65" s="241" t="s">
        <v>490</v>
      </c>
      <c r="D65" s="234" t="s">
        <v>270</v>
      </c>
      <c r="E65" s="235">
        <v>7.3800000000000003E-3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246</v>
      </c>
      <c r="S65" s="237" t="s">
        <v>162</v>
      </c>
      <c r="T65" s="238" t="s">
        <v>162</v>
      </c>
      <c r="U65" s="223">
        <v>1.421</v>
      </c>
      <c r="V65" s="223">
        <f>ROUND(E65*U65,2)</f>
        <v>0.01</v>
      </c>
      <c r="W65" s="223"/>
      <c r="X65" s="223" t="s">
        <v>154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247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3" t="s">
        <v>399</v>
      </c>
      <c r="D66" s="250"/>
      <c r="E66" s="250"/>
      <c r="F66" s="250"/>
      <c r="G66" s="250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165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6" t="s">
        <v>147</v>
      </c>
      <c r="B67" s="227" t="s">
        <v>85</v>
      </c>
      <c r="C67" s="240" t="s">
        <v>86</v>
      </c>
      <c r="D67" s="228"/>
      <c r="E67" s="229"/>
      <c r="F67" s="230"/>
      <c r="G67" s="230">
        <f>SUMIF(AG68:AG99,"&lt;&gt;NOR",G68:G99)</f>
        <v>0</v>
      </c>
      <c r="H67" s="230"/>
      <c r="I67" s="230">
        <f>SUM(I68:I99)</f>
        <v>0</v>
      </c>
      <c r="J67" s="230"/>
      <c r="K67" s="230">
        <f>SUM(K68:K99)</f>
        <v>0</v>
      </c>
      <c r="L67" s="230"/>
      <c r="M67" s="230">
        <f>SUM(M68:M99)</f>
        <v>0</v>
      </c>
      <c r="N67" s="230"/>
      <c r="O67" s="230">
        <f>SUM(O68:O99)</f>
        <v>0</v>
      </c>
      <c r="P67" s="230"/>
      <c r="Q67" s="230">
        <f>SUM(Q68:Q99)</f>
        <v>0</v>
      </c>
      <c r="R67" s="230"/>
      <c r="S67" s="230"/>
      <c r="T67" s="231"/>
      <c r="U67" s="225"/>
      <c r="V67" s="225">
        <f>SUM(V68:V99)</f>
        <v>14.790000000000001</v>
      </c>
      <c r="W67" s="225"/>
      <c r="X67" s="225"/>
      <c r="AG67" t="s">
        <v>148</v>
      </c>
    </row>
    <row r="68" spans="1:60" ht="33.75" outlineLevel="1" x14ac:dyDescent="0.2">
      <c r="A68" s="251">
        <v>39</v>
      </c>
      <c r="B68" s="252" t="s">
        <v>491</v>
      </c>
      <c r="C68" s="265" t="s">
        <v>492</v>
      </c>
      <c r="D68" s="253" t="s">
        <v>160</v>
      </c>
      <c r="E68" s="254">
        <v>2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246</v>
      </c>
      <c r="S68" s="256" t="s">
        <v>162</v>
      </c>
      <c r="T68" s="257" t="s">
        <v>162</v>
      </c>
      <c r="U68" s="223">
        <v>0.246</v>
      </c>
      <c r="V68" s="223">
        <f>ROUND(E68*U68,2)</f>
        <v>0.49</v>
      </c>
      <c r="W68" s="223"/>
      <c r="X68" s="223" t="s">
        <v>154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247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40</v>
      </c>
      <c r="B69" s="252" t="s">
        <v>493</v>
      </c>
      <c r="C69" s="265" t="s">
        <v>494</v>
      </c>
      <c r="D69" s="253" t="s">
        <v>495</v>
      </c>
      <c r="E69" s="254">
        <v>1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246</v>
      </c>
      <c r="S69" s="256" t="s">
        <v>162</v>
      </c>
      <c r="T69" s="257" t="s">
        <v>162</v>
      </c>
      <c r="U69" s="223">
        <v>1.1200000000000001</v>
      </c>
      <c r="V69" s="223">
        <f>ROUND(E69*U69,2)</f>
        <v>1.1200000000000001</v>
      </c>
      <c r="W69" s="223"/>
      <c r="X69" s="223" t="s">
        <v>154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247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41</v>
      </c>
      <c r="B70" s="252" t="s">
        <v>496</v>
      </c>
      <c r="C70" s="265" t="s">
        <v>497</v>
      </c>
      <c r="D70" s="253" t="s">
        <v>495</v>
      </c>
      <c r="E70" s="254">
        <v>1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246</v>
      </c>
      <c r="S70" s="256" t="s">
        <v>162</v>
      </c>
      <c r="T70" s="257" t="s">
        <v>162</v>
      </c>
      <c r="U70" s="223">
        <v>1.575</v>
      </c>
      <c r="V70" s="223">
        <f>ROUND(E70*U70,2)</f>
        <v>1.58</v>
      </c>
      <c r="W70" s="223"/>
      <c r="X70" s="223" t="s">
        <v>154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247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42</v>
      </c>
      <c r="B71" s="252" t="s">
        <v>498</v>
      </c>
      <c r="C71" s="265" t="s">
        <v>499</v>
      </c>
      <c r="D71" s="253" t="s">
        <v>495</v>
      </c>
      <c r="E71" s="254">
        <v>1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246</v>
      </c>
      <c r="S71" s="256" t="s">
        <v>162</v>
      </c>
      <c r="T71" s="257" t="s">
        <v>162</v>
      </c>
      <c r="U71" s="223">
        <v>2.6</v>
      </c>
      <c r="V71" s="223">
        <f>ROUND(E71*U71,2)</f>
        <v>2.6</v>
      </c>
      <c r="W71" s="223"/>
      <c r="X71" s="223" t="s">
        <v>154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247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51">
        <v>43</v>
      </c>
      <c r="B72" s="252" t="s">
        <v>500</v>
      </c>
      <c r="C72" s="265" t="s">
        <v>501</v>
      </c>
      <c r="D72" s="253" t="s">
        <v>495</v>
      </c>
      <c r="E72" s="254">
        <v>1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246</v>
      </c>
      <c r="S72" s="256" t="s">
        <v>162</v>
      </c>
      <c r="T72" s="257" t="s">
        <v>162</v>
      </c>
      <c r="U72" s="223">
        <v>2.9</v>
      </c>
      <c r="V72" s="223">
        <f>ROUND(E72*U72,2)</f>
        <v>2.9</v>
      </c>
      <c r="W72" s="223"/>
      <c r="X72" s="223" t="s">
        <v>154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247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44</v>
      </c>
      <c r="B73" s="252" t="s">
        <v>502</v>
      </c>
      <c r="C73" s="265" t="s">
        <v>503</v>
      </c>
      <c r="D73" s="253" t="s">
        <v>495</v>
      </c>
      <c r="E73" s="254">
        <v>5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 t="s">
        <v>246</v>
      </c>
      <c r="S73" s="256" t="s">
        <v>162</v>
      </c>
      <c r="T73" s="257" t="s">
        <v>162</v>
      </c>
      <c r="U73" s="223">
        <v>0.124</v>
      </c>
      <c r="V73" s="223">
        <f>ROUND(E73*U73,2)</f>
        <v>0.62</v>
      </c>
      <c r="W73" s="223"/>
      <c r="X73" s="223" t="s">
        <v>154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247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51">
        <v>45</v>
      </c>
      <c r="B74" s="252" t="s">
        <v>504</v>
      </c>
      <c r="C74" s="265" t="s">
        <v>505</v>
      </c>
      <c r="D74" s="253" t="s">
        <v>495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 t="s">
        <v>246</v>
      </c>
      <c r="S74" s="256" t="s">
        <v>162</v>
      </c>
      <c r="T74" s="257" t="s">
        <v>162</v>
      </c>
      <c r="U74" s="223">
        <v>0.124</v>
      </c>
      <c r="V74" s="223">
        <f>ROUND(E74*U74,2)</f>
        <v>0.12</v>
      </c>
      <c r="W74" s="223"/>
      <c r="X74" s="223" t="s">
        <v>154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247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46</v>
      </c>
      <c r="B75" s="252" t="s">
        <v>506</v>
      </c>
      <c r="C75" s="265" t="s">
        <v>507</v>
      </c>
      <c r="D75" s="253" t="s">
        <v>160</v>
      </c>
      <c r="E75" s="254">
        <v>1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246</v>
      </c>
      <c r="S75" s="256" t="s">
        <v>162</v>
      </c>
      <c r="T75" s="257" t="s">
        <v>162</v>
      </c>
      <c r="U75" s="223">
        <v>0.44500000000000001</v>
      </c>
      <c r="V75" s="223">
        <f>ROUND(E75*U75,2)</f>
        <v>0.45</v>
      </c>
      <c r="W75" s="223"/>
      <c r="X75" s="223" t="s">
        <v>154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247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47</v>
      </c>
      <c r="B76" s="252" t="s">
        <v>508</v>
      </c>
      <c r="C76" s="265" t="s">
        <v>509</v>
      </c>
      <c r="D76" s="253" t="s">
        <v>160</v>
      </c>
      <c r="E76" s="254">
        <v>1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246</v>
      </c>
      <c r="S76" s="256" t="s">
        <v>162</v>
      </c>
      <c r="T76" s="257" t="s">
        <v>162</v>
      </c>
      <c r="U76" s="223">
        <v>0.65500000000000003</v>
      </c>
      <c r="V76" s="223">
        <f>ROUND(E76*U76,2)</f>
        <v>0.66</v>
      </c>
      <c r="W76" s="223"/>
      <c r="X76" s="223" t="s">
        <v>154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247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48</v>
      </c>
      <c r="B77" s="252" t="s">
        <v>510</v>
      </c>
      <c r="C77" s="265" t="s">
        <v>511</v>
      </c>
      <c r="D77" s="253" t="s">
        <v>160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246</v>
      </c>
      <c r="S77" s="256" t="s">
        <v>162</v>
      </c>
      <c r="T77" s="257" t="s">
        <v>162</v>
      </c>
      <c r="U77" s="223">
        <v>0.16800000000000001</v>
      </c>
      <c r="V77" s="223">
        <f>ROUND(E77*U77,2)</f>
        <v>0.17</v>
      </c>
      <c r="W77" s="223"/>
      <c r="X77" s="223" t="s">
        <v>154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247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49</v>
      </c>
      <c r="B78" s="252" t="s">
        <v>512</v>
      </c>
      <c r="C78" s="265" t="s">
        <v>513</v>
      </c>
      <c r="D78" s="253" t="s">
        <v>160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 t="s">
        <v>246</v>
      </c>
      <c r="S78" s="256" t="s">
        <v>162</v>
      </c>
      <c r="T78" s="257" t="s">
        <v>162</v>
      </c>
      <c r="U78" s="223">
        <v>0.37</v>
      </c>
      <c r="V78" s="223">
        <f>ROUND(E78*U78,2)</f>
        <v>0.37</v>
      </c>
      <c r="W78" s="223"/>
      <c r="X78" s="223" t="s">
        <v>154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247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51">
        <v>50</v>
      </c>
      <c r="B79" s="252" t="s">
        <v>514</v>
      </c>
      <c r="C79" s="265" t="s">
        <v>515</v>
      </c>
      <c r="D79" s="253" t="s">
        <v>160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309</v>
      </c>
      <c r="S79" s="256" t="s">
        <v>162</v>
      </c>
      <c r="T79" s="257" t="s">
        <v>162</v>
      </c>
      <c r="U79" s="223">
        <v>0</v>
      </c>
      <c r="V79" s="223">
        <f>ROUND(E79*U79,2)</f>
        <v>0</v>
      </c>
      <c r="W79" s="223"/>
      <c r="X79" s="223" t="s">
        <v>310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441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51">
        <v>51</v>
      </c>
      <c r="B80" s="252" t="s">
        <v>516</v>
      </c>
      <c r="C80" s="265" t="s">
        <v>517</v>
      </c>
      <c r="D80" s="253" t="s">
        <v>160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 t="s">
        <v>309</v>
      </c>
      <c r="S80" s="256" t="s">
        <v>162</v>
      </c>
      <c r="T80" s="257" t="s">
        <v>162</v>
      </c>
      <c r="U80" s="223">
        <v>0</v>
      </c>
      <c r="V80" s="223">
        <f>ROUND(E80*U80,2)</f>
        <v>0</v>
      </c>
      <c r="W80" s="223"/>
      <c r="X80" s="223" t="s">
        <v>310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441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52</v>
      </c>
      <c r="B81" s="252" t="s">
        <v>518</v>
      </c>
      <c r="C81" s="265" t="s">
        <v>519</v>
      </c>
      <c r="D81" s="253" t="s">
        <v>160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 t="s">
        <v>309</v>
      </c>
      <c r="S81" s="256" t="s">
        <v>162</v>
      </c>
      <c r="T81" s="257" t="s">
        <v>162</v>
      </c>
      <c r="U81" s="223">
        <v>0</v>
      </c>
      <c r="V81" s="223">
        <f>ROUND(E81*U81,2)</f>
        <v>0</v>
      </c>
      <c r="W81" s="223"/>
      <c r="X81" s="223" t="s">
        <v>310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441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53</v>
      </c>
      <c r="B82" s="252" t="s">
        <v>520</v>
      </c>
      <c r="C82" s="265" t="s">
        <v>521</v>
      </c>
      <c r="D82" s="253" t="s">
        <v>160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 t="s">
        <v>309</v>
      </c>
      <c r="S82" s="256" t="s">
        <v>162</v>
      </c>
      <c r="T82" s="257" t="s">
        <v>162</v>
      </c>
      <c r="U82" s="223">
        <v>0</v>
      </c>
      <c r="V82" s="223">
        <f>ROUND(E82*U82,2)</f>
        <v>0</v>
      </c>
      <c r="W82" s="223"/>
      <c r="X82" s="223" t="s">
        <v>310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441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51">
        <v>54</v>
      </c>
      <c r="B83" s="252" t="s">
        <v>522</v>
      </c>
      <c r="C83" s="265" t="s">
        <v>523</v>
      </c>
      <c r="D83" s="253" t="s">
        <v>160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 t="s">
        <v>309</v>
      </c>
      <c r="S83" s="256" t="s">
        <v>162</v>
      </c>
      <c r="T83" s="257" t="s">
        <v>162</v>
      </c>
      <c r="U83" s="223">
        <v>0</v>
      </c>
      <c r="V83" s="223">
        <f>ROUND(E83*U83,2)</f>
        <v>0</v>
      </c>
      <c r="W83" s="223"/>
      <c r="X83" s="223" t="s">
        <v>310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441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51">
        <v>55</v>
      </c>
      <c r="B84" s="252" t="s">
        <v>524</v>
      </c>
      <c r="C84" s="265" t="s">
        <v>525</v>
      </c>
      <c r="D84" s="253" t="s">
        <v>160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 t="s">
        <v>309</v>
      </c>
      <c r="S84" s="256" t="s">
        <v>162</v>
      </c>
      <c r="T84" s="257" t="s">
        <v>162</v>
      </c>
      <c r="U84" s="223">
        <v>0</v>
      </c>
      <c r="V84" s="223">
        <f>ROUND(E84*U84,2)</f>
        <v>0</v>
      </c>
      <c r="W84" s="223"/>
      <c r="X84" s="223" t="s">
        <v>310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441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51">
        <v>56</v>
      </c>
      <c r="B85" s="252" t="s">
        <v>526</v>
      </c>
      <c r="C85" s="265" t="s">
        <v>527</v>
      </c>
      <c r="D85" s="253" t="s">
        <v>160</v>
      </c>
      <c r="E85" s="254">
        <v>1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 t="s">
        <v>309</v>
      </c>
      <c r="S85" s="256" t="s">
        <v>162</v>
      </c>
      <c r="T85" s="257" t="s">
        <v>162</v>
      </c>
      <c r="U85" s="223">
        <v>0</v>
      </c>
      <c r="V85" s="223">
        <f>ROUND(E85*U85,2)</f>
        <v>0</v>
      </c>
      <c r="W85" s="223"/>
      <c r="X85" s="223" t="s">
        <v>310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441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51">
        <v>57</v>
      </c>
      <c r="B86" s="252" t="s">
        <v>528</v>
      </c>
      <c r="C86" s="265" t="s">
        <v>529</v>
      </c>
      <c r="D86" s="253" t="s">
        <v>160</v>
      </c>
      <c r="E86" s="254">
        <v>1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6" t="s">
        <v>309</v>
      </c>
      <c r="S86" s="256" t="s">
        <v>162</v>
      </c>
      <c r="T86" s="257" t="s">
        <v>162</v>
      </c>
      <c r="U86" s="223">
        <v>0</v>
      </c>
      <c r="V86" s="223">
        <f>ROUND(E86*U86,2)</f>
        <v>0</v>
      </c>
      <c r="W86" s="223"/>
      <c r="X86" s="223" t="s">
        <v>310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441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2">
        <v>58</v>
      </c>
      <c r="B87" s="233" t="s">
        <v>530</v>
      </c>
      <c r="C87" s="241" t="s">
        <v>531</v>
      </c>
      <c r="D87" s="234" t="s">
        <v>270</v>
      </c>
      <c r="E87" s="235">
        <v>3.85E-2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 t="s">
        <v>246</v>
      </c>
      <c r="S87" s="237" t="s">
        <v>162</v>
      </c>
      <c r="T87" s="238" t="s">
        <v>162</v>
      </c>
      <c r="U87" s="223">
        <v>1.629</v>
      </c>
      <c r="V87" s="223">
        <f>ROUND(E87*U87,2)</f>
        <v>0.06</v>
      </c>
      <c r="W87" s="223"/>
      <c r="X87" s="223" t="s">
        <v>154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247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3" t="s">
        <v>399</v>
      </c>
      <c r="D88" s="250"/>
      <c r="E88" s="250"/>
      <c r="F88" s="250"/>
      <c r="G88" s="250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165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51">
        <v>59</v>
      </c>
      <c r="B89" s="252" t="s">
        <v>532</v>
      </c>
      <c r="C89" s="265" t="s">
        <v>533</v>
      </c>
      <c r="D89" s="253" t="s">
        <v>181</v>
      </c>
      <c r="E89" s="254">
        <v>1</v>
      </c>
      <c r="F89" s="255"/>
      <c r="G89" s="256">
        <f>ROUND(E89*F89,2)</f>
        <v>0</v>
      </c>
      <c r="H89" s="255"/>
      <c r="I89" s="256">
        <f>ROUND(E89*H89,2)</f>
        <v>0</v>
      </c>
      <c r="J89" s="255"/>
      <c r="K89" s="256">
        <f>ROUND(E89*J89,2)</f>
        <v>0</v>
      </c>
      <c r="L89" s="256">
        <v>15</v>
      </c>
      <c r="M89" s="256">
        <f>G89*(1+L89/100)</f>
        <v>0</v>
      </c>
      <c r="N89" s="256">
        <v>0</v>
      </c>
      <c r="O89" s="256">
        <f>ROUND(E89*N89,2)</f>
        <v>0</v>
      </c>
      <c r="P89" s="256">
        <v>0</v>
      </c>
      <c r="Q89" s="256">
        <f>ROUND(E89*P89,2)</f>
        <v>0</v>
      </c>
      <c r="R89" s="256" t="s">
        <v>246</v>
      </c>
      <c r="S89" s="256" t="s">
        <v>162</v>
      </c>
      <c r="T89" s="257" t="s">
        <v>162</v>
      </c>
      <c r="U89" s="223">
        <v>0.38200000000000001</v>
      </c>
      <c r="V89" s="223">
        <f>ROUND(E89*U89,2)</f>
        <v>0.38</v>
      </c>
      <c r="W89" s="223"/>
      <c r="X89" s="223" t="s">
        <v>154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247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51">
        <v>60</v>
      </c>
      <c r="B90" s="252" t="s">
        <v>534</v>
      </c>
      <c r="C90" s="265" t="s">
        <v>535</v>
      </c>
      <c r="D90" s="253" t="s">
        <v>181</v>
      </c>
      <c r="E90" s="254">
        <v>1</v>
      </c>
      <c r="F90" s="255"/>
      <c r="G90" s="256">
        <f>ROUND(E90*F90,2)</f>
        <v>0</v>
      </c>
      <c r="H90" s="255"/>
      <c r="I90" s="256">
        <f>ROUND(E90*H90,2)</f>
        <v>0</v>
      </c>
      <c r="J90" s="255"/>
      <c r="K90" s="256">
        <f>ROUND(E90*J90,2)</f>
        <v>0</v>
      </c>
      <c r="L90" s="256">
        <v>15</v>
      </c>
      <c r="M90" s="256">
        <f>G90*(1+L90/100)</f>
        <v>0</v>
      </c>
      <c r="N90" s="256">
        <v>0</v>
      </c>
      <c r="O90" s="256">
        <f>ROUND(E90*N90,2)</f>
        <v>0</v>
      </c>
      <c r="P90" s="256">
        <v>0</v>
      </c>
      <c r="Q90" s="256">
        <f>ROUND(E90*P90,2)</f>
        <v>0</v>
      </c>
      <c r="R90" s="256" t="s">
        <v>246</v>
      </c>
      <c r="S90" s="256" t="s">
        <v>162</v>
      </c>
      <c r="T90" s="257" t="s">
        <v>162</v>
      </c>
      <c r="U90" s="223">
        <v>1.1499999999999999</v>
      </c>
      <c r="V90" s="223">
        <f>ROUND(E90*U90,2)</f>
        <v>1.1499999999999999</v>
      </c>
      <c r="W90" s="223"/>
      <c r="X90" s="223" t="s">
        <v>154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247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2">
        <v>61</v>
      </c>
      <c r="B91" s="233" t="s">
        <v>536</v>
      </c>
      <c r="C91" s="241" t="s">
        <v>537</v>
      </c>
      <c r="D91" s="234" t="s">
        <v>181</v>
      </c>
      <c r="E91" s="235">
        <v>1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15</v>
      </c>
      <c r="M91" s="237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7" t="s">
        <v>246</v>
      </c>
      <c r="S91" s="237" t="s">
        <v>162</v>
      </c>
      <c r="T91" s="238" t="s">
        <v>162</v>
      </c>
      <c r="U91" s="223">
        <v>0.36199999999999999</v>
      </c>
      <c r="V91" s="223">
        <f>ROUND(E91*U91,2)</f>
        <v>0.36</v>
      </c>
      <c r="W91" s="223"/>
      <c r="X91" s="223" t="s">
        <v>154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247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3" t="s">
        <v>538</v>
      </c>
      <c r="D92" s="250"/>
      <c r="E92" s="250"/>
      <c r="F92" s="250"/>
      <c r="G92" s="250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165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2">
        <v>62</v>
      </c>
      <c r="B93" s="233" t="s">
        <v>539</v>
      </c>
      <c r="C93" s="241" t="s">
        <v>540</v>
      </c>
      <c r="D93" s="234" t="s">
        <v>181</v>
      </c>
      <c r="E93" s="235">
        <v>1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15</v>
      </c>
      <c r="M93" s="237">
        <f>G93*(1+L93/100)</f>
        <v>0</v>
      </c>
      <c r="N93" s="237">
        <v>0</v>
      </c>
      <c r="O93" s="237">
        <f>ROUND(E93*N93,2)</f>
        <v>0</v>
      </c>
      <c r="P93" s="237">
        <v>0</v>
      </c>
      <c r="Q93" s="237">
        <f>ROUND(E93*P93,2)</f>
        <v>0</v>
      </c>
      <c r="R93" s="237" t="s">
        <v>246</v>
      </c>
      <c r="S93" s="237" t="s">
        <v>162</v>
      </c>
      <c r="T93" s="238" t="s">
        <v>162</v>
      </c>
      <c r="U93" s="223">
        <v>0.39300000000000002</v>
      </c>
      <c r="V93" s="223">
        <f>ROUND(E93*U93,2)</f>
        <v>0.39</v>
      </c>
      <c r="W93" s="223"/>
      <c r="X93" s="223" t="s">
        <v>154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247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3" t="s">
        <v>538</v>
      </c>
      <c r="D94" s="250"/>
      <c r="E94" s="250"/>
      <c r="F94" s="250"/>
      <c r="G94" s="250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165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51">
        <v>63</v>
      </c>
      <c r="B95" s="252" t="s">
        <v>541</v>
      </c>
      <c r="C95" s="265" t="s">
        <v>542</v>
      </c>
      <c r="D95" s="253" t="s">
        <v>181</v>
      </c>
      <c r="E95" s="254">
        <v>3</v>
      </c>
      <c r="F95" s="255"/>
      <c r="G95" s="256">
        <f>ROUND(E95*F95,2)</f>
        <v>0</v>
      </c>
      <c r="H95" s="255"/>
      <c r="I95" s="256">
        <f>ROUND(E95*H95,2)</f>
        <v>0</v>
      </c>
      <c r="J95" s="255"/>
      <c r="K95" s="256">
        <f>ROUND(E95*J95,2)</f>
        <v>0</v>
      </c>
      <c r="L95" s="256">
        <v>15</v>
      </c>
      <c r="M95" s="256">
        <f>G95*(1+L95/100)</f>
        <v>0</v>
      </c>
      <c r="N95" s="256">
        <v>0</v>
      </c>
      <c r="O95" s="256">
        <f>ROUND(E95*N95,2)</f>
        <v>0</v>
      </c>
      <c r="P95" s="256">
        <v>0</v>
      </c>
      <c r="Q95" s="256">
        <f>ROUND(E95*P95,2)</f>
        <v>0</v>
      </c>
      <c r="R95" s="256" t="s">
        <v>246</v>
      </c>
      <c r="S95" s="256" t="s">
        <v>162</v>
      </c>
      <c r="T95" s="257" t="s">
        <v>162</v>
      </c>
      <c r="U95" s="223">
        <v>0.217</v>
      </c>
      <c r="V95" s="223">
        <f>ROUND(E95*U95,2)</f>
        <v>0.65</v>
      </c>
      <c r="W95" s="223"/>
      <c r="X95" s="223" t="s">
        <v>154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247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32">
        <v>64</v>
      </c>
      <c r="B96" s="233" t="s">
        <v>543</v>
      </c>
      <c r="C96" s="241" t="s">
        <v>544</v>
      </c>
      <c r="D96" s="234" t="s">
        <v>270</v>
      </c>
      <c r="E96" s="235">
        <v>0.15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 t="s">
        <v>246</v>
      </c>
      <c r="S96" s="237" t="s">
        <v>162</v>
      </c>
      <c r="T96" s="238" t="s">
        <v>162</v>
      </c>
      <c r="U96" s="223">
        <v>4.7720000000000002</v>
      </c>
      <c r="V96" s="223">
        <f>ROUND(E96*U96,2)</f>
        <v>0.72</v>
      </c>
      <c r="W96" s="223"/>
      <c r="X96" s="223" t="s">
        <v>154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247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3" t="s">
        <v>545</v>
      </c>
      <c r="D97" s="250"/>
      <c r="E97" s="250"/>
      <c r="F97" s="250"/>
      <c r="G97" s="250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165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51">
        <v>65</v>
      </c>
      <c r="B98" s="252" t="s">
        <v>546</v>
      </c>
      <c r="C98" s="265" t="s">
        <v>547</v>
      </c>
      <c r="D98" s="253" t="s">
        <v>181</v>
      </c>
      <c r="E98" s="254">
        <v>2</v>
      </c>
      <c r="F98" s="255"/>
      <c r="G98" s="256">
        <f>ROUND(E98*F98,2)</f>
        <v>0</v>
      </c>
      <c r="H98" s="255"/>
      <c r="I98" s="256">
        <f>ROUND(E98*H98,2)</f>
        <v>0</v>
      </c>
      <c r="J98" s="255"/>
      <c r="K98" s="256">
        <f>ROUND(E98*J98,2)</f>
        <v>0</v>
      </c>
      <c r="L98" s="256">
        <v>15</v>
      </c>
      <c r="M98" s="256">
        <f>G98*(1+L98/100)</f>
        <v>0</v>
      </c>
      <c r="N98" s="256">
        <v>0</v>
      </c>
      <c r="O98" s="256">
        <f>ROUND(E98*N98,2)</f>
        <v>0</v>
      </c>
      <c r="P98" s="256">
        <v>0</v>
      </c>
      <c r="Q98" s="256">
        <f>ROUND(E98*P98,2)</f>
        <v>0</v>
      </c>
      <c r="R98" s="256"/>
      <c r="S98" s="256" t="s">
        <v>152</v>
      </c>
      <c r="T98" s="257" t="s">
        <v>153</v>
      </c>
      <c r="U98" s="223">
        <v>0</v>
      </c>
      <c r="V98" s="223">
        <f>ROUND(E98*U98,2)</f>
        <v>0</v>
      </c>
      <c r="W98" s="223"/>
      <c r="X98" s="223" t="s">
        <v>154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247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51">
        <v>66</v>
      </c>
      <c r="B99" s="252" t="s">
        <v>548</v>
      </c>
      <c r="C99" s="265" t="s">
        <v>549</v>
      </c>
      <c r="D99" s="253" t="s">
        <v>181</v>
      </c>
      <c r="E99" s="254">
        <v>1</v>
      </c>
      <c r="F99" s="255"/>
      <c r="G99" s="256">
        <f>ROUND(E99*F99,2)</f>
        <v>0</v>
      </c>
      <c r="H99" s="255"/>
      <c r="I99" s="256">
        <f>ROUND(E99*H99,2)</f>
        <v>0</v>
      </c>
      <c r="J99" s="255"/>
      <c r="K99" s="256">
        <f>ROUND(E99*J99,2)</f>
        <v>0</v>
      </c>
      <c r="L99" s="256">
        <v>15</v>
      </c>
      <c r="M99" s="256">
        <f>G99*(1+L99/100)</f>
        <v>0</v>
      </c>
      <c r="N99" s="256">
        <v>0</v>
      </c>
      <c r="O99" s="256">
        <f>ROUND(E99*N99,2)</f>
        <v>0</v>
      </c>
      <c r="P99" s="256">
        <v>0</v>
      </c>
      <c r="Q99" s="256">
        <f>ROUND(E99*P99,2)</f>
        <v>0</v>
      </c>
      <c r="R99" s="256"/>
      <c r="S99" s="256" t="s">
        <v>152</v>
      </c>
      <c r="T99" s="257" t="s">
        <v>153</v>
      </c>
      <c r="U99" s="223">
        <v>0</v>
      </c>
      <c r="V99" s="223">
        <f>ROUND(E99*U99,2)</f>
        <v>0</v>
      </c>
      <c r="W99" s="223"/>
      <c r="X99" s="223" t="s">
        <v>154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247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x14ac:dyDescent="0.2">
      <c r="A100" s="226" t="s">
        <v>147</v>
      </c>
      <c r="B100" s="227" t="s">
        <v>87</v>
      </c>
      <c r="C100" s="240" t="s">
        <v>88</v>
      </c>
      <c r="D100" s="228"/>
      <c r="E100" s="229"/>
      <c r="F100" s="230"/>
      <c r="G100" s="230">
        <f>SUMIF(AG101:AG104,"&lt;&gt;NOR",G101:G104)</f>
        <v>0</v>
      </c>
      <c r="H100" s="230"/>
      <c r="I100" s="230">
        <f>SUM(I101:I104)</f>
        <v>0</v>
      </c>
      <c r="J100" s="230"/>
      <c r="K100" s="230">
        <f>SUM(K101:K104)</f>
        <v>0</v>
      </c>
      <c r="L100" s="230"/>
      <c r="M100" s="230">
        <f>SUM(M101:M104)</f>
        <v>0</v>
      </c>
      <c r="N100" s="230"/>
      <c r="O100" s="230">
        <f>SUM(O101:O104)</f>
        <v>0</v>
      </c>
      <c r="P100" s="230"/>
      <c r="Q100" s="230">
        <f>SUM(Q101:Q104)</f>
        <v>0</v>
      </c>
      <c r="R100" s="230"/>
      <c r="S100" s="230"/>
      <c r="T100" s="231"/>
      <c r="U100" s="225"/>
      <c r="V100" s="225">
        <f>SUM(V101:V104)</f>
        <v>1.78</v>
      </c>
      <c r="W100" s="225"/>
      <c r="X100" s="225"/>
      <c r="AG100" t="s">
        <v>148</v>
      </c>
    </row>
    <row r="101" spans="1:60" ht="45" outlineLevel="1" x14ac:dyDescent="0.2">
      <c r="A101" s="251">
        <v>67</v>
      </c>
      <c r="B101" s="252" t="s">
        <v>550</v>
      </c>
      <c r="C101" s="265" t="s">
        <v>551</v>
      </c>
      <c r="D101" s="253" t="s">
        <v>495</v>
      </c>
      <c r="E101" s="254">
        <v>1</v>
      </c>
      <c r="F101" s="255"/>
      <c r="G101" s="256">
        <f>ROUND(E101*F101,2)</f>
        <v>0</v>
      </c>
      <c r="H101" s="255"/>
      <c r="I101" s="256">
        <f>ROUND(E101*H101,2)</f>
        <v>0</v>
      </c>
      <c r="J101" s="255"/>
      <c r="K101" s="256">
        <f>ROUND(E101*J101,2)</f>
        <v>0</v>
      </c>
      <c r="L101" s="256">
        <v>15</v>
      </c>
      <c r="M101" s="256">
        <f>G101*(1+L101/100)</f>
        <v>0</v>
      </c>
      <c r="N101" s="256">
        <v>0</v>
      </c>
      <c r="O101" s="256">
        <f>ROUND(E101*N101,2)</f>
        <v>0</v>
      </c>
      <c r="P101" s="256">
        <v>0</v>
      </c>
      <c r="Q101" s="256">
        <f>ROUND(E101*P101,2)</f>
        <v>0</v>
      </c>
      <c r="R101" s="256" t="s">
        <v>246</v>
      </c>
      <c r="S101" s="256" t="s">
        <v>162</v>
      </c>
      <c r="T101" s="257" t="s">
        <v>162</v>
      </c>
      <c r="U101" s="223">
        <v>1.77</v>
      </c>
      <c r="V101" s="223">
        <f>ROUND(E101*U101,2)</f>
        <v>1.77</v>
      </c>
      <c r="W101" s="223"/>
      <c r="X101" s="223" t="s">
        <v>154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247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1" x14ac:dyDescent="0.2">
      <c r="A102" s="251">
        <v>68</v>
      </c>
      <c r="B102" s="252" t="s">
        <v>552</v>
      </c>
      <c r="C102" s="265" t="s">
        <v>553</v>
      </c>
      <c r="D102" s="253" t="s">
        <v>160</v>
      </c>
      <c r="E102" s="254">
        <v>1</v>
      </c>
      <c r="F102" s="255"/>
      <c r="G102" s="256">
        <f>ROUND(E102*F102,2)</f>
        <v>0</v>
      </c>
      <c r="H102" s="255"/>
      <c r="I102" s="256">
        <f>ROUND(E102*H102,2)</f>
        <v>0</v>
      </c>
      <c r="J102" s="255"/>
      <c r="K102" s="256">
        <f>ROUND(E102*J102,2)</f>
        <v>0</v>
      </c>
      <c r="L102" s="256">
        <v>15</v>
      </c>
      <c r="M102" s="256">
        <f>G102*(1+L102/100)</f>
        <v>0</v>
      </c>
      <c r="N102" s="256">
        <v>0</v>
      </c>
      <c r="O102" s="256">
        <f>ROUND(E102*N102,2)</f>
        <v>0</v>
      </c>
      <c r="P102" s="256">
        <v>0</v>
      </c>
      <c r="Q102" s="256">
        <f>ROUND(E102*P102,2)</f>
        <v>0</v>
      </c>
      <c r="R102" s="256" t="s">
        <v>309</v>
      </c>
      <c r="S102" s="256" t="s">
        <v>162</v>
      </c>
      <c r="T102" s="257" t="s">
        <v>162</v>
      </c>
      <c r="U102" s="223">
        <v>0</v>
      </c>
      <c r="V102" s="223">
        <f>ROUND(E102*U102,2)</f>
        <v>0</v>
      </c>
      <c r="W102" s="223"/>
      <c r="X102" s="223" t="s">
        <v>310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441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2">
        <v>69</v>
      </c>
      <c r="B103" s="233" t="s">
        <v>554</v>
      </c>
      <c r="C103" s="241" t="s">
        <v>555</v>
      </c>
      <c r="D103" s="234" t="s">
        <v>270</v>
      </c>
      <c r="E103" s="235">
        <v>7.0000000000000001E-3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0</v>
      </c>
      <c r="O103" s="237">
        <f>ROUND(E103*N103,2)</f>
        <v>0</v>
      </c>
      <c r="P103" s="237">
        <v>0</v>
      </c>
      <c r="Q103" s="237">
        <f>ROUND(E103*P103,2)</f>
        <v>0</v>
      </c>
      <c r="R103" s="237" t="s">
        <v>246</v>
      </c>
      <c r="S103" s="237" t="s">
        <v>162</v>
      </c>
      <c r="T103" s="238" t="s">
        <v>162</v>
      </c>
      <c r="U103" s="223">
        <v>1.7789999999999999</v>
      </c>
      <c r="V103" s="223">
        <f>ROUND(E103*U103,2)</f>
        <v>0.01</v>
      </c>
      <c r="W103" s="223"/>
      <c r="X103" s="223" t="s">
        <v>154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247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3" t="s">
        <v>399</v>
      </c>
      <c r="D104" s="250"/>
      <c r="E104" s="250"/>
      <c r="F104" s="250"/>
      <c r="G104" s="250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165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x14ac:dyDescent="0.2">
      <c r="A105" s="226" t="s">
        <v>147</v>
      </c>
      <c r="B105" s="227" t="s">
        <v>95</v>
      </c>
      <c r="C105" s="240" t="s">
        <v>96</v>
      </c>
      <c r="D105" s="228"/>
      <c r="E105" s="229"/>
      <c r="F105" s="230"/>
      <c r="G105" s="230">
        <f>SUMIF(AG106:AG107,"&lt;&gt;NOR",G106:G107)</f>
        <v>0</v>
      </c>
      <c r="H105" s="230"/>
      <c r="I105" s="230">
        <f>SUM(I106:I107)</f>
        <v>0</v>
      </c>
      <c r="J105" s="230"/>
      <c r="K105" s="230">
        <f>SUM(K106:K107)</f>
        <v>0</v>
      </c>
      <c r="L105" s="230"/>
      <c r="M105" s="230">
        <f>SUM(M106:M107)</f>
        <v>0</v>
      </c>
      <c r="N105" s="230"/>
      <c r="O105" s="230">
        <f>SUM(O106:O107)</f>
        <v>0</v>
      </c>
      <c r="P105" s="230"/>
      <c r="Q105" s="230">
        <f>SUM(Q106:Q107)</f>
        <v>0</v>
      </c>
      <c r="R105" s="230"/>
      <c r="S105" s="230"/>
      <c r="T105" s="231"/>
      <c r="U105" s="225"/>
      <c r="V105" s="225">
        <f>SUM(V106:V107)</f>
        <v>0.17</v>
      </c>
      <c r="W105" s="225"/>
      <c r="X105" s="225"/>
      <c r="AG105" t="s">
        <v>148</v>
      </c>
    </row>
    <row r="106" spans="1:60" ht="22.5" outlineLevel="1" x14ac:dyDescent="0.2">
      <c r="A106" s="251">
        <v>70</v>
      </c>
      <c r="B106" s="252" t="s">
        <v>556</v>
      </c>
      <c r="C106" s="265" t="s">
        <v>557</v>
      </c>
      <c r="D106" s="253" t="s">
        <v>160</v>
      </c>
      <c r="E106" s="254">
        <v>1</v>
      </c>
      <c r="F106" s="255"/>
      <c r="G106" s="256">
        <f>ROUND(E106*F106,2)</f>
        <v>0</v>
      </c>
      <c r="H106" s="255"/>
      <c r="I106" s="256">
        <f>ROUND(E106*H106,2)</f>
        <v>0</v>
      </c>
      <c r="J106" s="255"/>
      <c r="K106" s="256">
        <f>ROUND(E106*J106,2)</f>
        <v>0</v>
      </c>
      <c r="L106" s="256">
        <v>15</v>
      </c>
      <c r="M106" s="256">
        <f>G106*(1+L106/100)</f>
        <v>0</v>
      </c>
      <c r="N106" s="256">
        <v>0</v>
      </c>
      <c r="O106" s="256">
        <f>ROUND(E106*N106,2)</f>
        <v>0</v>
      </c>
      <c r="P106" s="256">
        <v>0</v>
      </c>
      <c r="Q106" s="256">
        <f>ROUND(E106*P106,2)</f>
        <v>0</v>
      </c>
      <c r="R106" s="256" t="s">
        <v>438</v>
      </c>
      <c r="S106" s="256" t="s">
        <v>162</v>
      </c>
      <c r="T106" s="257" t="s">
        <v>162</v>
      </c>
      <c r="U106" s="223">
        <v>0.16500000000000001</v>
      </c>
      <c r="V106" s="223">
        <f>ROUND(E106*U106,2)</f>
        <v>0.17</v>
      </c>
      <c r="W106" s="223"/>
      <c r="X106" s="223" t="s">
        <v>154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247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2">
        <v>71</v>
      </c>
      <c r="B107" s="233" t="s">
        <v>558</v>
      </c>
      <c r="C107" s="241" t="s">
        <v>559</v>
      </c>
      <c r="D107" s="234" t="s">
        <v>160</v>
      </c>
      <c r="E107" s="235">
        <v>1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15</v>
      </c>
      <c r="M107" s="237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7" t="s">
        <v>309</v>
      </c>
      <c r="S107" s="237" t="s">
        <v>162</v>
      </c>
      <c r="T107" s="238" t="s">
        <v>162</v>
      </c>
      <c r="U107" s="223">
        <v>0</v>
      </c>
      <c r="V107" s="223">
        <f>ROUND(E107*U107,2)</f>
        <v>0</v>
      </c>
      <c r="W107" s="223"/>
      <c r="X107" s="223" t="s">
        <v>310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441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x14ac:dyDescent="0.2">
      <c r="A108" s="3"/>
      <c r="B108" s="4"/>
      <c r="C108" s="242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15</v>
      </c>
      <c r="AF108">
        <v>21</v>
      </c>
      <c r="AG108" t="s">
        <v>134</v>
      </c>
    </row>
    <row r="109" spans="1:60" x14ac:dyDescent="0.2">
      <c r="A109" s="216"/>
      <c r="B109" s="217" t="s">
        <v>29</v>
      </c>
      <c r="C109" s="243"/>
      <c r="D109" s="218"/>
      <c r="E109" s="219"/>
      <c r="F109" s="219"/>
      <c r="G109" s="239">
        <f>G8+G14+G30+G33+G47+G67+G100+G105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156</v>
      </c>
    </row>
    <row r="110" spans="1:60" x14ac:dyDescent="0.2">
      <c r="C110" s="244"/>
      <c r="D110" s="10"/>
      <c r="AG110" t="s">
        <v>157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nBdbpIPZ7HRpLtvG39seSntShH4/96Ew4yaZH7fAk04iTZPrZNT9QEttO3eJTvIys9DGe7rXoa0pPFS7tQwlA==" saltValue="DW991Ei5/9tel+l2IQZ3Zg==" spinCount="100000" sheet="1"/>
  <mergeCells count="25">
    <mergeCell ref="C104:G104"/>
    <mergeCell ref="C60:G60"/>
    <mergeCell ref="C66:G66"/>
    <mergeCell ref="C88:G88"/>
    <mergeCell ref="C92:G92"/>
    <mergeCell ref="C94:G94"/>
    <mergeCell ref="C97:G97"/>
    <mergeCell ref="C42:G42"/>
    <mergeCell ref="C44:G44"/>
    <mergeCell ref="C46:G46"/>
    <mergeCell ref="C49:G49"/>
    <mergeCell ref="C51:G51"/>
    <mergeCell ref="C53:G53"/>
    <mergeCell ref="C18:G18"/>
    <mergeCell ref="C29:G29"/>
    <mergeCell ref="C32:G32"/>
    <mergeCell ref="C36:G36"/>
    <mergeCell ref="C38:G38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7B72-0F43-4836-B386-34DE7DDC193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67</v>
      </c>
      <c r="C8" s="240" t="s">
        <v>68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16.59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560</v>
      </c>
      <c r="C9" s="241" t="s">
        <v>561</v>
      </c>
      <c r="D9" s="234" t="s">
        <v>257</v>
      </c>
      <c r="E9" s="235">
        <v>53.161999999999999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0.186</v>
      </c>
      <c r="V9" s="223">
        <f>ROUND(E9*U9,2)</f>
        <v>9.89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425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195</v>
      </c>
      <c r="C11" s="265" t="s">
        <v>196</v>
      </c>
      <c r="D11" s="253" t="s">
        <v>177</v>
      </c>
      <c r="E11" s="254">
        <v>7.9743000000000004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185</v>
      </c>
      <c r="S11" s="256" t="s">
        <v>162</v>
      </c>
      <c r="T11" s="257" t="s">
        <v>162</v>
      </c>
      <c r="U11" s="223">
        <v>0.84</v>
      </c>
      <c r="V11" s="223">
        <f>ROUND(E11*U11,2)</f>
        <v>6.7</v>
      </c>
      <c r="W11" s="223"/>
      <c r="X11" s="223" t="s">
        <v>154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x14ac:dyDescent="0.2">
      <c r="A12" s="226" t="s">
        <v>147</v>
      </c>
      <c r="B12" s="227" t="s">
        <v>71</v>
      </c>
      <c r="C12" s="240" t="s">
        <v>72</v>
      </c>
      <c r="D12" s="228"/>
      <c r="E12" s="229"/>
      <c r="F12" s="230"/>
      <c r="G12" s="230">
        <f>SUMIF(AG13:AG13,"&lt;&gt;NOR",G13:G13)</f>
        <v>0</v>
      </c>
      <c r="H12" s="230"/>
      <c r="I12" s="230">
        <f>SUM(I13:I13)</f>
        <v>0</v>
      </c>
      <c r="J12" s="230"/>
      <c r="K12" s="230">
        <f>SUM(K13:K13)</f>
        <v>0</v>
      </c>
      <c r="L12" s="230"/>
      <c r="M12" s="230">
        <f>SUM(M13:M13)</f>
        <v>0</v>
      </c>
      <c r="N12" s="230"/>
      <c r="O12" s="230">
        <f>SUM(O13:O13)</f>
        <v>0</v>
      </c>
      <c r="P12" s="230"/>
      <c r="Q12" s="230">
        <f>SUM(Q13:Q13)</f>
        <v>0</v>
      </c>
      <c r="R12" s="230"/>
      <c r="S12" s="230"/>
      <c r="T12" s="231"/>
      <c r="U12" s="225"/>
      <c r="V12" s="225">
        <f>SUM(V13:V13)</f>
        <v>24</v>
      </c>
      <c r="W12" s="225"/>
      <c r="X12" s="225"/>
      <c r="AG12" t="s">
        <v>148</v>
      </c>
    </row>
    <row r="13" spans="1:60" outlineLevel="1" x14ac:dyDescent="0.2">
      <c r="A13" s="251">
        <v>3</v>
      </c>
      <c r="B13" s="252" t="s">
        <v>562</v>
      </c>
      <c r="C13" s="265" t="s">
        <v>563</v>
      </c>
      <c r="D13" s="253" t="s">
        <v>564</v>
      </c>
      <c r="E13" s="254">
        <v>24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565</v>
      </c>
      <c r="S13" s="256" t="s">
        <v>162</v>
      </c>
      <c r="T13" s="257" t="s">
        <v>162</v>
      </c>
      <c r="U13" s="223">
        <v>1</v>
      </c>
      <c r="V13" s="223">
        <f>ROUND(E13*U13,2)</f>
        <v>24</v>
      </c>
      <c r="W13" s="223"/>
      <c r="X13" s="223" t="s">
        <v>566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567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147</v>
      </c>
      <c r="B14" s="227" t="s">
        <v>73</v>
      </c>
      <c r="C14" s="240" t="s">
        <v>74</v>
      </c>
      <c r="D14" s="228"/>
      <c r="E14" s="229"/>
      <c r="F14" s="230"/>
      <c r="G14" s="230">
        <f>SUMIF(AG15:AG27,"&lt;&gt;NOR",G15:G27)</f>
        <v>0</v>
      </c>
      <c r="H14" s="230"/>
      <c r="I14" s="230">
        <f>SUM(I15:I27)</f>
        <v>0</v>
      </c>
      <c r="J14" s="230"/>
      <c r="K14" s="230">
        <f>SUM(K15:K27)</f>
        <v>0</v>
      </c>
      <c r="L14" s="230"/>
      <c r="M14" s="230">
        <f>SUM(M15:M27)</f>
        <v>0</v>
      </c>
      <c r="N14" s="230"/>
      <c r="O14" s="230">
        <f>SUM(O15:O27)</f>
        <v>0</v>
      </c>
      <c r="P14" s="230"/>
      <c r="Q14" s="230">
        <f>SUM(Q15:Q27)</f>
        <v>0</v>
      </c>
      <c r="R14" s="230"/>
      <c r="S14" s="230"/>
      <c r="T14" s="231"/>
      <c r="U14" s="225"/>
      <c r="V14" s="225">
        <f>SUM(V15:V27)</f>
        <v>33.359999999999992</v>
      </c>
      <c r="W14" s="225"/>
      <c r="X14" s="225"/>
      <c r="AG14" t="s">
        <v>148</v>
      </c>
    </row>
    <row r="15" spans="1:60" ht="33.75" outlineLevel="1" x14ac:dyDescent="0.2">
      <c r="A15" s="232">
        <v>4</v>
      </c>
      <c r="B15" s="233" t="s">
        <v>568</v>
      </c>
      <c r="C15" s="241" t="s">
        <v>569</v>
      </c>
      <c r="D15" s="234" t="s">
        <v>160</v>
      </c>
      <c r="E15" s="235">
        <v>6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216</v>
      </c>
      <c r="S15" s="237" t="s">
        <v>162</v>
      </c>
      <c r="T15" s="238" t="s">
        <v>162</v>
      </c>
      <c r="U15" s="223">
        <v>0.38100000000000001</v>
      </c>
      <c r="V15" s="223">
        <f>ROUND(E15*U15,2)</f>
        <v>2.29</v>
      </c>
      <c r="W15" s="223"/>
      <c r="X15" s="223" t="s">
        <v>154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3" t="s">
        <v>231</v>
      </c>
      <c r="D16" s="250"/>
      <c r="E16" s="250"/>
      <c r="F16" s="250"/>
      <c r="G16" s="25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51">
        <v>5</v>
      </c>
      <c r="B17" s="252" t="s">
        <v>570</v>
      </c>
      <c r="C17" s="265" t="s">
        <v>571</v>
      </c>
      <c r="D17" s="253" t="s">
        <v>257</v>
      </c>
      <c r="E17" s="254">
        <v>53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6" t="s">
        <v>216</v>
      </c>
      <c r="S17" s="256" t="s">
        <v>162</v>
      </c>
      <c r="T17" s="257" t="s">
        <v>162</v>
      </c>
      <c r="U17" s="223">
        <v>0.30099999999999999</v>
      </c>
      <c r="V17" s="223">
        <f>ROUND(E17*U17,2)</f>
        <v>15.95</v>
      </c>
      <c r="W17" s="223"/>
      <c r="X17" s="223" t="s">
        <v>154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51">
        <v>6</v>
      </c>
      <c r="B18" s="252" t="s">
        <v>572</v>
      </c>
      <c r="C18" s="265" t="s">
        <v>573</v>
      </c>
      <c r="D18" s="253" t="s">
        <v>257</v>
      </c>
      <c r="E18" s="254">
        <v>8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216</v>
      </c>
      <c r="S18" s="256" t="s">
        <v>162</v>
      </c>
      <c r="T18" s="257" t="s">
        <v>162</v>
      </c>
      <c r="U18" s="223">
        <v>0.17599999999999999</v>
      </c>
      <c r="V18" s="223">
        <f>ROUND(E18*U18,2)</f>
        <v>1.41</v>
      </c>
      <c r="W18" s="223"/>
      <c r="X18" s="223" t="s">
        <v>154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163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51">
        <v>7</v>
      </c>
      <c r="B19" s="252" t="s">
        <v>574</v>
      </c>
      <c r="C19" s="265" t="s">
        <v>575</v>
      </c>
      <c r="D19" s="253" t="s">
        <v>270</v>
      </c>
      <c r="E19" s="254">
        <v>2.3711000000000002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216</v>
      </c>
      <c r="S19" s="256" t="s">
        <v>162</v>
      </c>
      <c r="T19" s="257" t="s">
        <v>162</v>
      </c>
      <c r="U19" s="223">
        <v>2.0089999999999999</v>
      </c>
      <c r="V19" s="223">
        <f>ROUND(E19*U19,2)</f>
        <v>4.76</v>
      </c>
      <c r="W19" s="223"/>
      <c r="X19" s="223" t="s">
        <v>154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51">
        <v>8</v>
      </c>
      <c r="B20" s="252" t="s">
        <v>576</v>
      </c>
      <c r="C20" s="265" t="s">
        <v>577</v>
      </c>
      <c r="D20" s="253" t="s">
        <v>270</v>
      </c>
      <c r="E20" s="254">
        <v>4.7422000000000004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216</v>
      </c>
      <c r="S20" s="256" t="s">
        <v>162</v>
      </c>
      <c r="T20" s="257" t="s">
        <v>162</v>
      </c>
      <c r="U20" s="223">
        <v>0.95899999999999996</v>
      </c>
      <c r="V20" s="223">
        <f>ROUND(E20*U20,2)</f>
        <v>4.55</v>
      </c>
      <c r="W20" s="223"/>
      <c r="X20" s="223" t="s">
        <v>154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51">
        <v>9</v>
      </c>
      <c r="B21" s="252" t="s">
        <v>275</v>
      </c>
      <c r="C21" s="265" t="s">
        <v>276</v>
      </c>
      <c r="D21" s="253" t="s">
        <v>270</v>
      </c>
      <c r="E21" s="254">
        <v>2.3711000000000002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216</v>
      </c>
      <c r="S21" s="256" t="s">
        <v>162</v>
      </c>
      <c r="T21" s="257" t="s">
        <v>162</v>
      </c>
      <c r="U21" s="223">
        <v>0.49</v>
      </c>
      <c r="V21" s="223">
        <f>ROUND(E21*U21,2)</f>
        <v>1.1599999999999999</v>
      </c>
      <c r="W21" s="223"/>
      <c r="X21" s="223" t="s">
        <v>154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10</v>
      </c>
      <c r="B22" s="252" t="s">
        <v>279</v>
      </c>
      <c r="C22" s="265" t="s">
        <v>280</v>
      </c>
      <c r="D22" s="253" t="s">
        <v>270</v>
      </c>
      <c r="E22" s="254">
        <v>71.132999999999996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216</v>
      </c>
      <c r="S22" s="256" t="s">
        <v>162</v>
      </c>
      <c r="T22" s="257" t="s">
        <v>162</v>
      </c>
      <c r="U22" s="223">
        <v>0</v>
      </c>
      <c r="V22" s="223">
        <f>ROUND(E22*U22,2)</f>
        <v>0</v>
      </c>
      <c r="W22" s="223"/>
      <c r="X22" s="223" t="s">
        <v>154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1">
        <v>11</v>
      </c>
      <c r="B23" s="252" t="s">
        <v>281</v>
      </c>
      <c r="C23" s="265" t="s">
        <v>282</v>
      </c>
      <c r="D23" s="253" t="s">
        <v>270</v>
      </c>
      <c r="E23" s="254">
        <v>2.3711000000000002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216</v>
      </c>
      <c r="S23" s="256" t="s">
        <v>162</v>
      </c>
      <c r="T23" s="257" t="s">
        <v>162</v>
      </c>
      <c r="U23" s="223">
        <v>0.94199999999999995</v>
      </c>
      <c r="V23" s="223">
        <f>ROUND(E23*U23,2)</f>
        <v>2.23</v>
      </c>
      <c r="W23" s="223"/>
      <c r="X23" s="223" t="s">
        <v>154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51">
        <v>12</v>
      </c>
      <c r="B24" s="252" t="s">
        <v>283</v>
      </c>
      <c r="C24" s="265" t="s">
        <v>284</v>
      </c>
      <c r="D24" s="253" t="s">
        <v>270</v>
      </c>
      <c r="E24" s="254">
        <v>9.4844000000000008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6" t="s">
        <v>216</v>
      </c>
      <c r="S24" s="256" t="s">
        <v>162</v>
      </c>
      <c r="T24" s="257" t="s">
        <v>162</v>
      </c>
      <c r="U24" s="223">
        <v>0.105</v>
      </c>
      <c r="V24" s="223">
        <f>ROUND(E24*U24,2)</f>
        <v>1</v>
      </c>
      <c r="W24" s="223"/>
      <c r="X24" s="223" t="s">
        <v>154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51">
        <v>13</v>
      </c>
      <c r="B25" s="252" t="s">
        <v>285</v>
      </c>
      <c r="C25" s="265" t="s">
        <v>286</v>
      </c>
      <c r="D25" s="253" t="s">
        <v>270</v>
      </c>
      <c r="E25" s="254">
        <v>2.3711000000000002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6" t="s">
        <v>216</v>
      </c>
      <c r="S25" s="256" t="s">
        <v>162</v>
      </c>
      <c r="T25" s="257" t="s">
        <v>162</v>
      </c>
      <c r="U25" s="223">
        <v>0</v>
      </c>
      <c r="V25" s="223">
        <f>ROUND(E25*U25,2)</f>
        <v>0</v>
      </c>
      <c r="W25" s="223"/>
      <c r="X25" s="223" t="s">
        <v>154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2">
        <v>14</v>
      </c>
      <c r="B26" s="233" t="s">
        <v>287</v>
      </c>
      <c r="C26" s="241" t="s">
        <v>288</v>
      </c>
      <c r="D26" s="234" t="s">
        <v>270</v>
      </c>
      <c r="E26" s="235">
        <v>2.3711000000000002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289</v>
      </c>
      <c r="S26" s="237" t="s">
        <v>162</v>
      </c>
      <c r="T26" s="238" t="s">
        <v>162</v>
      </c>
      <c r="U26" s="223">
        <v>6.0000000000000001E-3</v>
      </c>
      <c r="V26" s="223">
        <f>ROUND(E26*U26,2)</f>
        <v>0.01</v>
      </c>
      <c r="W26" s="223"/>
      <c r="X26" s="223" t="s">
        <v>154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3" t="s">
        <v>290</v>
      </c>
      <c r="D27" s="250"/>
      <c r="E27" s="250"/>
      <c r="F27" s="250"/>
      <c r="G27" s="250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6" t="s">
        <v>147</v>
      </c>
      <c r="B28" s="227" t="s">
        <v>75</v>
      </c>
      <c r="C28" s="240" t="s">
        <v>76</v>
      </c>
      <c r="D28" s="228"/>
      <c r="E28" s="229"/>
      <c r="F28" s="230"/>
      <c r="G28" s="230">
        <f>SUMIF(AG29:AG30,"&lt;&gt;NOR",G29:G30)</f>
        <v>0</v>
      </c>
      <c r="H28" s="230"/>
      <c r="I28" s="230">
        <f>SUM(I29:I30)</f>
        <v>0</v>
      </c>
      <c r="J28" s="230"/>
      <c r="K28" s="230">
        <f>SUM(K29:K30)</f>
        <v>0</v>
      </c>
      <c r="L28" s="230"/>
      <c r="M28" s="230">
        <f>SUM(M29:M30)</f>
        <v>0</v>
      </c>
      <c r="N28" s="230"/>
      <c r="O28" s="230">
        <f>SUM(O29:O30)</f>
        <v>0</v>
      </c>
      <c r="P28" s="230"/>
      <c r="Q28" s="230">
        <f>SUM(Q29:Q30)</f>
        <v>0</v>
      </c>
      <c r="R28" s="230"/>
      <c r="S28" s="230"/>
      <c r="T28" s="231"/>
      <c r="U28" s="225"/>
      <c r="V28" s="225">
        <f>SUM(V29:V30)</f>
        <v>3.51</v>
      </c>
      <c r="W28" s="225"/>
      <c r="X28" s="225"/>
      <c r="AG28" t="s">
        <v>148</v>
      </c>
    </row>
    <row r="29" spans="1:60" ht="33.75" outlineLevel="1" x14ac:dyDescent="0.2">
      <c r="A29" s="232">
        <v>15</v>
      </c>
      <c r="B29" s="233" t="s">
        <v>578</v>
      </c>
      <c r="C29" s="241" t="s">
        <v>579</v>
      </c>
      <c r="D29" s="234" t="s">
        <v>270</v>
      </c>
      <c r="E29" s="235">
        <v>0.63793999999999995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161</v>
      </c>
      <c r="S29" s="237" t="s">
        <v>162</v>
      </c>
      <c r="T29" s="238" t="s">
        <v>162</v>
      </c>
      <c r="U29" s="223">
        <v>5.5</v>
      </c>
      <c r="V29" s="223">
        <f>ROUND(E29*U29,2)</f>
        <v>3.51</v>
      </c>
      <c r="W29" s="223"/>
      <c r="X29" s="223" t="s">
        <v>154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163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3" t="s">
        <v>295</v>
      </c>
      <c r="D30" s="250"/>
      <c r="E30" s="250"/>
      <c r="F30" s="250"/>
      <c r="G30" s="250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26" t="s">
        <v>147</v>
      </c>
      <c r="B31" s="227" t="s">
        <v>79</v>
      </c>
      <c r="C31" s="240" t="s">
        <v>80</v>
      </c>
      <c r="D31" s="228"/>
      <c r="E31" s="229"/>
      <c r="F31" s="230"/>
      <c r="G31" s="230">
        <f>SUMIF(AG32:AG38,"&lt;&gt;NOR",G32:G38)</f>
        <v>0</v>
      </c>
      <c r="H31" s="230"/>
      <c r="I31" s="230">
        <f>SUM(I32:I38)</f>
        <v>0</v>
      </c>
      <c r="J31" s="230"/>
      <c r="K31" s="230">
        <f>SUM(K32:K38)</f>
        <v>0</v>
      </c>
      <c r="L31" s="230"/>
      <c r="M31" s="230">
        <f>SUM(M32:M38)</f>
        <v>0</v>
      </c>
      <c r="N31" s="230"/>
      <c r="O31" s="230">
        <f>SUM(O32:O38)</f>
        <v>0</v>
      </c>
      <c r="P31" s="230"/>
      <c r="Q31" s="230">
        <f>SUM(Q32:Q38)</f>
        <v>0</v>
      </c>
      <c r="R31" s="230"/>
      <c r="S31" s="230"/>
      <c r="T31" s="231"/>
      <c r="U31" s="225"/>
      <c r="V31" s="225">
        <f>SUM(V32:V38)</f>
        <v>5.57</v>
      </c>
      <c r="W31" s="225"/>
      <c r="X31" s="225"/>
      <c r="AG31" t="s">
        <v>148</v>
      </c>
    </row>
    <row r="32" spans="1:60" ht="22.5" outlineLevel="1" x14ac:dyDescent="0.2">
      <c r="A32" s="251">
        <v>16</v>
      </c>
      <c r="B32" s="252" t="s">
        <v>580</v>
      </c>
      <c r="C32" s="265" t="s">
        <v>581</v>
      </c>
      <c r="D32" s="253" t="s">
        <v>257</v>
      </c>
      <c r="E32" s="254">
        <v>38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6" t="s">
        <v>309</v>
      </c>
      <c r="S32" s="256" t="s">
        <v>162</v>
      </c>
      <c r="T32" s="257" t="s">
        <v>162</v>
      </c>
      <c r="U32" s="223">
        <v>0</v>
      </c>
      <c r="V32" s="223">
        <f>ROUND(E32*U32,2)</f>
        <v>0</v>
      </c>
      <c r="W32" s="223"/>
      <c r="X32" s="223" t="s">
        <v>310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311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51">
        <v>17</v>
      </c>
      <c r="B33" s="252" t="s">
        <v>582</v>
      </c>
      <c r="C33" s="265" t="s">
        <v>583</v>
      </c>
      <c r="D33" s="253" t="s">
        <v>257</v>
      </c>
      <c r="E33" s="254">
        <v>15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6" t="s">
        <v>309</v>
      </c>
      <c r="S33" s="256" t="s">
        <v>162</v>
      </c>
      <c r="T33" s="257" t="s">
        <v>162</v>
      </c>
      <c r="U33" s="223">
        <v>0</v>
      </c>
      <c r="V33" s="223">
        <f>ROUND(E33*U33,2)</f>
        <v>0</v>
      </c>
      <c r="W33" s="223"/>
      <c r="X33" s="223" t="s">
        <v>310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311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51">
        <v>18</v>
      </c>
      <c r="B34" s="252" t="s">
        <v>584</v>
      </c>
      <c r="C34" s="265" t="s">
        <v>585</v>
      </c>
      <c r="D34" s="253" t="s">
        <v>160</v>
      </c>
      <c r="E34" s="254">
        <v>2.65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 t="s">
        <v>309</v>
      </c>
      <c r="S34" s="256" t="s">
        <v>162</v>
      </c>
      <c r="T34" s="257" t="s">
        <v>162</v>
      </c>
      <c r="U34" s="223">
        <v>0</v>
      </c>
      <c r="V34" s="223">
        <f>ROUND(E34*U34,2)</f>
        <v>0</v>
      </c>
      <c r="W34" s="223"/>
      <c r="X34" s="223" t="s">
        <v>310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441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51">
        <v>19</v>
      </c>
      <c r="B35" s="252" t="s">
        <v>586</v>
      </c>
      <c r="C35" s="265" t="s">
        <v>587</v>
      </c>
      <c r="D35" s="253" t="s">
        <v>160</v>
      </c>
      <c r="E35" s="254">
        <v>265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6" t="s">
        <v>309</v>
      </c>
      <c r="S35" s="256" t="s">
        <v>162</v>
      </c>
      <c r="T35" s="257" t="s">
        <v>162</v>
      </c>
      <c r="U35" s="223">
        <v>0</v>
      </c>
      <c r="V35" s="223">
        <f>ROUND(E35*U35,2)</f>
        <v>0</v>
      </c>
      <c r="W35" s="223"/>
      <c r="X35" s="223" t="s">
        <v>310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441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51">
        <v>20</v>
      </c>
      <c r="B36" s="252" t="s">
        <v>588</v>
      </c>
      <c r="C36" s="265" t="s">
        <v>589</v>
      </c>
      <c r="D36" s="253" t="s">
        <v>257</v>
      </c>
      <c r="E36" s="254">
        <v>53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6" t="s">
        <v>246</v>
      </c>
      <c r="S36" s="256" t="s">
        <v>162</v>
      </c>
      <c r="T36" s="257" t="s">
        <v>162</v>
      </c>
      <c r="U36" s="223">
        <v>0.105</v>
      </c>
      <c r="V36" s="223">
        <f>ROUND(E36*U36,2)</f>
        <v>5.57</v>
      </c>
      <c r="W36" s="223"/>
      <c r="X36" s="223" t="s">
        <v>154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247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21</v>
      </c>
      <c r="B37" s="233" t="s">
        <v>590</v>
      </c>
      <c r="C37" s="241" t="s">
        <v>591</v>
      </c>
      <c r="D37" s="234" t="s">
        <v>270</v>
      </c>
      <c r="E37" s="235">
        <v>1.5900000000000001E-3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242</v>
      </c>
      <c r="S37" s="237" t="s">
        <v>162</v>
      </c>
      <c r="T37" s="238" t="s">
        <v>162</v>
      </c>
      <c r="U37" s="223">
        <v>1.966</v>
      </c>
      <c r="V37" s="223">
        <f>ROUND(E37*U37,2)</f>
        <v>0</v>
      </c>
      <c r="W37" s="223"/>
      <c r="X37" s="223" t="s">
        <v>154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247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3" t="s">
        <v>315</v>
      </c>
      <c r="D38" s="250"/>
      <c r="E38" s="250"/>
      <c r="F38" s="250"/>
      <c r="G38" s="25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6" t="s">
        <v>147</v>
      </c>
      <c r="B39" s="227" t="s">
        <v>91</v>
      </c>
      <c r="C39" s="240" t="s">
        <v>92</v>
      </c>
      <c r="D39" s="228"/>
      <c r="E39" s="229"/>
      <c r="F39" s="230"/>
      <c r="G39" s="230">
        <f>SUMIF(AG40:AG46,"&lt;&gt;NOR",G40:G46)</f>
        <v>0</v>
      </c>
      <c r="H39" s="230"/>
      <c r="I39" s="230">
        <f>SUM(I40:I46)</f>
        <v>0</v>
      </c>
      <c r="J39" s="230"/>
      <c r="K39" s="230">
        <f>SUM(K40:K46)</f>
        <v>0</v>
      </c>
      <c r="L39" s="230"/>
      <c r="M39" s="230">
        <f>SUM(M40:M46)</f>
        <v>0</v>
      </c>
      <c r="N39" s="230"/>
      <c r="O39" s="230">
        <f>SUM(O40:O46)</f>
        <v>0</v>
      </c>
      <c r="P39" s="230"/>
      <c r="Q39" s="230">
        <f>SUM(Q40:Q46)</f>
        <v>0</v>
      </c>
      <c r="R39" s="230"/>
      <c r="S39" s="230"/>
      <c r="T39" s="231"/>
      <c r="U39" s="225"/>
      <c r="V39" s="225">
        <f>SUM(V40:V46)</f>
        <v>3.58</v>
      </c>
      <c r="W39" s="225"/>
      <c r="X39" s="225"/>
      <c r="AG39" t="s">
        <v>148</v>
      </c>
    </row>
    <row r="40" spans="1:60" outlineLevel="1" x14ac:dyDescent="0.2">
      <c r="A40" s="251">
        <v>22</v>
      </c>
      <c r="B40" s="252" t="s">
        <v>592</v>
      </c>
      <c r="C40" s="265" t="s">
        <v>593</v>
      </c>
      <c r="D40" s="253" t="s">
        <v>181</v>
      </c>
      <c r="E40" s="254">
        <v>1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/>
      <c r="S40" s="256" t="s">
        <v>152</v>
      </c>
      <c r="T40" s="257" t="s">
        <v>153</v>
      </c>
      <c r="U40" s="223">
        <v>0</v>
      </c>
      <c r="V40" s="223">
        <f>ROUND(E40*U40,2)</f>
        <v>0</v>
      </c>
      <c r="W40" s="223"/>
      <c r="X40" s="223" t="s">
        <v>154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247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51">
        <v>23</v>
      </c>
      <c r="B41" s="252" t="s">
        <v>594</v>
      </c>
      <c r="C41" s="265" t="s">
        <v>595</v>
      </c>
      <c r="D41" s="253" t="s">
        <v>181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/>
      <c r="S41" s="256" t="s">
        <v>152</v>
      </c>
      <c r="T41" s="257" t="s">
        <v>153</v>
      </c>
      <c r="U41" s="223">
        <v>0</v>
      </c>
      <c r="V41" s="223">
        <f>ROUND(E41*U41,2)</f>
        <v>0</v>
      </c>
      <c r="W41" s="223"/>
      <c r="X41" s="223" t="s">
        <v>310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441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1">
        <v>24</v>
      </c>
      <c r="B42" s="252" t="s">
        <v>596</v>
      </c>
      <c r="C42" s="265" t="s">
        <v>597</v>
      </c>
      <c r="D42" s="253" t="s">
        <v>160</v>
      </c>
      <c r="E42" s="254">
        <v>1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 t="s">
        <v>438</v>
      </c>
      <c r="S42" s="256" t="s">
        <v>162</v>
      </c>
      <c r="T42" s="257" t="s">
        <v>162</v>
      </c>
      <c r="U42" s="223">
        <v>2.4510000000000001</v>
      </c>
      <c r="V42" s="223">
        <f>ROUND(E42*U42,2)</f>
        <v>2.4500000000000002</v>
      </c>
      <c r="W42" s="223"/>
      <c r="X42" s="223" t="s">
        <v>154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247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2">
        <v>25</v>
      </c>
      <c r="B43" s="233" t="s">
        <v>598</v>
      </c>
      <c r="C43" s="241" t="s">
        <v>599</v>
      </c>
      <c r="D43" s="234" t="s">
        <v>270</v>
      </c>
      <c r="E43" s="235">
        <v>0.03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438</v>
      </c>
      <c r="S43" s="237" t="s">
        <v>162</v>
      </c>
      <c r="T43" s="238" t="s">
        <v>162</v>
      </c>
      <c r="U43" s="223">
        <v>13.311</v>
      </c>
      <c r="V43" s="223">
        <f>ROUND(E43*U43,2)</f>
        <v>0.4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247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3" t="s">
        <v>600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26</v>
      </c>
      <c r="B45" s="233" t="s">
        <v>601</v>
      </c>
      <c r="C45" s="241" t="s">
        <v>602</v>
      </c>
      <c r="D45" s="234" t="s">
        <v>270</v>
      </c>
      <c r="E45" s="235">
        <v>0.06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438</v>
      </c>
      <c r="S45" s="237" t="s">
        <v>162</v>
      </c>
      <c r="T45" s="238" t="s">
        <v>162</v>
      </c>
      <c r="U45" s="223">
        <v>12.207000000000001</v>
      </c>
      <c r="V45" s="223">
        <f>ROUND(E45*U45,2)</f>
        <v>0.73</v>
      </c>
      <c r="W45" s="223"/>
      <c r="X45" s="223" t="s">
        <v>154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247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3" t="s">
        <v>399</v>
      </c>
      <c r="D46" s="250"/>
      <c r="E46" s="250"/>
      <c r="F46" s="250"/>
      <c r="G46" s="250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6" t="s">
        <v>147</v>
      </c>
      <c r="B47" s="227" t="s">
        <v>93</v>
      </c>
      <c r="C47" s="240" t="s">
        <v>94</v>
      </c>
      <c r="D47" s="228"/>
      <c r="E47" s="229"/>
      <c r="F47" s="230"/>
      <c r="G47" s="230">
        <f>SUMIF(AG48:AG54,"&lt;&gt;NOR",G48:G54)</f>
        <v>0</v>
      </c>
      <c r="H47" s="230"/>
      <c r="I47" s="230">
        <f>SUM(I48:I54)</f>
        <v>0</v>
      </c>
      <c r="J47" s="230"/>
      <c r="K47" s="230">
        <f>SUM(K48:K54)</f>
        <v>0</v>
      </c>
      <c r="L47" s="230"/>
      <c r="M47" s="230">
        <f>SUM(M48:M54)</f>
        <v>0</v>
      </c>
      <c r="N47" s="230"/>
      <c r="O47" s="230">
        <f>SUM(O48:O54)</f>
        <v>0</v>
      </c>
      <c r="P47" s="230"/>
      <c r="Q47" s="230">
        <f>SUM(Q48:Q54)</f>
        <v>0</v>
      </c>
      <c r="R47" s="230"/>
      <c r="S47" s="230"/>
      <c r="T47" s="231"/>
      <c r="U47" s="225"/>
      <c r="V47" s="225">
        <f>SUM(V48:V54)</f>
        <v>18.669999999999998</v>
      </c>
      <c r="W47" s="225"/>
      <c r="X47" s="225"/>
      <c r="AG47" t="s">
        <v>148</v>
      </c>
    </row>
    <row r="48" spans="1:60" ht="22.5" outlineLevel="1" x14ac:dyDescent="0.2">
      <c r="A48" s="232">
        <v>27</v>
      </c>
      <c r="B48" s="233" t="s">
        <v>603</v>
      </c>
      <c r="C48" s="241" t="s">
        <v>604</v>
      </c>
      <c r="D48" s="234" t="s">
        <v>257</v>
      </c>
      <c r="E48" s="235">
        <v>38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438</v>
      </c>
      <c r="S48" s="237" t="s">
        <v>162</v>
      </c>
      <c r="T48" s="238" t="s">
        <v>162</v>
      </c>
      <c r="U48" s="223">
        <v>0.29737999999999998</v>
      </c>
      <c r="V48" s="223">
        <f>ROUND(E48*U48,2)</f>
        <v>11.3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247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3" t="s">
        <v>463</v>
      </c>
      <c r="D49" s="250"/>
      <c r="E49" s="250"/>
      <c r="F49" s="250"/>
      <c r="G49" s="250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28</v>
      </c>
      <c r="B50" s="233" t="s">
        <v>605</v>
      </c>
      <c r="C50" s="241" t="s">
        <v>606</v>
      </c>
      <c r="D50" s="234" t="s">
        <v>257</v>
      </c>
      <c r="E50" s="235">
        <v>15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438</v>
      </c>
      <c r="S50" s="237" t="s">
        <v>162</v>
      </c>
      <c r="T50" s="238" t="s">
        <v>162</v>
      </c>
      <c r="U50" s="223">
        <v>0.30737999999999999</v>
      </c>
      <c r="V50" s="223">
        <f>ROUND(E50*U50,2)</f>
        <v>4.6100000000000003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247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463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1">
        <v>29</v>
      </c>
      <c r="B52" s="252" t="s">
        <v>607</v>
      </c>
      <c r="C52" s="265" t="s">
        <v>608</v>
      </c>
      <c r="D52" s="253" t="s">
        <v>257</v>
      </c>
      <c r="E52" s="254">
        <v>53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6" t="s">
        <v>438</v>
      </c>
      <c r="S52" s="256" t="s">
        <v>162</v>
      </c>
      <c r="T52" s="257" t="s">
        <v>162</v>
      </c>
      <c r="U52" s="223">
        <v>1.7999999999999999E-2</v>
      </c>
      <c r="V52" s="223">
        <f>ROUND(E52*U52,2)</f>
        <v>0.95</v>
      </c>
      <c r="W52" s="223"/>
      <c r="X52" s="223" t="s">
        <v>154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247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1">
        <v>30</v>
      </c>
      <c r="B53" s="252" t="s">
        <v>609</v>
      </c>
      <c r="C53" s="265" t="s">
        <v>610</v>
      </c>
      <c r="D53" s="253" t="s">
        <v>270</v>
      </c>
      <c r="E53" s="254">
        <v>4.7699999999999999E-2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 t="s">
        <v>438</v>
      </c>
      <c r="S53" s="256" t="s">
        <v>162</v>
      </c>
      <c r="T53" s="257" t="s">
        <v>162</v>
      </c>
      <c r="U53" s="223">
        <v>3.246</v>
      </c>
      <c r="V53" s="223">
        <f>ROUND(E53*U53,2)</f>
        <v>0.15</v>
      </c>
      <c r="W53" s="223"/>
      <c r="X53" s="223" t="s">
        <v>154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247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1">
        <v>31</v>
      </c>
      <c r="B54" s="252" t="s">
        <v>611</v>
      </c>
      <c r="C54" s="265" t="s">
        <v>612</v>
      </c>
      <c r="D54" s="253" t="s">
        <v>257</v>
      </c>
      <c r="E54" s="254">
        <v>20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438</v>
      </c>
      <c r="S54" s="256" t="s">
        <v>162</v>
      </c>
      <c r="T54" s="257" t="s">
        <v>162</v>
      </c>
      <c r="U54" s="223">
        <v>8.3000000000000004E-2</v>
      </c>
      <c r="V54" s="223">
        <f>ROUND(E54*U54,2)</f>
        <v>1.66</v>
      </c>
      <c r="W54" s="223"/>
      <c r="X54" s="223" t="s">
        <v>154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247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26" t="s">
        <v>147</v>
      </c>
      <c r="B55" s="227" t="s">
        <v>95</v>
      </c>
      <c r="C55" s="240" t="s">
        <v>96</v>
      </c>
      <c r="D55" s="228"/>
      <c r="E55" s="229"/>
      <c r="F55" s="230"/>
      <c r="G55" s="230">
        <f>SUMIF(AG56:AG65,"&lt;&gt;NOR",G56:G65)</f>
        <v>0</v>
      </c>
      <c r="H55" s="230"/>
      <c r="I55" s="230">
        <f>SUM(I56:I65)</f>
        <v>0</v>
      </c>
      <c r="J55" s="230"/>
      <c r="K55" s="230">
        <f>SUM(K56:K65)</f>
        <v>0</v>
      </c>
      <c r="L55" s="230"/>
      <c r="M55" s="230">
        <f>SUM(M56:M65)</f>
        <v>0</v>
      </c>
      <c r="N55" s="230"/>
      <c r="O55" s="230">
        <f>SUM(O56:O65)</f>
        <v>0</v>
      </c>
      <c r="P55" s="230"/>
      <c r="Q55" s="230">
        <f>SUM(Q56:Q65)</f>
        <v>0</v>
      </c>
      <c r="R55" s="230"/>
      <c r="S55" s="230"/>
      <c r="T55" s="231"/>
      <c r="U55" s="225"/>
      <c r="V55" s="225">
        <f>SUM(V56:V65)</f>
        <v>2.44</v>
      </c>
      <c r="W55" s="225"/>
      <c r="X55" s="225"/>
      <c r="AG55" t="s">
        <v>148</v>
      </c>
    </row>
    <row r="56" spans="1:60" outlineLevel="1" x14ac:dyDescent="0.2">
      <c r="A56" s="251">
        <v>32</v>
      </c>
      <c r="B56" s="252" t="s">
        <v>613</v>
      </c>
      <c r="C56" s="265" t="s">
        <v>614</v>
      </c>
      <c r="D56" s="253" t="s">
        <v>160</v>
      </c>
      <c r="E56" s="254">
        <v>1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438</v>
      </c>
      <c r="S56" s="256" t="s">
        <v>162</v>
      </c>
      <c r="T56" s="257" t="s">
        <v>162</v>
      </c>
      <c r="U56" s="223">
        <v>0.22700000000000001</v>
      </c>
      <c r="V56" s="223">
        <f>ROUND(E56*U56,2)</f>
        <v>0.23</v>
      </c>
      <c r="W56" s="223"/>
      <c r="X56" s="223" t="s">
        <v>154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247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51">
        <v>33</v>
      </c>
      <c r="B57" s="252" t="s">
        <v>615</v>
      </c>
      <c r="C57" s="265" t="s">
        <v>616</v>
      </c>
      <c r="D57" s="253" t="s">
        <v>160</v>
      </c>
      <c r="E57" s="254">
        <v>4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438</v>
      </c>
      <c r="S57" s="256" t="s">
        <v>162</v>
      </c>
      <c r="T57" s="257" t="s">
        <v>162</v>
      </c>
      <c r="U57" s="223">
        <v>0.16400000000000001</v>
      </c>
      <c r="V57" s="223">
        <f>ROUND(E57*U57,2)</f>
        <v>0.66</v>
      </c>
      <c r="W57" s="223"/>
      <c r="X57" s="223" t="s">
        <v>154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247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51">
        <v>34</v>
      </c>
      <c r="B58" s="252" t="s">
        <v>617</v>
      </c>
      <c r="C58" s="265" t="s">
        <v>618</v>
      </c>
      <c r="D58" s="253" t="s">
        <v>160</v>
      </c>
      <c r="E58" s="254">
        <v>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438</v>
      </c>
      <c r="S58" s="256" t="s">
        <v>162</v>
      </c>
      <c r="T58" s="257" t="s">
        <v>162</v>
      </c>
      <c r="U58" s="223">
        <v>0.16400000000000001</v>
      </c>
      <c r="V58" s="223">
        <f>ROUND(E58*U58,2)</f>
        <v>0.16</v>
      </c>
      <c r="W58" s="223"/>
      <c r="X58" s="223" t="s">
        <v>154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247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51">
        <v>35</v>
      </c>
      <c r="B59" s="252" t="s">
        <v>619</v>
      </c>
      <c r="C59" s="265" t="s">
        <v>620</v>
      </c>
      <c r="D59" s="253" t="s">
        <v>181</v>
      </c>
      <c r="E59" s="254">
        <v>1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6"/>
      <c r="S59" s="256" t="s">
        <v>152</v>
      </c>
      <c r="T59" s="257" t="s">
        <v>153</v>
      </c>
      <c r="U59" s="223">
        <v>0</v>
      </c>
      <c r="V59" s="223">
        <f>ROUND(E59*U59,2)</f>
        <v>0</v>
      </c>
      <c r="W59" s="223"/>
      <c r="X59" s="223" t="s">
        <v>310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441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51">
        <v>36</v>
      </c>
      <c r="B60" s="252" t="s">
        <v>621</v>
      </c>
      <c r="C60" s="265" t="s">
        <v>622</v>
      </c>
      <c r="D60" s="253" t="s">
        <v>160</v>
      </c>
      <c r="E60" s="254">
        <v>10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 t="s">
        <v>438</v>
      </c>
      <c r="S60" s="256" t="s">
        <v>162</v>
      </c>
      <c r="T60" s="257" t="s">
        <v>162</v>
      </c>
      <c r="U60" s="223">
        <v>6.5000000000000002E-2</v>
      </c>
      <c r="V60" s="223">
        <f>ROUND(E60*U60,2)</f>
        <v>0.65</v>
      </c>
      <c r="W60" s="223"/>
      <c r="X60" s="223" t="s">
        <v>154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247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51">
        <v>37</v>
      </c>
      <c r="B61" s="252" t="s">
        <v>623</v>
      </c>
      <c r="C61" s="265" t="s">
        <v>624</v>
      </c>
      <c r="D61" s="253" t="s">
        <v>160</v>
      </c>
      <c r="E61" s="254">
        <v>4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438</v>
      </c>
      <c r="S61" s="256" t="s">
        <v>162</v>
      </c>
      <c r="T61" s="257" t="s">
        <v>162</v>
      </c>
      <c r="U61" s="223">
        <v>8.2000000000000003E-2</v>
      </c>
      <c r="V61" s="223">
        <f>ROUND(E61*U61,2)</f>
        <v>0.33</v>
      </c>
      <c r="W61" s="223"/>
      <c r="X61" s="223" t="s">
        <v>154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247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38</v>
      </c>
      <c r="B62" s="252" t="s">
        <v>625</v>
      </c>
      <c r="C62" s="265" t="s">
        <v>626</v>
      </c>
      <c r="D62" s="253" t="s">
        <v>160</v>
      </c>
      <c r="E62" s="254">
        <v>1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438</v>
      </c>
      <c r="S62" s="256" t="s">
        <v>162</v>
      </c>
      <c r="T62" s="257" t="s">
        <v>162</v>
      </c>
      <c r="U62" s="223">
        <v>0.22700000000000001</v>
      </c>
      <c r="V62" s="223">
        <f>ROUND(E62*U62,2)</f>
        <v>0.23</v>
      </c>
      <c r="W62" s="223"/>
      <c r="X62" s="223" t="s">
        <v>154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247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39</v>
      </c>
      <c r="B63" s="252" t="s">
        <v>627</v>
      </c>
      <c r="C63" s="265" t="s">
        <v>628</v>
      </c>
      <c r="D63" s="253" t="s">
        <v>181</v>
      </c>
      <c r="E63" s="254">
        <v>5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309</v>
      </c>
      <c r="S63" s="256" t="s">
        <v>162</v>
      </c>
      <c r="T63" s="257" t="s">
        <v>162</v>
      </c>
      <c r="U63" s="223">
        <v>0</v>
      </c>
      <c r="V63" s="223">
        <f>ROUND(E63*U63,2)</f>
        <v>0</v>
      </c>
      <c r="W63" s="223"/>
      <c r="X63" s="223" t="s">
        <v>310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441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40</v>
      </c>
      <c r="B64" s="252" t="s">
        <v>629</v>
      </c>
      <c r="C64" s="265" t="s">
        <v>630</v>
      </c>
      <c r="D64" s="253" t="s">
        <v>160</v>
      </c>
      <c r="E64" s="254">
        <v>1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438</v>
      </c>
      <c r="S64" s="256" t="s">
        <v>162</v>
      </c>
      <c r="T64" s="257" t="s">
        <v>162</v>
      </c>
      <c r="U64" s="223">
        <v>0.16500000000000001</v>
      </c>
      <c r="V64" s="223">
        <f>ROUND(E64*U64,2)</f>
        <v>0.17</v>
      </c>
      <c r="W64" s="223"/>
      <c r="X64" s="223" t="s">
        <v>154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247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51">
        <v>41</v>
      </c>
      <c r="B65" s="252" t="s">
        <v>631</v>
      </c>
      <c r="C65" s="265" t="s">
        <v>632</v>
      </c>
      <c r="D65" s="253" t="s">
        <v>270</v>
      </c>
      <c r="E65" s="254">
        <v>2.8E-3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 t="s">
        <v>438</v>
      </c>
      <c r="S65" s="256" t="s">
        <v>162</v>
      </c>
      <c r="T65" s="257" t="s">
        <v>162</v>
      </c>
      <c r="U65" s="223">
        <v>2.351</v>
      </c>
      <c r="V65" s="223">
        <f>ROUND(E65*U65,2)</f>
        <v>0.01</v>
      </c>
      <c r="W65" s="223"/>
      <c r="X65" s="223" t="s">
        <v>154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247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">
      <c r="A66" s="226" t="s">
        <v>147</v>
      </c>
      <c r="B66" s="227" t="s">
        <v>97</v>
      </c>
      <c r="C66" s="240" t="s">
        <v>98</v>
      </c>
      <c r="D66" s="228"/>
      <c r="E66" s="229"/>
      <c r="F66" s="230"/>
      <c r="G66" s="230">
        <f>SUMIF(AG67:AG75,"&lt;&gt;NOR",G67:G75)</f>
        <v>0</v>
      </c>
      <c r="H66" s="230"/>
      <c r="I66" s="230">
        <f>SUM(I67:I75)</f>
        <v>0</v>
      </c>
      <c r="J66" s="230"/>
      <c r="K66" s="230">
        <f>SUM(K67:K75)</f>
        <v>0</v>
      </c>
      <c r="L66" s="230"/>
      <c r="M66" s="230">
        <f>SUM(M67:M75)</f>
        <v>0</v>
      </c>
      <c r="N66" s="230"/>
      <c r="O66" s="230">
        <f>SUM(O67:O75)</f>
        <v>0</v>
      </c>
      <c r="P66" s="230"/>
      <c r="Q66" s="230">
        <f>SUM(Q67:Q75)</f>
        <v>0</v>
      </c>
      <c r="R66" s="230"/>
      <c r="S66" s="230"/>
      <c r="T66" s="231"/>
      <c r="U66" s="225"/>
      <c r="V66" s="225">
        <f>SUM(V67:V75)</f>
        <v>11.71</v>
      </c>
      <c r="W66" s="225"/>
      <c r="X66" s="225"/>
      <c r="AG66" t="s">
        <v>148</v>
      </c>
    </row>
    <row r="67" spans="1:60" ht="22.5" outlineLevel="1" x14ac:dyDescent="0.2">
      <c r="A67" s="251">
        <v>42</v>
      </c>
      <c r="B67" s="252" t="s">
        <v>633</v>
      </c>
      <c r="C67" s="265" t="s">
        <v>634</v>
      </c>
      <c r="D67" s="253" t="s">
        <v>160</v>
      </c>
      <c r="E67" s="254">
        <v>5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 t="s">
        <v>438</v>
      </c>
      <c r="S67" s="256" t="s">
        <v>162</v>
      </c>
      <c r="T67" s="257" t="s">
        <v>162</v>
      </c>
      <c r="U67" s="223">
        <v>0.26800000000000002</v>
      </c>
      <c r="V67" s="223">
        <f>ROUND(E67*U67,2)</f>
        <v>1.34</v>
      </c>
      <c r="W67" s="223"/>
      <c r="X67" s="223" t="s">
        <v>154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155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43</v>
      </c>
      <c r="B68" s="252" t="s">
        <v>635</v>
      </c>
      <c r="C68" s="265" t="s">
        <v>636</v>
      </c>
      <c r="D68" s="253" t="s">
        <v>160</v>
      </c>
      <c r="E68" s="254">
        <v>5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438</v>
      </c>
      <c r="S68" s="256" t="s">
        <v>162</v>
      </c>
      <c r="T68" s="257" t="s">
        <v>162</v>
      </c>
      <c r="U68" s="223">
        <v>0.92900000000000005</v>
      </c>
      <c r="V68" s="223">
        <f>ROUND(E68*U68,2)</f>
        <v>4.6500000000000004</v>
      </c>
      <c r="W68" s="223"/>
      <c r="X68" s="223" t="s">
        <v>154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247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51">
        <v>44</v>
      </c>
      <c r="B69" s="252" t="s">
        <v>637</v>
      </c>
      <c r="C69" s="265" t="s">
        <v>638</v>
      </c>
      <c r="D69" s="253" t="s">
        <v>160</v>
      </c>
      <c r="E69" s="254">
        <v>4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438</v>
      </c>
      <c r="S69" s="256" t="s">
        <v>162</v>
      </c>
      <c r="T69" s="257" t="s">
        <v>162</v>
      </c>
      <c r="U69" s="223">
        <v>0.86799999999999999</v>
      </c>
      <c r="V69" s="223">
        <f>ROUND(E69*U69,2)</f>
        <v>3.47</v>
      </c>
      <c r="W69" s="223"/>
      <c r="X69" s="223" t="s">
        <v>154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247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51">
        <v>45</v>
      </c>
      <c r="B70" s="252" t="s">
        <v>639</v>
      </c>
      <c r="C70" s="265" t="s">
        <v>640</v>
      </c>
      <c r="D70" s="253" t="s">
        <v>160</v>
      </c>
      <c r="E70" s="254">
        <v>1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438</v>
      </c>
      <c r="S70" s="256" t="s">
        <v>162</v>
      </c>
      <c r="T70" s="257" t="s">
        <v>162</v>
      </c>
      <c r="U70" s="223">
        <v>0.86799999999999999</v>
      </c>
      <c r="V70" s="223">
        <f>ROUND(E70*U70,2)</f>
        <v>0.87</v>
      </c>
      <c r="W70" s="223"/>
      <c r="X70" s="223" t="s">
        <v>154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247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33.75" outlineLevel="1" x14ac:dyDescent="0.2">
      <c r="A71" s="251">
        <v>46</v>
      </c>
      <c r="B71" s="252" t="s">
        <v>641</v>
      </c>
      <c r="C71" s="265" t="s">
        <v>642</v>
      </c>
      <c r="D71" s="253" t="s">
        <v>160</v>
      </c>
      <c r="E71" s="254">
        <v>4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309</v>
      </c>
      <c r="S71" s="256" t="s">
        <v>162</v>
      </c>
      <c r="T71" s="257" t="s">
        <v>162</v>
      </c>
      <c r="U71" s="223">
        <v>0</v>
      </c>
      <c r="V71" s="223">
        <f>ROUND(E71*U71,2)</f>
        <v>0</v>
      </c>
      <c r="W71" s="223"/>
      <c r="X71" s="223" t="s">
        <v>310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441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45" outlineLevel="1" x14ac:dyDescent="0.2">
      <c r="A72" s="251">
        <v>47</v>
      </c>
      <c r="B72" s="252" t="s">
        <v>643</v>
      </c>
      <c r="C72" s="265" t="s">
        <v>644</v>
      </c>
      <c r="D72" s="253" t="s">
        <v>160</v>
      </c>
      <c r="E72" s="254">
        <v>1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309</v>
      </c>
      <c r="S72" s="256" t="s">
        <v>162</v>
      </c>
      <c r="T72" s="257" t="s">
        <v>162</v>
      </c>
      <c r="U72" s="223">
        <v>0</v>
      </c>
      <c r="V72" s="223">
        <f>ROUND(E72*U72,2)</f>
        <v>0</v>
      </c>
      <c r="W72" s="223"/>
      <c r="X72" s="223" t="s">
        <v>310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441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48</v>
      </c>
      <c r="B73" s="252" t="s">
        <v>645</v>
      </c>
      <c r="C73" s="265" t="s">
        <v>646</v>
      </c>
      <c r="D73" s="253" t="s">
        <v>270</v>
      </c>
      <c r="E73" s="254">
        <v>0.15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 t="s">
        <v>438</v>
      </c>
      <c r="S73" s="256" t="s">
        <v>162</v>
      </c>
      <c r="T73" s="257" t="s">
        <v>162</v>
      </c>
      <c r="U73" s="223">
        <v>2.72</v>
      </c>
      <c r="V73" s="223">
        <f>ROUND(E73*U73,2)</f>
        <v>0.41</v>
      </c>
      <c r="W73" s="223"/>
      <c r="X73" s="223" t="s">
        <v>154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247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49</v>
      </c>
      <c r="B74" s="252" t="s">
        <v>647</v>
      </c>
      <c r="C74" s="265" t="s">
        <v>648</v>
      </c>
      <c r="D74" s="253" t="s">
        <v>181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/>
      <c r="S74" s="256" t="s">
        <v>152</v>
      </c>
      <c r="T74" s="257" t="s">
        <v>153</v>
      </c>
      <c r="U74" s="223">
        <v>0</v>
      </c>
      <c r="V74" s="223">
        <f>ROUND(E74*U74,2)</f>
        <v>0</v>
      </c>
      <c r="W74" s="223"/>
      <c r="X74" s="223" t="s">
        <v>154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247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50</v>
      </c>
      <c r="B75" s="252" t="s">
        <v>649</v>
      </c>
      <c r="C75" s="265" t="s">
        <v>650</v>
      </c>
      <c r="D75" s="253" t="s">
        <v>160</v>
      </c>
      <c r="E75" s="254">
        <v>2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438</v>
      </c>
      <c r="S75" s="256" t="s">
        <v>162</v>
      </c>
      <c r="T75" s="257" t="s">
        <v>162</v>
      </c>
      <c r="U75" s="223">
        <v>0.48399999999999999</v>
      </c>
      <c r="V75" s="223">
        <f>ROUND(E75*U75,2)</f>
        <v>0.97</v>
      </c>
      <c r="W75" s="223"/>
      <c r="X75" s="223" t="s">
        <v>154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247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">
      <c r="A76" s="226" t="s">
        <v>147</v>
      </c>
      <c r="B76" s="227" t="s">
        <v>113</v>
      </c>
      <c r="C76" s="240" t="s">
        <v>114</v>
      </c>
      <c r="D76" s="228"/>
      <c r="E76" s="229"/>
      <c r="F76" s="230"/>
      <c r="G76" s="230">
        <f>SUMIF(AG77:AG80,"&lt;&gt;NOR",G77:G80)</f>
        <v>0</v>
      </c>
      <c r="H76" s="230"/>
      <c r="I76" s="230">
        <f>SUM(I77:I80)</f>
        <v>0</v>
      </c>
      <c r="J76" s="230"/>
      <c r="K76" s="230">
        <f>SUM(K77:K80)</f>
        <v>0</v>
      </c>
      <c r="L76" s="230"/>
      <c r="M76" s="230">
        <f>SUM(M77:M80)</f>
        <v>0</v>
      </c>
      <c r="N76" s="230"/>
      <c r="O76" s="230">
        <f>SUM(O77:O80)</f>
        <v>0</v>
      </c>
      <c r="P76" s="230"/>
      <c r="Q76" s="230">
        <f>SUM(Q77:Q80)</f>
        <v>0</v>
      </c>
      <c r="R76" s="230"/>
      <c r="S76" s="230"/>
      <c r="T76" s="231"/>
      <c r="U76" s="225"/>
      <c r="V76" s="225">
        <f>SUM(V77:V80)</f>
        <v>0.72</v>
      </c>
      <c r="W76" s="225"/>
      <c r="X76" s="225"/>
      <c r="AG76" t="s">
        <v>148</v>
      </c>
    </row>
    <row r="77" spans="1:60" outlineLevel="1" x14ac:dyDescent="0.2">
      <c r="A77" s="251">
        <v>51</v>
      </c>
      <c r="B77" s="252" t="s">
        <v>651</v>
      </c>
      <c r="C77" s="265" t="s">
        <v>652</v>
      </c>
      <c r="D77" s="253" t="s">
        <v>257</v>
      </c>
      <c r="E77" s="254">
        <v>8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113</v>
      </c>
      <c r="S77" s="256" t="s">
        <v>162</v>
      </c>
      <c r="T77" s="257" t="s">
        <v>162</v>
      </c>
      <c r="U77" s="223">
        <v>9.0499999999999997E-2</v>
      </c>
      <c r="V77" s="223">
        <f>ROUND(E77*U77,2)</f>
        <v>0.72</v>
      </c>
      <c r="W77" s="223"/>
      <c r="X77" s="223" t="s">
        <v>154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653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52</v>
      </c>
      <c r="B78" s="252" t="s">
        <v>654</v>
      </c>
      <c r="C78" s="265" t="s">
        <v>655</v>
      </c>
      <c r="D78" s="253" t="s">
        <v>181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152</v>
      </c>
      <c r="T78" s="257" t="s">
        <v>153</v>
      </c>
      <c r="U78" s="223">
        <v>0</v>
      </c>
      <c r="V78" s="223">
        <f>ROUND(E78*U78,2)</f>
        <v>0</v>
      </c>
      <c r="W78" s="223"/>
      <c r="X78" s="223" t="s">
        <v>154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653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53</v>
      </c>
      <c r="B79" s="252" t="s">
        <v>656</v>
      </c>
      <c r="C79" s="265" t="s">
        <v>657</v>
      </c>
      <c r="D79" s="253" t="s">
        <v>658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309</v>
      </c>
      <c r="S79" s="256" t="s">
        <v>162</v>
      </c>
      <c r="T79" s="257" t="s">
        <v>162</v>
      </c>
      <c r="U79" s="223">
        <v>0</v>
      </c>
      <c r="V79" s="223">
        <f>ROUND(E79*U79,2)</f>
        <v>0</v>
      </c>
      <c r="W79" s="223"/>
      <c r="X79" s="223" t="s">
        <v>310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441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2">
        <v>54</v>
      </c>
      <c r="B80" s="233" t="s">
        <v>659</v>
      </c>
      <c r="C80" s="241" t="s">
        <v>660</v>
      </c>
      <c r="D80" s="234" t="s">
        <v>181</v>
      </c>
      <c r="E80" s="235">
        <v>1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152</v>
      </c>
      <c r="T80" s="238" t="s">
        <v>153</v>
      </c>
      <c r="U80" s="223">
        <v>0</v>
      </c>
      <c r="V80" s="223">
        <f>ROUND(E80*U80,2)</f>
        <v>0</v>
      </c>
      <c r="W80" s="223"/>
      <c r="X80" s="223" t="s">
        <v>310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441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33" x14ac:dyDescent="0.2">
      <c r="A81" s="3"/>
      <c r="B81" s="4"/>
      <c r="C81" s="242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v>15</v>
      </c>
      <c r="AF81">
        <v>21</v>
      </c>
      <c r="AG81" t="s">
        <v>134</v>
      </c>
    </row>
    <row r="82" spans="1:33" x14ac:dyDescent="0.2">
      <c r="A82" s="216"/>
      <c r="B82" s="217" t="s">
        <v>29</v>
      </c>
      <c r="C82" s="243"/>
      <c r="D82" s="218"/>
      <c r="E82" s="219"/>
      <c r="F82" s="219"/>
      <c r="G82" s="239">
        <f>G8+G12+G14+G28+G31+G39+G47+G55+G66+G76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f>SUMIF(L7:L80,AE81,G7:G80)</f>
        <v>0</v>
      </c>
      <c r="AF82">
        <f>SUMIF(L7:L80,AF81,G7:G80)</f>
        <v>0</v>
      </c>
      <c r="AG82" t="s">
        <v>156</v>
      </c>
    </row>
    <row r="83" spans="1:33" x14ac:dyDescent="0.2">
      <c r="C83" s="244"/>
      <c r="D83" s="10"/>
      <c r="AG83" t="s">
        <v>157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7AqmGdbw/4ZozmAs+TS/aTL8LmgyL2DB66qlqJq+Rs8m0hZoGh667iHTY9FW2Wa/HTpnWoKlK2TDS4JRx4Ffg==" saltValue="RjlAQyKNLB5Q4Y8/TtsWPQ==" spinCount="100000" sheet="1"/>
  <mergeCells count="13">
    <mergeCell ref="C51:G51"/>
    <mergeCell ref="C27:G27"/>
    <mergeCell ref="C30:G30"/>
    <mergeCell ref="C38:G38"/>
    <mergeCell ref="C44:G44"/>
    <mergeCell ref="C46:G46"/>
    <mergeCell ref="C49:G49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F872-95A1-4B88-85EA-0480FD8B0EF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67</v>
      </c>
      <c r="C8" s="240" t="s">
        <v>68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0"/>
      <c r="S8" s="230"/>
      <c r="T8" s="231"/>
      <c r="U8" s="225"/>
      <c r="V8" s="225">
        <f>SUM(V9:V16)</f>
        <v>55.960000000000008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661</v>
      </c>
      <c r="C9" s="241" t="s">
        <v>662</v>
      </c>
      <c r="D9" s="234" t="s">
        <v>257</v>
      </c>
      <c r="E9" s="235">
        <v>205.5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0.12</v>
      </c>
      <c r="V9" s="223">
        <f>ROUND(E9*U9,2)</f>
        <v>24.66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425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2">
        <v>2</v>
      </c>
      <c r="B11" s="233" t="s">
        <v>663</v>
      </c>
      <c r="C11" s="241" t="s">
        <v>664</v>
      </c>
      <c r="D11" s="234" t="s">
        <v>257</v>
      </c>
      <c r="E11" s="235">
        <v>82.2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161</v>
      </c>
      <c r="S11" s="237" t="s">
        <v>162</v>
      </c>
      <c r="T11" s="238" t="s">
        <v>162</v>
      </c>
      <c r="U11" s="223">
        <v>0.13350000000000001</v>
      </c>
      <c r="V11" s="223">
        <f>ROUND(E11*U11,2)</f>
        <v>10.97</v>
      </c>
      <c r="W11" s="223"/>
      <c r="X11" s="223" t="s">
        <v>154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3" t="s">
        <v>425</v>
      </c>
      <c r="D12" s="250"/>
      <c r="E12" s="250"/>
      <c r="F12" s="250"/>
      <c r="G12" s="250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1">
        <v>3</v>
      </c>
      <c r="B13" s="252" t="s">
        <v>665</v>
      </c>
      <c r="C13" s="265" t="s">
        <v>666</v>
      </c>
      <c r="D13" s="253" t="s">
        <v>257</v>
      </c>
      <c r="E13" s="254">
        <v>41.1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161</v>
      </c>
      <c r="S13" s="256" t="s">
        <v>162</v>
      </c>
      <c r="T13" s="257" t="s">
        <v>162</v>
      </c>
      <c r="U13" s="223">
        <v>0.21</v>
      </c>
      <c r="V13" s="223">
        <f>ROUND(E13*U13,2)</f>
        <v>8.6300000000000008</v>
      </c>
      <c r="W13" s="223"/>
      <c r="X13" s="223" t="s">
        <v>154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163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2">
        <v>4</v>
      </c>
      <c r="B14" s="233" t="s">
        <v>667</v>
      </c>
      <c r="C14" s="241" t="s">
        <v>668</v>
      </c>
      <c r="D14" s="234" t="s">
        <v>177</v>
      </c>
      <c r="E14" s="235">
        <v>1.4796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185</v>
      </c>
      <c r="S14" s="237" t="s">
        <v>162</v>
      </c>
      <c r="T14" s="238" t="s">
        <v>162</v>
      </c>
      <c r="U14" s="223">
        <v>0.90800000000000003</v>
      </c>
      <c r="V14" s="223">
        <f>ROUND(E14*U14,2)</f>
        <v>1.34</v>
      </c>
      <c r="W14" s="223"/>
      <c r="X14" s="223" t="s">
        <v>154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155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3" t="s">
        <v>669</v>
      </c>
      <c r="D15" s="250"/>
      <c r="E15" s="250"/>
      <c r="F15" s="250"/>
      <c r="G15" s="250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51">
        <v>5</v>
      </c>
      <c r="B16" s="252" t="s">
        <v>195</v>
      </c>
      <c r="C16" s="265" t="s">
        <v>196</v>
      </c>
      <c r="D16" s="253" t="s">
        <v>177</v>
      </c>
      <c r="E16" s="254">
        <v>12.33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185</v>
      </c>
      <c r="S16" s="256" t="s">
        <v>162</v>
      </c>
      <c r="T16" s="257" t="s">
        <v>162</v>
      </c>
      <c r="U16" s="223">
        <v>0.84</v>
      </c>
      <c r="V16" s="223">
        <f>ROUND(E16*U16,2)</f>
        <v>10.36</v>
      </c>
      <c r="W16" s="223"/>
      <c r="X16" s="223" t="s">
        <v>154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147</v>
      </c>
      <c r="B17" s="227" t="s">
        <v>71</v>
      </c>
      <c r="C17" s="240" t="s">
        <v>72</v>
      </c>
      <c r="D17" s="228"/>
      <c r="E17" s="229"/>
      <c r="F17" s="230"/>
      <c r="G17" s="230">
        <f>SUMIF(AG18:AG18,"&lt;&gt;NOR",G18:G18)</f>
        <v>0</v>
      </c>
      <c r="H17" s="230"/>
      <c r="I17" s="230">
        <f>SUM(I18:I18)</f>
        <v>0</v>
      </c>
      <c r="J17" s="230"/>
      <c r="K17" s="230">
        <f>SUM(K18:K18)</f>
        <v>0</v>
      </c>
      <c r="L17" s="230"/>
      <c r="M17" s="230">
        <f>SUM(M18:M18)</f>
        <v>0</v>
      </c>
      <c r="N17" s="230"/>
      <c r="O17" s="230">
        <f>SUM(O18:O18)</f>
        <v>0</v>
      </c>
      <c r="P17" s="230"/>
      <c r="Q17" s="230">
        <f>SUM(Q18:Q18)</f>
        <v>0</v>
      </c>
      <c r="R17" s="230"/>
      <c r="S17" s="230"/>
      <c r="T17" s="231"/>
      <c r="U17" s="225"/>
      <c r="V17" s="225">
        <f>SUM(V18:V18)</f>
        <v>8</v>
      </c>
      <c r="W17" s="225"/>
      <c r="X17" s="225"/>
      <c r="AG17" t="s">
        <v>148</v>
      </c>
    </row>
    <row r="18" spans="1:60" outlineLevel="1" x14ac:dyDescent="0.2">
      <c r="A18" s="251">
        <v>6</v>
      </c>
      <c r="B18" s="252" t="s">
        <v>670</v>
      </c>
      <c r="C18" s="265" t="s">
        <v>671</v>
      </c>
      <c r="D18" s="253" t="s">
        <v>564</v>
      </c>
      <c r="E18" s="254">
        <v>8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565</v>
      </c>
      <c r="S18" s="256" t="s">
        <v>162</v>
      </c>
      <c r="T18" s="257" t="s">
        <v>162</v>
      </c>
      <c r="U18" s="223">
        <v>1</v>
      </c>
      <c r="V18" s="223">
        <f>ROUND(E18*U18,2)</f>
        <v>8</v>
      </c>
      <c r="W18" s="223"/>
      <c r="X18" s="223" t="s">
        <v>566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567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147</v>
      </c>
      <c r="B19" s="227" t="s">
        <v>73</v>
      </c>
      <c r="C19" s="240" t="s">
        <v>74</v>
      </c>
      <c r="D19" s="228"/>
      <c r="E19" s="229"/>
      <c r="F19" s="230"/>
      <c r="G19" s="230">
        <f>SUMIF(AG20:AG33,"&lt;&gt;NOR",G20:G33)</f>
        <v>0</v>
      </c>
      <c r="H19" s="230"/>
      <c r="I19" s="230">
        <f>SUM(I20:I33)</f>
        <v>0</v>
      </c>
      <c r="J19" s="230"/>
      <c r="K19" s="230">
        <f>SUM(K20:K33)</f>
        <v>0</v>
      </c>
      <c r="L19" s="230"/>
      <c r="M19" s="230">
        <f>SUM(M20:M33)</f>
        <v>0</v>
      </c>
      <c r="N19" s="230"/>
      <c r="O19" s="230">
        <f>SUM(O20:O33)</f>
        <v>0</v>
      </c>
      <c r="P19" s="230"/>
      <c r="Q19" s="230">
        <f>SUM(Q20:Q33)</f>
        <v>0</v>
      </c>
      <c r="R19" s="230"/>
      <c r="S19" s="230"/>
      <c r="T19" s="231"/>
      <c r="U19" s="225"/>
      <c r="V19" s="225">
        <f>SUM(V20:V33)</f>
        <v>50.66</v>
      </c>
      <c r="W19" s="225"/>
      <c r="X19" s="225"/>
      <c r="AG19" t="s">
        <v>148</v>
      </c>
    </row>
    <row r="20" spans="1:60" ht="22.5" outlineLevel="1" x14ac:dyDescent="0.2">
      <c r="A20" s="251">
        <v>7</v>
      </c>
      <c r="B20" s="252" t="s">
        <v>672</v>
      </c>
      <c r="C20" s="265" t="s">
        <v>673</v>
      </c>
      <c r="D20" s="253" t="s">
        <v>160</v>
      </c>
      <c r="E20" s="254">
        <v>2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216</v>
      </c>
      <c r="S20" s="256" t="s">
        <v>162</v>
      </c>
      <c r="T20" s="257" t="s">
        <v>162</v>
      </c>
      <c r="U20" s="223">
        <v>1.1819999999999999</v>
      </c>
      <c r="V20" s="223">
        <f>ROUND(E20*U20,2)</f>
        <v>2.36</v>
      </c>
      <c r="W20" s="223"/>
      <c r="X20" s="223" t="s">
        <v>154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 x14ac:dyDescent="0.2">
      <c r="A21" s="232">
        <v>8</v>
      </c>
      <c r="B21" s="233" t="s">
        <v>674</v>
      </c>
      <c r="C21" s="241" t="s">
        <v>675</v>
      </c>
      <c r="D21" s="234" t="s">
        <v>160</v>
      </c>
      <c r="E21" s="235">
        <v>6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216</v>
      </c>
      <c r="S21" s="237" t="s">
        <v>162</v>
      </c>
      <c r="T21" s="238" t="s">
        <v>162</v>
      </c>
      <c r="U21" s="223">
        <v>0.183</v>
      </c>
      <c r="V21" s="223">
        <f>ROUND(E21*U21,2)</f>
        <v>1.1000000000000001</v>
      </c>
      <c r="W21" s="223"/>
      <c r="X21" s="223" t="s">
        <v>154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3" t="s">
        <v>231</v>
      </c>
      <c r="D22" s="250"/>
      <c r="E22" s="250"/>
      <c r="F22" s="250"/>
      <c r="G22" s="25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33.75" outlineLevel="1" x14ac:dyDescent="0.2">
      <c r="A23" s="232">
        <v>9</v>
      </c>
      <c r="B23" s="233" t="s">
        <v>676</v>
      </c>
      <c r="C23" s="241" t="s">
        <v>677</v>
      </c>
      <c r="D23" s="234" t="s">
        <v>160</v>
      </c>
      <c r="E23" s="235">
        <v>10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216</v>
      </c>
      <c r="S23" s="237" t="s">
        <v>162</v>
      </c>
      <c r="T23" s="238" t="s">
        <v>162</v>
      </c>
      <c r="U23" s="223">
        <v>0.35</v>
      </c>
      <c r="V23" s="223">
        <f>ROUND(E23*U23,2)</f>
        <v>3.5</v>
      </c>
      <c r="W23" s="223"/>
      <c r="X23" s="223" t="s">
        <v>154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3" t="s">
        <v>231</v>
      </c>
      <c r="D24" s="250"/>
      <c r="E24" s="250"/>
      <c r="F24" s="250"/>
      <c r="G24" s="25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1" x14ac:dyDescent="0.2">
      <c r="A25" s="232">
        <v>10</v>
      </c>
      <c r="B25" s="233" t="s">
        <v>678</v>
      </c>
      <c r="C25" s="241" t="s">
        <v>679</v>
      </c>
      <c r="D25" s="234" t="s">
        <v>160</v>
      </c>
      <c r="E25" s="235">
        <v>4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216</v>
      </c>
      <c r="S25" s="237" t="s">
        <v>162</v>
      </c>
      <c r="T25" s="238" t="s">
        <v>162</v>
      </c>
      <c r="U25" s="223">
        <v>0.61</v>
      </c>
      <c r="V25" s="223">
        <f>ROUND(E25*U25,2)</f>
        <v>2.44</v>
      </c>
      <c r="W25" s="223"/>
      <c r="X25" s="223" t="s">
        <v>154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3" t="s">
        <v>231</v>
      </c>
      <c r="D26" s="250"/>
      <c r="E26" s="250"/>
      <c r="F26" s="250"/>
      <c r="G26" s="250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51">
        <v>11</v>
      </c>
      <c r="B27" s="252" t="s">
        <v>680</v>
      </c>
      <c r="C27" s="265" t="s">
        <v>681</v>
      </c>
      <c r="D27" s="253" t="s">
        <v>160</v>
      </c>
      <c r="E27" s="254">
        <v>50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6" t="s">
        <v>216</v>
      </c>
      <c r="S27" s="256" t="s">
        <v>162</v>
      </c>
      <c r="T27" s="257" t="s">
        <v>162</v>
      </c>
      <c r="U27" s="223">
        <v>0.152</v>
      </c>
      <c r="V27" s="223">
        <f>ROUND(E27*U27,2)</f>
        <v>7.6</v>
      </c>
      <c r="W27" s="223"/>
      <c r="X27" s="223" t="s">
        <v>154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163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2">
        <v>12</v>
      </c>
      <c r="B28" s="233" t="s">
        <v>682</v>
      </c>
      <c r="C28" s="241" t="s">
        <v>683</v>
      </c>
      <c r="D28" s="234" t="s">
        <v>257</v>
      </c>
      <c r="E28" s="235">
        <v>41.1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216</v>
      </c>
      <c r="S28" s="237" t="s">
        <v>162</v>
      </c>
      <c r="T28" s="238" t="s">
        <v>162</v>
      </c>
      <c r="U28" s="223">
        <v>0.13700000000000001</v>
      </c>
      <c r="V28" s="223">
        <f>ROUND(E28*U28,2)</f>
        <v>5.63</v>
      </c>
      <c r="W28" s="223"/>
      <c r="X28" s="223" t="s">
        <v>154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225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32">
        <v>13</v>
      </c>
      <c r="B30" s="233" t="s">
        <v>684</v>
      </c>
      <c r="C30" s="241" t="s">
        <v>685</v>
      </c>
      <c r="D30" s="234" t="s">
        <v>257</v>
      </c>
      <c r="E30" s="235">
        <v>82.2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 t="s">
        <v>216</v>
      </c>
      <c r="S30" s="237" t="s">
        <v>162</v>
      </c>
      <c r="T30" s="238" t="s">
        <v>162</v>
      </c>
      <c r="U30" s="223">
        <v>0.14599999999999999</v>
      </c>
      <c r="V30" s="223">
        <f>ROUND(E30*U30,2)</f>
        <v>12</v>
      </c>
      <c r="W30" s="223"/>
      <c r="X30" s="223" t="s">
        <v>154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3" t="s">
        <v>225</v>
      </c>
      <c r="D31" s="250"/>
      <c r="E31" s="250"/>
      <c r="F31" s="250"/>
      <c r="G31" s="250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165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2">
        <v>14</v>
      </c>
      <c r="B32" s="233" t="s">
        <v>686</v>
      </c>
      <c r="C32" s="241" t="s">
        <v>687</v>
      </c>
      <c r="D32" s="234" t="s">
        <v>257</v>
      </c>
      <c r="E32" s="235">
        <v>205.5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7" t="s">
        <v>216</v>
      </c>
      <c r="S32" s="237" t="s">
        <v>162</v>
      </c>
      <c r="T32" s="238" t="s">
        <v>162</v>
      </c>
      <c r="U32" s="223">
        <v>7.8E-2</v>
      </c>
      <c r="V32" s="223">
        <f>ROUND(E32*U32,2)</f>
        <v>16.03</v>
      </c>
      <c r="W32" s="223"/>
      <c r="X32" s="223" t="s">
        <v>154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163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3" t="s">
        <v>225</v>
      </c>
      <c r="D33" s="250"/>
      <c r="E33" s="250"/>
      <c r="F33" s="250"/>
      <c r="G33" s="250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165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">
      <c r="A34" s="226" t="s">
        <v>147</v>
      </c>
      <c r="B34" s="227" t="s">
        <v>75</v>
      </c>
      <c r="C34" s="240" t="s">
        <v>76</v>
      </c>
      <c r="D34" s="228"/>
      <c r="E34" s="229"/>
      <c r="F34" s="230"/>
      <c r="G34" s="230">
        <f>SUMIF(AG35:AG36,"&lt;&gt;NOR",G35:G36)</f>
        <v>0</v>
      </c>
      <c r="H34" s="230"/>
      <c r="I34" s="230">
        <f>SUM(I35:I36)</f>
        <v>0</v>
      </c>
      <c r="J34" s="230"/>
      <c r="K34" s="230">
        <f>SUM(K35:K36)</f>
        <v>0</v>
      </c>
      <c r="L34" s="230"/>
      <c r="M34" s="230">
        <f>SUM(M35:M36)</f>
        <v>0</v>
      </c>
      <c r="N34" s="230"/>
      <c r="O34" s="230">
        <f>SUM(O35:O36)</f>
        <v>0</v>
      </c>
      <c r="P34" s="230"/>
      <c r="Q34" s="230">
        <f>SUM(Q35:Q36)</f>
        <v>0</v>
      </c>
      <c r="R34" s="230"/>
      <c r="S34" s="230"/>
      <c r="T34" s="231"/>
      <c r="U34" s="225"/>
      <c r="V34" s="225">
        <f>SUM(V35:V36)</f>
        <v>3.3</v>
      </c>
      <c r="W34" s="225"/>
      <c r="X34" s="225"/>
      <c r="AG34" t="s">
        <v>148</v>
      </c>
    </row>
    <row r="35" spans="1:60" ht="33.75" outlineLevel="1" x14ac:dyDescent="0.2">
      <c r="A35" s="232">
        <v>15</v>
      </c>
      <c r="B35" s="233" t="s">
        <v>442</v>
      </c>
      <c r="C35" s="241" t="s">
        <v>443</v>
      </c>
      <c r="D35" s="234" t="s">
        <v>270</v>
      </c>
      <c r="E35" s="235">
        <v>1.2803599999999999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161</v>
      </c>
      <c r="S35" s="237" t="s">
        <v>162</v>
      </c>
      <c r="T35" s="238" t="s">
        <v>162</v>
      </c>
      <c r="U35" s="223">
        <v>2.577</v>
      </c>
      <c r="V35" s="223">
        <f>ROUND(E35*U35,2)</f>
        <v>3.3</v>
      </c>
      <c r="W35" s="223"/>
      <c r="X35" s="223" t="s">
        <v>154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163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3" t="s">
        <v>295</v>
      </c>
      <c r="D36" s="250"/>
      <c r="E36" s="250"/>
      <c r="F36" s="250"/>
      <c r="G36" s="250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6" t="s">
        <v>147</v>
      </c>
      <c r="B37" s="227" t="s">
        <v>113</v>
      </c>
      <c r="C37" s="240" t="s">
        <v>114</v>
      </c>
      <c r="D37" s="228"/>
      <c r="E37" s="229"/>
      <c r="F37" s="230"/>
      <c r="G37" s="230">
        <f>SUMIF(AG38:AG62,"&lt;&gt;NOR",G38:G62)</f>
        <v>0</v>
      </c>
      <c r="H37" s="230"/>
      <c r="I37" s="230">
        <f>SUM(I38:I62)</f>
        <v>0</v>
      </c>
      <c r="J37" s="230"/>
      <c r="K37" s="230">
        <f>SUM(K38:K62)</f>
        <v>0</v>
      </c>
      <c r="L37" s="230"/>
      <c r="M37" s="230">
        <f>SUM(M38:M62)</f>
        <v>0</v>
      </c>
      <c r="N37" s="230"/>
      <c r="O37" s="230">
        <f>SUM(O38:O62)</f>
        <v>0</v>
      </c>
      <c r="P37" s="230"/>
      <c r="Q37" s="230">
        <f>SUM(Q38:Q62)</f>
        <v>0</v>
      </c>
      <c r="R37" s="230"/>
      <c r="S37" s="230"/>
      <c r="T37" s="231"/>
      <c r="U37" s="225"/>
      <c r="V37" s="225">
        <f>SUM(V38:V62)</f>
        <v>76.490000000000023</v>
      </c>
      <c r="W37" s="225"/>
      <c r="X37" s="225"/>
      <c r="AG37" t="s">
        <v>148</v>
      </c>
    </row>
    <row r="38" spans="1:60" outlineLevel="1" x14ac:dyDescent="0.2">
      <c r="A38" s="251">
        <v>16</v>
      </c>
      <c r="B38" s="252" t="s">
        <v>688</v>
      </c>
      <c r="C38" s="265" t="s">
        <v>689</v>
      </c>
      <c r="D38" s="253" t="s">
        <v>181</v>
      </c>
      <c r="E38" s="254">
        <v>1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15</v>
      </c>
      <c r="M38" s="256">
        <f>G38*(1+L38/100)</f>
        <v>0</v>
      </c>
      <c r="N38" s="256">
        <v>0</v>
      </c>
      <c r="O38" s="256">
        <f>ROUND(E38*N38,2)</f>
        <v>0</v>
      </c>
      <c r="P38" s="256">
        <v>0</v>
      </c>
      <c r="Q38" s="256">
        <f>ROUND(E38*P38,2)</f>
        <v>0</v>
      </c>
      <c r="R38" s="256"/>
      <c r="S38" s="256" t="s">
        <v>152</v>
      </c>
      <c r="T38" s="257" t="s">
        <v>153</v>
      </c>
      <c r="U38" s="223">
        <v>0</v>
      </c>
      <c r="V38" s="223">
        <f>ROUND(E38*U38,2)</f>
        <v>0</v>
      </c>
      <c r="W38" s="223"/>
      <c r="X38" s="223" t="s">
        <v>154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653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51">
        <v>17</v>
      </c>
      <c r="B39" s="252" t="s">
        <v>690</v>
      </c>
      <c r="C39" s="265" t="s">
        <v>691</v>
      </c>
      <c r="D39" s="253" t="s">
        <v>181</v>
      </c>
      <c r="E39" s="254">
        <v>1</v>
      </c>
      <c r="F39" s="255"/>
      <c r="G39" s="256">
        <f>ROUND(E39*F39,2)</f>
        <v>0</v>
      </c>
      <c r="H39" s="255"/>
      <c r="I39" s="256">
        <f>ROUND(E39*H39,2)</f>
        <v>0</v>
      </c>
      <c r="J39" s="255"/>
      <c r="K39" s="256">
        <f>ROUND(E39*J39,2)</f>
        <v>0</v>
      </c>
      <c r="L39" s="256">
        <v>15</v>
      </c>
      <c r="M39" s="256">
        <f>G39*(1+L39/100)</f>
        <v>0</v>
      </c>
      <c r="N39" s="256">
        <v>0</v>
      </c>
      <c r="O39" s="256">
        <f>ROUND(E39*N39,2)</f>
        <v>0</v>
      </c>
      <c r="P39" s="256">
        <v>0</v>
      </c>
      <c r="Q39" s="256">
        <f>ROUND(E39*P39,2)</f>
        <v>0</v>
      </c>
      <c r="R39" s="256"/>
      <c r="S39" s="256" t="s">
        <v>152</v>
      </c>
      <c r="T39" s="257" t="s">
        <v>153</v>
      </c>
      <c r="U39" s="223">
        <v>0</v>
      </c>
      <c r="V39" s="223">
        <f>ROUND(E39*U39,2)</f>
        <v>0</v>
      </c>
      <c r="W39" s="223"/>
      <c r="X39" s="223" t="s">
        <v>154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653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51">
        <v>18</v>
      </c>
      <c r="B40" s="252" t="s">
        <v>692</v>
      </c>
      <c r="C40" s="265" t="s">
        <v>693</v>
      </c>
      <c r="D40" s="253" t="s">
        <v>181</v>
      </c>
      <c r="E40" s="254">
        <v>1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/>
      <c r="S40" s="256" t="s">
        <v>152</v>
      </c>
      <c r="T40" s="257" t="s">
        <v>153</v>
      </c>
      <c r="U40" s="223">
        <v>0</v>
      </c>
      <c r="V40" s="223">
        <f>ROUND(E40*U40,2)</f>
        <v>0</v>
      </c>
      <c r="W40" s="223"/>
      <c r="X40" s="223" t="s">
        <v>310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441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51">
        <v>19</v>
      </c>
      <c r="B41" s="252" t="s">
        <v>694</v>
      </c>
      <c r="C41" s="265" t="s">
        <v>695</v>
      </c>
      <c r="D41" s="253" t="s">
        <v>181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/>
      <c r="S41" s="256" t="s">
        <v>152</v>
      </c>
      <c r="T41" s="257" t="s">
        <v>153</v>
      </c>
      <c r="U41" s="223">
        <v>0</v>
      </c>
      <c r="V41" s="223">
        <f>ROUND(E41*U41,2)</f>
        <v>0</v>
      </c>
      <c r="W41" s="223"/>
      <c r="X41" s="223" t="s">
        <v>310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441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1">
        <v>20</v>
      </c>
      <c r="B42" s="252" t="s">
        <v>696</v>
      </c>
      <c r="C42" s="265" t="s">
        <v>697</v>
      </c>
      <c r="D42" s="253" t="s">
        <v>160</v>
      </c>
      <c r="E42" s="254">
        <v>50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 t="s">
        <v>113</v>
      </c>
      <c r="S42" s="256" t="s">
        <v>162</v>
      </c>
      <c r="T42" s="257" t="s">
        <v>162</v>
      </c>
      <c r="U42" s="223">
        <v>0.39017000000000002</v>
      </c>
      <c r="V42" s="223">
        <f>ROUND(E42*U42,2)</f>
        <v>19.510000000000002</v>
      </c>
      <c r="W42" s="223"/>
      <c r="X42" s="223" t="s">
        <v>154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653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51">
        <v>21</v>
      </c>
      <c r="B43" s="252" t="s">
        <v>698</v>
      </c>
      <c r="C43" s="265" t="s">
        <v>699</v>
      </c>
      <c r="D43" s="253" t="s">
        <v>160</v>
      </c>
      <c r="E43" s="254">
        <v>6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0</v>
      </c>
      <c r="O43" s="256">
        <f>ROUND(E43*N43,2)</f>
        <v>0</v>
      </c>
      <c r="P43" s="256">
        <v>0</v>
      </c>
      <c r="Q43" s="256">
        <f>ROUND(E43*P43,2)</f>
        <v>0</v>
      </c>
      <c r="R43" s="256" t="s">
        <v>113</v>
      </c>
      <c r="S43" s="256" t="s">
        <v>162</v>
      </c>
      <c r="T43" s="257" t="s">
        <v>162</v>
      </c>
      <c r="U43" s="223">
        <v>0.13</v>
      </c>
      <c r="V43" s="223">
        <f>ROUND(E43*U43,2)</f>
        <v>0.78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653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51">
        <v>22</v>
      </c>
      <c r="B44" s="252" t="s">
        <v>700</v>
      </c>
      <c r="C44" s="265" t="s">
        <v>701</v>
      </c>
      <c r="D44" s="253" t="s">
        <v>160</v>
      </c>
      <c r="E44" s="254">
        <v>1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6"/>
      <c r="S44" s="256" t="s">
        <v>152</v>
      </c>
      <c r="T44" s="257" t="s">
        <v>153</v>
      </c>
      <c r="U44" s="223">
        <v>0</v>
      </c>
      <c r="V44" s="223">
        <f>ROUND(E44*U44,2)</f>
        <v>0</v>
      </c>
      <c r="W44" s="223"/>
      <c r="X44" s="223" t="s">
        <v>154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653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51">
        <v>23</v>
      </c>
      <c r="B45" s="252" t="s">
        <v>702</v>
      </c>
      <c r="C45" s="265" t="s">
        <v>703</v>
      </c>
      <c r="D45" s="253" t="s">
        <v>160</v>
      </c>
      <c r="E45" s="254">
        <v>3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15</v>
      </c>
      <c r="M45" s="256">
        <f>G45*(1+L45/100)</f>
        <v>0</v>
      </c>
      <c r="N45" s="256">
        <v>0</v>
      </c>
      <c r="O45" s="256">
        <f>ROUND(E45*N45,2)</f>
        <v>0</v>
      </c>
      <c r="P45" s="256">
        <v>0</v>
      </c>
      <c r="Q45" s="256">
        <f>ROUND(E45*P45,2)</f>
        <v>0</v>
      </c>
      <c r="R45" s="256" t="s">
        <v>113</v>
      </c>
      <c r="S45" s="256" t="s">
        <v>162</v>
      </c>
      <c r="T45" s="257" t="s">
        <v>162</v>
      </c>
      <c r="U45" s="223">
        <v>0.15620000000000001</v>
      </c>
      <c r="V45" s="223">
        <f>ROUND(E45*U45,2)</f>
        <v>0.47</v>
      </c>
      <c r="W45" s="223"/>
      <c r="X45" s="223" t="s">
        <v>154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653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51">
        <v>24</v>
      </c>
      <c r="B46" s="252" t="s">
        <v>704</v>
      </c>
      <c r="C46" s="265" t="s">
        <v>705</v>
      </c>
      <c r="D46" s="253" t="s">
        <v>160</v>
      </c>
      <c r="E46" s="254">
        <v>2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15</v>
      </c>
      <c r="M46" s="256">
        <f>G46*(1+L46/100)</f>
        <v>0</v>
      </c>
      <c r="N46" s="256">
        <v>0</v>
      </c>
      <c r="O46" s="256">
        <f>ROUND(E46*N46,2)</f>
        <v>0</v>
      </c>
      <c r="P46" s="256">
        <v>0</v>
      </c>
      <c r="Q46" s="256">
        <f>ROUND(E46*P46,2)</f>
        <v>0</v>
      </c>
      <c r="R46" s="256" t="s">
        <v>113</v>
      </c>
      <c r="S46" s="256" t="s">
        <v>162</v>
      </c>
      <c r="T46" s="257" t="s">
        <v>162</v>
      </c>
      <c r="U46" s="223">
        <v>0.1772</v>
      </c>
      <c r="V46" s="223">
        <f>ROUND(E46*U46,2)</f>
        <v>0.35</v>
      </c>
      <c r="W46" s="223"/>
      <c r="X46" s="223" t="s">
        <v>154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653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51">
        <v>25</v>
      </c>
      <c r="B47" s="252" t="s">
        <v>706</v>
      </c>
      <c r="C47" s="265" t="s">
        <v>707</v>
      </c>
      <c r="D47" s="253" t="s">
        <v>160</v>
      </c>
      <c r="E47" s="254">
        <v>26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6" t="s">
        <v>113</v>
      </c>
      <c r="S47" s="256" t="s">
        <v>162</v>
      </c>
      <c r="T47" s="257" t="s">
        <v>162</v>
      </c>
      <c r="U47" s="223">
        <v>0.249</v>
      </c>
      <c r="V47" s="223">
        <f>ROUND(E47*U47,2)</f>
        <v>6.47</v>
      </c>
      <c r="W47" s="223"/>
      <c r="X47" s="223" t="s">
        <v>154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653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51">
        <v>26</v>
      </c>
      <c r="B48" s="252" t="s">
        <v>708</v>
      </c>
      <c r="C48" s="265" t="s">
        <v>709</v>
      </c>
      <c r="D48" s="253" t="s">
        <v>257</v>
      </c>
      <c r="E48" s="254">
        <v>28</v>
      </c>
      <c r="F48" s="255"/>
      <c r="G48" s="256">
        <f>ROUND(E48*F48,2)</f>
        <v>0</v>
      </c>
      <c r="H48" s="255"/>
      <c r="I48" s="256">
        <f>ROUND(E48*H48,2)</f>
        <v>0</v>
      </c>
      <c r="J48" s="255"/>
      <c r="K48" s="256">
        <f>ROUND(E48*J48,2)</f>
        <v>0</v>
      </c>
      <c r="L48" s="256">
        <v>15</v>
      </c>
      <c r="M48" s="256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6" t="s">
        <v>113</v>
      </c>
      <c r="S48" s="256" t="s">
        <v>162</v>
      </c>
      <c r="T48" s="257" t="s">
        <v>162</v>
      </c>
      <c r="U48" s="223">
        <v>0.11586</v>
      </c>
      <c r="V48" s="223">
        <f>ROUND(E48*U48,2)</f>
        <v>3.24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653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51">
        <v>27</v>
      </c>
      <c r="B49" s="252" t="s">
        <v>710</v>
      </c>
      <c r="C49" s="265" t="s">
        <v>711</v>
      </c>
      <c r="D49" s="253" t="s">
        <v>257</v>
      </c>
      <c r="E49" s="254">
        <v>28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6" t="s">
        <v>113</v>
      </c>
      <c r="S49" s="256" t="s">
        <v>162</v>
      </c>
      <c r="T49" s="257" t="s">
        <v>162</v>
      </c>
      <c r="U49" s="223">
        <v>0.13915</v>
      </c>
      <c r="V49" s="223">
        <f>ROUND(E49*U49,2)</f>
        <v>3.9</v>
      </c>
      <c r="W49" s="223"/>
      <c r="X49" s="223" t="s">
        <v>154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653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1">
        <v>28</v>
      </c>
      <c r="B50" s="252" t="s">
        <v>712</v>
      </c>
      <c r="C50" s="265" t="s">
        <v>713</v>
      </c>
      <c r="D50" s="253" t="s">
        <v>257</v>
      </c>
      <c r="E50" s="254">
        <v>28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6" t="s">
        <v>113</v>
      </c>
      <c r="S50" s="256" t="s">
        <v>162</v>
      </c>
      <c r="T50" s="257" t="s">
        <v>162</v>
      </c>
      <c r="U50" s="223">
        <v>9.0499999999999997E-2</v>
      </c>
      <c r="V50" s="223">
        <f>ROUND(E50*U50,2)</f>
        <v>2.5299999999999998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653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51">
        <v>29</v>
      </c>
      <c r="B51" s="252" t="s">
        <v>714</v>
      </c>
      <c r="C51" s="265" t="s">
        <v>715</v>
      </c>
      <c r="D51" s="253" t="s">
        <v>257</v>
      </c>
      <c r="E51" s="254">
        <v>16</v>
      </c>
      <c r="F51" s="255"/>
      <c r="G51" s="256">
        <f>ROUND(E51*F51,2)</f>
        <v>0</v>
      </c>
      <c r="H51" s="255"/>
      <c r="I51" s="256">
        <f>ROUND(E51*H51,2)</f>
        <v>0</v>
      </c>
      <c r="J51" s="255"/>
      <c r="K51" s="256">
        <f>ROUND(E51*J51,2)</f>
        <v>0</v>
      </c>
      <c r="L51" s="256">
        <v>15</v>
      </c>
      <c r="M51" s="256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6" t="s">
        <v>113</v>
      </c>
      <c r="S51" s="256" t="s">
        <v>162</v>
      </c>
      <c r="T51" s="257" t="s">
        <v>162</v>
      </c>
      <c r="U51" s="223">
        <v>9.0499999999999997E-2</v>
      </c>
      <c r="V51" s="223">
        <f>ROUND(E51*U51,2)</f>
        <v>1.45</v>
      </c>
      <c r="W51" s="223"/>
      <c r="X51" s="223" t="s">
        <v>154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653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1">
        <v>30</v>
      </c>
      <c r="B52" s="252" t="s">
        <v>716</v>
      </c>
      <c r="C52" s="265" t="s">
        <v>717</v>
      </c>
      <c r="D52" s="253" t="s">
        <v>257</v>
      </c>
      <c r="E52" s="254">
        <v>49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6" t="s">
        <v>113</v>
      </c>
      <c r="S52" s="256" t="s">
        <v>162</v>
      </c>
      <c r="T52" s="257" t="s">
        <v>162</v>
      </c>
      <c r="U52" s="223">
        <v>9.955E-2</v>
      </c>
      <c r="V52" s="223">
        <f>ROUND(E52*U52,2)</f>
        <v>4.88</v>
      </c>
      <c r="W52" s="223"/>
      <c r="X52" s="223" t="s">
        <v>154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653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1">
        <v>31</v>
      </c>
      <c r="B53" s="252" t="s">
        <v>718</v>
      </c>
      <c r="C53" s="265" t="s">
        <v>719</v>
      </c>
      <c r="D53" s="253" t="s">
        <v>257</v>
      </c>
      <c r="E53" s="254">
        <v>50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 t="s">
        <v>113</v>
      </c>
      <c r="S53" s="256" t="s">
        <v>162</v>
      </c>
      <c r="T53" s="257" t="s">
        <v>162</v>
      </c>
      <c r="U53" s="223">
        <v>9.955E-2</v>
      </c>
      <c r="V53" s="223">
        <f>ROUND(E53*U53,2)</f>
        <v>4.9800000000000004</v>
      </c>
      <c r="W53" s="223"/>
      <c r="X53" s="223" t="s">
        <v>154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653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1">
        <v>32</v>
      </c>
      <c r="B54" s="252" t="s">
        <v>720</v>
      </c>
      <c r="C54" s="265" t="s">
        <v>721</v>
      </c>
      <c r="D54" s="253" t="s">
        <v>257</v>
      </c>
      <c r="E54" s="254">
        <v>210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113</v>
      </c>
      <c r="S54" s="256" t="s">
        <v>162</v>
      </c>
      <c r="T54" s="257" t="s">
        <v>162</v>
      </c>
      <c r="U54" s="223">
        <v>9.955E-2</v>
      </c>
      <c r="V54" s="223">
        <f>ROUND(E54*U54,2)</f>
        <v>20.91</v>
      </c>
      <c r="W54" s="223"/>
      <c r="X54" s="223" t="s">
        <v>154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653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51">
        <v>33</v>
      </c>
      <c r="B55" s="252" t="s">
        <v>722</v>
      </c>
      <c r="C55" s="265" t="s">
        <v>723</v>
      </c>
      <c r="D55" s="253" t="s">
        <v>257</v>
      </c>
      <c r="E55" s="254">
        <v>13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113</v>
      </c>
      <c r="S55" s="256" t="s">
        <v>162</v>
      </c>
      <c r="T55" s="257" t="s">
        <v>162</v>
      </c>
      <c r="U55" s="223">
        <v>9.955E-2</v>
      </c>
      <c r="V55" s="223">
        <f>ROUND(E55*U55,2)</f>
        <v>1.29</v>
      </c>
      <c r="W55" s="223"/>
      <c r="X55" s="223" t="s">
        <v>154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653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51">
        <v>34</v>
      </c>
      <c r="B56" s="252" t="s">
        <v>724</v>
      </c>
      <c r="C56" s="265" t="s">
        <v>725</v>
      </c>
      <c r="D56" s="253" t="s">
        <v>257</v>
      </c>
      <c r="E56" s="254">
        <v>7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113</v>
      </c>
      <c r="S56" s="256" t="s">
        <v>162</v>
      </c>
      <c r="T56" s="257" t="s">
        <v>162</v>
      </c>
      <c r="U56" s="223">
        <v>9.955E-2</v>
      </c>
      <c r="V56" s="223">
        <f>ROUND(E56*U56,2)</f>
        <v>0.7</v>
      </c>
      <c r="W56" s="223"/>
      <c r="X56" s="223" t="s">
        <v>154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653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51">
        <v>35</v>
      </c>
      <c r="B57" s="252" t="s">
        <v>726</v>
      </c>
      <c r="C57" s="265" t="s">
        <v>727</v>
      </c>
      <c r="D57" s="253" t="s">
        <v>257</v>
      </c>
      <c r="E57" s="254">
        <v>7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113</v>
      </c>
      <c r="S57" s="256" t="s">
        <v>162</v>
      </c>
      <c r="T57" s="257" t="s">
        <v>162</v>
      </c>
      <c r="U57" s="223">
        <v>0.12062</v>
      </c>
      <c r="V57" s="223">
        <f>ROUND(E57*U57,2)</f>
        <v>0.84</v>
      </c>
      <c r="W57" s="223"/>
      <c r="X57" s="223" t="s">
        <v>154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653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51">
        <v>36</v>
      </c>
      <c r="B58" s="252" t="s">
        <v>728</v>
      </c>
      <c r="C58" s="265" t="s">
        <v>729</v>
      </c>
      <c r="D58" s="253" t="s">
        <v>257</v>
      </c>
      <c r="E58" s="254">
        <v>28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113</v>
      </c>
      <c r="S58" s="256" t="s">
        <v>162</v>
      </c>
      <c r="T58" s="257" t="s">
        <v>162</v>
      </c>
      <c r="U58" s="223">
        <v>7.8E-2</v>
      </c>
      <c r="V58" s="223">
        <f>ROUND(E58*U58,2)</f>
        <v>2.1800000000000002</v>
      </c>
      <c r="W58" s="223"/>
      <c r="X58" s="223" t="s">
        <v>154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653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51">
        <v>37</v>
      </c>
      <c r="B59" s="252" t="s">
        <v>730</v>
      </c>
      <c r="C59" s="265" t="s">
        <v>731</v>
      </c>
      <c r="D59" s="253" t="s">
        <v>160</v>
      </c>
      <c r="E59" s="254">
        <v>1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6" t="s">
        <v>309</v>
      </c>
      <c r="S59" s="256" t="s">
        <v>162</v>
      </c>
      <c r="T59" s="257" t="s">
        <v>162</v>
      </c>
      <c r="U59" s="223">
        <v>0</v>
      </c>
      <c r="V59" s="223">
        <f>ROUND(E59*U59,2)</f>
        <v>0</v>
      </c>
      <c r="W59" s="223"/>
      <c r="X59" s="223" t="s">
        <v>310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441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51">
        <v>38</v>
      </c>
      <c r="B60" s="252" t="s">
        <v>732</v>
      </c>
      <c r="C60" s="265" t="s">
        <v>733</v>
      </c>
      <c r="D60" s="253" t="s">
        <v>160</v>
      </c>
      <c r="E60" s="254">
        <v>1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 t="s">
        <v>113</v>
      </c>
      <c r="S60" s="256" t="s">
        <v>162</v>
      </c>
      <c r="T60" s="257" t="s">
        <v>162</v>
      </c>
      <c r="U60" s="223">
        <v>0.30567</v>
      </c>
      <c r="V60" s="223">
        <f>ROUND(E60*U60,2)</f>
        <v>0.31</v>
      </c>
      <c r="W60" s="223"/>
      <c r="X60" s="223" t="s">
        <v>154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653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1">
        <v>39</v>
      </c>
      <c r="B61" s="252" t="s">
        <v>734</v>
      </c>
      <c r="C61" s="265" t="s">
        <v>735</v>
      </c>
      <c r="D61" s="253" t="s">
        <v>160</v>
      </c>
      <c r="E61" s="254">
        <v>8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/>
      <c r="S61" s="256" t="s">
        <v>162</v>
      </c>
      <c r="T61" s="257" t="s">
        <v>162</v>
      </c>
      <c r="U61" s="223">
        <v>0.21299999999999999</v>
      </c>
      <c r="V61" s="223">
        <f>ROUND(E61*U61,2)</f>
        <v>1.7</v>
      </c>
      <c r="W61" s="223"/>
      <c r="X61" s="223" t="s">
        <v>154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653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40</v>
      </c>
      <c r="B62" s="252" t="s">
        <v>656</v>
      </c>
      <c r="C62" s="265" t="s">
        <v>657</v>
      </c>
      <c r="D62" s="253" t="s">
        <v>658</v>
      </c>
      <c r="E62" s="254">
        <v>1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309</v>
      </c>
      <c r="S62" s="256" t="s">
        <v>162</v>
      </c>
      <c r="T62" s="257" t="s">
        <v>162</v>
      </c>
      <c r="U62" s="223">
        <v>0</v>
      </c>
      <c r="V62" s="223">
        <f>ROUND(E62*U62,2)</f>
        <v>0</v>
      </c>
      <c r="W62" s="223"/>
      <c r="X62" s="223" t="s">
        <v>310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441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26" t="s">
        <v>147</v>
      </c>
      <c r="B63" s="227" t="s">
        <v>115</v>
      </c>
      <c r="C63" s="240" t="s">
        <v>116</v>
      </c>
      <c r="D63" s="228"/>
      <c r="E63" s="229"/>
      <c r="F63" s="230"/>
      <c r="G63" s="230">
        <f>SUMIF(AG64:AG83,"&lt;&gt;NOR",G64:G83)</f>
        <v>0</v>
      </c>
      <c r="H63" s="230"/>
      <c r="I63" s="230">
        <f>SUM(I64:I83)</f>
        <v>0</v>
      </c>
      <c r="J63" s="230"/>
      <c r="K63" s="230">
        <f>SUM(K64:K83)</f>
        <v>0</v>
      </c>
      <c r="L63" s="230"/>
      <c r="M63" s="230">
        <f>SUM(M64:M83)</f>
        <v>0</v>
      </c>
      <c r="N63" s="230"/>
      <c r="O63" s="230">
        <f>SUM(O64:O83)</f>
        <v>0</v>
      </c>
      <c r="P63" s="230"/>
      <c r="Q63" s="230">
        <f>SUM(Q64:Q83)</f>
        <v>0</v>
      </c>
      <c r="R63" s="230"/>
      <c r="S63" s="230"/>
      <c r="T63" s="231"/>
      <c r="U63" s="225"/>
      <c r="V63" s="225">
        <f>SUM(V64:V83)</f>
        <v>8.56</v>
      </c>
      <c r="W63" s="225"/>
      <c r="X63" s="225"/>
      <c r="AG63" t="s">
        <v>148</v>
      </c>
    </row>
    <row r="64" spans="1:60" outlineLevel="1" x14ac:dyDescent="0.2">
      <c r="A64" s="251">
        <v>41</v>
      </c>
      <c r="B64" s="252" t="s">
        <v>736</v>
      </c>
      <c r="C64" s="265" t="s">
        <v>737</v>
      </c>
      <c r="D64" s="253" t="s">
        <v>160</v>
      </c>
      <c r="E64" s="254">
        <v>1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/>
      <c r="S64" s="256" t="s">
        <v>152</v>
      </c>
      <c r="T64" s="257" t="s">
        <v>153</v>
      </c>
      <c r="U64" s="223">
        <v>0</v>
      </c>
      <c r="V64" s="223">
        <f>ROUND(E64*U64,2)</f>
        <v>0</v>
      </c>
      <c r="W64" s="223"/>
      <c r="X64" s="223" t="s">
        <v>310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441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51">
        <v>42</v>
      </c>
      <c r="B65" s="252" t="s">
        <v>738</v>
      </c>
      <c r="C65" s="265" t="s">
        <v>739</v>
      </c>
      <c r="D65" s="253" t="s">
        <v>160</v>
      </c>
      <c r="E65" s="254">
        <v>1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/>
      <c r="S65" s="256" t="s">
        <v>152</v>
      </c>
      <c r="T65" s="257" t="s">
        <v>153</v>
      </c>
      <c r="U65" s="223">
        <v>0</v>
      </c>
      <c r="V65" s="223">
        <f>ROUND(E65*U65,2)</f>
        <v>0</v>
      </c>
      <c r="W65" s="223"/>
      <c r="X65" s="223" t="s">
        <v>310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441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1">
        <v>43</v>
      </c>
      <c r="B66" s="252" t="s">
        <v>740</v>
      </c>
      <c r="C66" s="265" t="s">
        <v>741</v>
      </c>
      <c r="D66" s="253" t="s">
        <v>160</v>
      </c>
      <c r="E66" s="254">
        <v>3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/>
      <c r="S66" s="256" t="s">
        <v>162</v>
      </c>
      <c r="T66" s="257" t="s">
        <v>162</v>
      </c>
      <c r="U66" s="223">
        <v>0.21</v>
      </c>
      <c r="V66" s="223">
        <f>ROUND(E66*U66,2)</f>
        <v>0.63</v>
      </c>
      <c r="W66" s="223"/>
      <c r="X66" s="223" t="s">
        <v>154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155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51">
        <v>44</v>
      </c>
      <c r="B67" s="252" t="s">
        <v>742</v>
      </c>
      <c r="C67" s="265" t="s">
        <v>743</v>
      </c>
      <c r="D67" s="253" t="s">
        <v>160</v>
      </c>
      <c r="E67" s="254">
        <v>3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/>
      <c r="S67" s="256" t="s">
        <v>162</v>
      </c>
      <c r="T67" s="257" t="s">
        <v>162</v>
      </c>
      <c r="U67" s="223">
        <v>0.20166999999999999</v>
      </c>
      <c r="V67" s="223">
        <f>ROUND(E67*U67,2)</f>
        <v>0.61</v>
      </c>
      <c r="W67" s="223"/>
      <c r="X67" s="223" t="s">
        <v>154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653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45</v>
      </c>
      <c r="B68" s="252" t="s">
        <v>744</v>
      </c>
      <c r="C68" s="265" t="s">
        <v>745</v>
      </c>
      <c r="D68" s="253" t="s">
        <v>160</v>
      </c>
      <c r="E68" s="254">
        <v>6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113</v>
      </c>
      <c r="S68" s="256" t="s">
        <v>162</v>
      </c>
      <c r="T68" s="257" t="s">
        <v>162</v>
      </c>
      <c r="U68" s="223">
        <v>0.4325</v>
      </c>
      <c r="V68" s="223">
        <f>ROUND(E68*U68,2)</f>
        <v>2.6</v>
      </c>
      <c r="W68" s="223"/>
      <c r="X68" s="223" t="s">
        <v>154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653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33.75" outlineLevel="1" x14ac:dyDescent="0.2">
      <c r="A69" s="251">
        <v>46</v>
      </c>
      <c r="B69" s="252" t="s">
        <v>746</v>
      </c>
      <c r="C69" s="265" t="s">
        <v>747</v>
      </c>
      <c r="D69" s="253" t="s">
        <v>257</v>
      </c>
      <c r="E69" s="254">
        <v>5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309</v>
      </c>
      <c r="S69" s="256" t="s">
        <v>162</v>
      </c>
      <c r="T69" s="257" t="s">
        <v>162</v>
      </c>
      <c r="U69" s="223">
        <v>0</v>
      </c>
      <c r="V69" s="223">
        <f>ROUND(E69*U69,2)</f>
        <v>0</v>
      </c>
      <c r="W69" s="223"/>
      <c r="X69" s="223" t="s">
        <v>310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441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33.75" outlineLevel="1" x14ac:dyDescent="0.2">
      <c r="A70" s="251">
        <v>47</v>
      </c>
      <c r="B70" s="252" t="s">
        <v>748</v>
      </c>
      <c r="C70" s="265" t="s">
        <v>749</v>
      </c>
      <c r="D70" s="253" t="s">
        <v>257</v>
      </c>
      <c r="E70" s="254">
        <v>14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309</v>
      </c>
      <c r="S70" s="256" t="s">
        <v>162</v>
      </c>
      <c r="T70" s="257" t="s">
        <v>162</v>
      </c>
      <c r="U70" s="223">
        <v>0</v>
      </c>
      <c r="V70" s="223">
        <f>ROUND(E70*U70,2)</f>
        <v>0</v>
      </c>
      <c r="W70" s="223"/>
      <c r="X70" s="223" t="s">
        <v>310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441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48</v>
      </c>
      <c r="B71" s="252" t="s">
        <v>750</v>
      </c>
      <c r="C71" s="265" t="s">
        <v>751</v>
      </c>
      <c r="D71" s="253" t="s">
        <v>257</v>
      </c>
      <c r="E71" s="254">
        <v>14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309</v>
      </c>
      <c r="S71" s="256" t="s">
        <v>162</v>
      </c>
      <c r="T71" s="257" t="s">
        <v>162</v>
      </c>
      <c r="U71" s="223">
        <v>0</v>
      </c>
      <c r="V71" s="223">
        <f>ROUND(E71*U71,2)</f>
        <v>0</v>
      </c>
      <c r="W71" s="223"/>
      <c r="X71" s="223" t="s">
        <v>310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441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51">
        <v>49</v>
      </c>
      <c r="B72" s="252" t="s">
        <v>752</v>
      </c>
      <c r="C72" s="265" t="s">
        <v>753</v>
      </c>
      <c r="D72" s="253" t="s">
        <v>257</v>
      </c>
      <c r="E72" s="254">
        <v>14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/>
      <c r="S72" s="256" t="s">
        <v>162</v>
      </c>
      <c r="T72" s="257" t="s">
        <v>162</v>
      </c>
      <c r="U72" s="223">
        <v>5.7000000000000002E-2</v>
      </c>
      <c r="V72" s="223">
        <f>ROUND(E72*U72,2)</f>
        <v>0.8</v>
      </c>
      <c r="W72" s="223"/>
      <c r="X72" s="223" t="s">
        <v>154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653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50</v>
      </c>
      <c r="B73" s="252" t="s">
        <v>754</v>
      </c>
      <c r="C73" s="265" t="s">
        <v>755</v>
      </c>
      <c r="D73" s="253" t="s">
        <v>257</v>
      </c>
      <c r="E73" s="254">
        <v>14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/>
      <c r="S73" s="256" t="s">
        <v>162</v>
      </c>
      <c r="T73" s="257" t="s">
        <v>162</v>
      </c>
      <c r="U73" s="223">
        <v>6.2829999999999997E-2</v>
      </c>
      <c r="V73" s="223">
        <f>ROUND(E73*U73,2)</f>
        <v>0.88</v>
      </c>
      <c r="W73" s="223"/>
      <c r="X73" s="223" t="s">
        <v>154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653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51</v>
      </c>
      <c r="B74" s="252" t="s">
        <v>756</v>
      </c>
      <c r="C74" s="265" t="s">
        <v>757</v>
      </c>
      <c r="D74" s="253" t="s">
        <v>257</v>
      </c>
      <c r="E74" s="254">
        <v>14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/>
      <c r="S74" s="256" t="s">
        <v>162</v>
      </c>
      <c r="T74" s="257" t="s">
        <v>162</v>
      </c>
      <c r="U74" s="223">
        <v>6.1830000000000003E-2</v>
      </c>
      <c r="V74" s="223">
        <f>ROUND(E74*U74,2)</f>
        <v>0.87</v>
      </c>
      <c r="W74" s="223"/>
      <c r="X74" s="223" t="s">
        <v>154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653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52</v>
      </c>
      <c r="B75" s="252" t="s">
        <v>728</v>
      </c>
      <c r="C75" s="265" t="s">
        <v>729</v>
      </c>
      <c r="D75" s="253" t="s">
        <v>257</v>
      </c>
      <c r="E75" s="254">
        <v>14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113</v>
      </c>
      <c r="S75" s="256" t="s">
        <v>162</v>
      </c>
      <c r="T75" s="257" t="s">
        <v>162</v>
      </c>
      <c r="U75" s="223">
        <v>7.8E-2</v>
      </c>
      <c r="V75" s="223">
        <f>ROUND(E75*U75,2)</f>
        <v>1.0900000000000001</v>
      </c>
      <c r="W75" s="223"/>
      <c r="X75" s="223" t="s">
        <v>154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653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45" outlineLevel="1" x14ac:dyDescent="0.2">
      <c r="A76" s="251">
        <v>53</v>
      </c>
      <c r="B76" s="252" t="s">
        <v>758</v>
      </c>
      <c r="C76" s="265" t="s">
        <v>759</v>
      </c>
      <c r="D76" s="253" t="s">
        <v>257</v>
      </c>
      <c r="E76" s="254">
        <v>14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309</v>
      </c>
      <c r="S76" s="256" t="s">
        <v>162</v>
      </c>
      <c r="T76" s="257" t="s">
        <v>162</v>
      </c>
      <c r="U76" s="223">
        <v>0</v>
      </c>
      <c r="V76" s="223">
        <f>ROUND(E76*U76,2)</f>
        <v>0</v>
      </c>
      <c r="W76" s="223"/>
      <c r="X76" s="223" t="s">
        <v>310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441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54</v>
      </c>
      <c r="B77" s="252" t="s">
        <v>760</v>
      </c>
      <c r="C77" s="265" t="s">
        <v>761</v>
      </c>
      <c r="D77" s="253" t="s">
        <v>160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/>
      <c r="S77" s="256" t="s">
        <v>162</v>
      </c>
      <c r="T77" s="257" t="s">
        <v>162</v>
      </c>
      <c r="U77" s="223">
        <v>0.67759999999999998</v>
      </c>
      <c r="V77" s="223">
        <f>ROUND(E77*U77,2)</f>
        <v>0.68</v>
      </c>
      <c r="W77" s="223"/>
      <c r="X77" s="223" t="s">
        <v>154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653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55</v>
      </c>
      <c r="B78" s="252" t="s">
        <v>762</v>
      </c>
      <c r="C78" s="265" t="s">
        <v>763</v>
      </c>
      <c r="D78" s="253" t="s">
        <v>181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152</v>
      </c>
      <c r="T78" s="257" t="s">
        <v>153</v>
      </c>
      <c r="U78" s="223">
        <v>0</v>
      </c>
      <c r="V78" s="223">
        <f>ROUND(E78*U78,2)</f>
        <v>0</v>
      </c>
      <c r="W78" s="223"/>
      <c r="X78" s="223" t="s">
        <v>310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441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56</v>
      </c>
      <c r="B79" s="252" t="s">
        <v>764</v>
      </c>
      <c r="C79" s="265" t="s">
        <v>765</v>
      </c>
      <c r="D79" s="253" t="s">
        <v>160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/>
      <c r="S79" s="256" t="s">
        <v>152</v>
      </c>
      <c r="T79" s="257" t="s">
        <v>153</v>
      </c>
      <c r="U79" s="223">
        <v>0</v>
      </c>
      <c r="V79" s="223">
        <f>ROUND(E79*U79,2)</f>
        <v>0</v>
      </c>
      <c r="W79" s="223"/>
      <c r="X79" s="223" t="s">
        <v>154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653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1">
        <v>57</v>
      </c>
      <c r="B80" s="252" t="s">
        <v>766</v>
      </c>
      <c r="C80" s="265" t="s">
        <v>767</v>
      </c>
      <c r="D80" s="253" t="s">
        <v>160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/>
      <c r="S80" s="256" t="s">
        <v>162</v>
      </c>
      <c r="T80" s="257" t="s">
        <v>162</v>
      </c>
      <c r="U80" s="223">
        <v>0.39650000000000002</v>
      </c>
      <c r="V80" s="223">
        <f>ROUND(E80*U80,2)</f>
        <v>0.4</v>
      </c>
      <c r="W80" s="223"/>
      <c r="X80" s="223" t="s">
        <v>154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653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58</v>
      </c>
      <c r="B81" s="252" t="s">
        <v>656</v>
      </c>
      <c r="C81" s="265" t="s">
        <v>657</v>
      </c>
      <c r="D81" s="253" t="s">
        <v>658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 t="s">
        <v>309</v>
      </c>
      <c r="S81" s="256" t="s">
        <v>162</v>
      </c>
      <c r="T81" s="257" t="s">
        <v>162</v>
      </c>
      <c r="U81" s="223">
        <v>0</v>
      </c>
      <c r="V81" s="223">
        <f>ROUND(E81*U81,2)</f>
        <v>0</v>
      </c>
      <c r="W81" s="223"/>
      <c r="X81" s="223" t="s">
        <v>310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311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59</v>
      </c>
      <c r="B82" s="252" t="s">
        <v>768</v>
      </c>
      <c r="C82" s="265" t="s">
        <v>769</v>
      </c>
      <c r="D82" s="253" t="s">
        <v>160</v>
      </c>
      <c r="E82" s="254">
        <v>7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/>
      <c r="S82" s="256" t="s">
        <v>152</v>
      </c>
      <c r="T82" s="257" t="s">
        <v>153</v>
      </c>
      <c r="U82" s="223">
        <v>0</v>
      </c>
      <c r="V82" s="223">
        <f>ROUND(E82*U82,2)</f>
        <v>0</v>
      </c>
      <c r="W82" s="223"/>
      <c r="X82" s="223" t="s">
        <v>310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441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1">
        <v>60</v>
      </c>
      <c r="B83" s="252" t="s">
        <v>770</v>
      </c>
      <c r="C83" s="265" t="s">
        <v>771</v>
      </c>
      <c r="D83" s="253" t="s">
        <v>181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/>
      <c r="S83" s="256" t="s">
        <v>152</v>
      </c>
      <c r="T83" s="257" t="s">
        <v>153</v>
      </c>
      <c r="U83" s="223">
        <v>0</v>
      </c>
      <c r="V83" s="223">
        <f>ROUND(E83*U83,2)</f>
        <v>0</v>
      </c>
      <c r="W83" s="223"/>
      <c r="X83" s="223" t="s">
        <v>310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441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x14ac:dyDescent="0.2">
      <c r="A84" s="226" t="s">
        <v>147</v>
      </c>
      <c r="B84" s="227" t="s">
        <v>117</v>
      </c>
      <c r="C84" s="240" t="s">
        <v>118</v>
      </c>
      <c r="D84" s="228"/>
      <c r="E84" s="229"/>
      <c r="F84" s="230"/>
      <c r="G84" s="230">
        <f>SUMIF(AG85:AG90,"&lt;&gt;NOR",G85:G90)</f>
        <v>0</v>
      </c>
      <c r="H84" s="230"/>
      <c r="I84" s="230">
        <f>SUM(I85:I90)</f>
        <v>0</v>
      </c>
      <c r="J84" s="230"/>
      <c r="K84" s="230">
        <f>SUM(K85:K90)</f>
        <v>0</v>
      </c>
      <c r="L84" s="230"/>
      <c r="M84" s="230">
        <f>SUM(M85:M90)</f>
        <v>0</v>
      </c>
      <c r="N84" s="230"/>
      <c r="O84" s="230">
        <f>SUM(O85:O90)</f>
        <v>0</v>
      </c>
      <c r="P84" s="230"/>
      <c r="Q84" s="230">
        <f>SUM(Q85:Q90)</f>
        <v>0</v>
      </c>
      <c r="R84" s="230"/>
      <c r="S84" s="230"/>
      <c r="T84" s="231"/>
      <c r="U84" s="225"/>
      <c r="V84" s="225">
        <f>SUM(V85:V90)</f>
        <v>1.89</v>
      </c>
      <c r="W84" s="225"/>
      <c r="X84" s="225"/>
      <c r="AG84" t="s">
        <v>148</v>
      </c>
    </row>
    <row r="85" spans="1:60" outlineLevel="1" x14ac:dyDescent="0.2">
      <c r="A85" s="251">
        <v>61</v>
      </c>
      <c r="B85" s="252" t="s">
        <v>772</v>
      </c>
      <c r="C85" s="265" t="s">
        <v>773</v>
      </c>
      <c r="D85" s="253" t="s">
        <v>181</v>
      </c>
      <c r="E85" s="254">
        <v>22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/>
      <c r="S85" s="256" t="s">
        <v>152</v>
      </c>
      <c r="T85" s="257" t="s">
        <v>153</v>
      </c>
      <c r="U85" s="223">
        <v>0</v>
      </c>
      <c r="V85" s="223">
        <f>ROUND(E85*U85,2)</f>
        <v>0</v>
      </c>
      <c r="W85" s="223"/>
      <c r="X85" s="223" t="s">
        <v>154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653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51">
        <v>62</v>
      </c>
      <c r="B86" s="252" t="s">
        <v>774</v>
      </c>
      <c r="C86" s="265" t="s">
        <v>775</v>
      </c>
      <c r="D86" s="253" t="s">
        <v>181</v>
      </c>
      <c r="E86" s="254">
        <v>7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6"/>
      <c r="S86" s="256" t="s">
        <v>152</v>
      </c>
      <c r="T86" s="257" t="s">
        <v>153</v>
      </c>
      <c r="U86" s="223">
        <v>0</v>
      </c>
      <c r="V86" s="223">
        <f>ROUND(E86*U86,2)</f>
        <v>0</v>
      </c>
      <c r="W86" s="223"/>
      <c r="X86" s="223" t="s">
        <v>154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653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51">
        <v>63</v>
      </c>
      <c r="B87" s="252" t="s">
        <v>776</v>
      </c>
      <c r="C87" s="265" t="s">
        <v>777</v>
      </c>
      <c r="D87" s="253" t="s">
        <v>181</v>
      </c>
      <c r="E87" s="254">
        <v>1</v>
      </c>
      <c r="F87" s="255"/>
      <c r="G87" s="256">
        <f>ROUND(E87*F87,2)</f>
        <v>0</v>
      </c>
      <c r="H87" s="255"/>
      <c r="I87" s="256">
        <f>ROUND(E87*H87,2)</f>
        <v>0</v>
      </c>
      <c r="J87" s="255"/>
      <c r="K87" s="256">
        <f>ROUND(E87*J87,2)</f>
        <v>0</v>
      </c>
      <c r="L87" s="256">
        <v>15</v>
      </c>
      <c r="M87" s="256">
        <f>G87*(1+L87/100)</f>
        <v>0</v>
      </c>
      <c r="N87" s="256">
        <v>0</v>
      </c>
      <c r="O87" s="256">
        <f>ROUND(E87*N87,2)</f>
        <v>0</v>
      </c>
      <c r="P87" s="256">
        <v>0</v>
      </c>
      <c r="Q87" s="256">
        <f>ROUND(E87*P87,2)</f>
        <v>0</v>
      </c>
      <c r="R87" s="256"/>
      <c r="S87" s="256" t="s">
        <v>152</v>
      </c>
      <c r="T87" s="257" t="s">
        <v>153</v>
      </c>
      <c r="U87" s="223">
        <v>0</v>
      </c>
      <c r="V87" s="223">
        <f>ROUND(E87*U87,2)</f>
        <v>0</v>
      </c>
      <c r="W87" s="223"/>
      <c r="X87" s="223" t="s">
        <v>154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653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51">
        <v>64</v>
      </c>
      <c r="B88" s="252" t="s">
        <v>778</v>
      </c>
      <c r="C88" s="265" t="s">
        <v>779</v>
      </c>
      <c r="D88" s="253" t="s">
        <v>181</v>
      </c>
      <c r="E88" s="254">
        <v>1</v>
      </c>
      <c r="F88" s="255"/>
      <c r="G88" s="256">
        <f>ROUND(E88*F88,2)</f>
        <v>0</v>
      </c>
      <c r="H88" s="255"/>
      <c r="I88" s="256">
        <f>ROUND(E88*H88,2)</f>
        <v>0</v>
      </c>
      <c r="J88" s="255"/>
      <c r="K88" s="256">
        <f>ROUND(E88*J88,2)</f>
        <v>0</v>
      </c>
      <c r="L88" s="256">
        <v>15</v>
      </c>
      <c r="M88" s="256">
        <f>G88*(1+L88/100)</f>
        <v>0</v>
      </c>
      <c r="N88" s="256">
        <v>0</v>
      </c>
      <c r="O88" s="256">
        <f>ROUND(E88*N88,2)</f>
        <v>0</v>
      </c>
      <c r="P88" s="256">
        <v>0</v>
      </c>
      <c r="Q88" s="256">
        <f>ROUND(E88*P88,2)</f>
        <v>0</v>
      </c>
      <c r="R88" s="256"/>
      <c r="S88" s="256" t="s">
        <v>152</v>
      </c>
      <c r="T88" s="257" t="s">
        <v>153</v>
      </c>
      <c r="U88" s="223">
        <v>0</v>
      </c>
      <c r="V88" s="223">
        <f>ROUND(E88*U88,2)</f>
        <v>0</v>
      </c>
      <c r="W88" s="223"/>
      <c r="X88" s="223" t="s">
        <v>154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653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51">
        <v>65</v>
      </c>
      <c r="B89" s="252" t="s">
        <v>780</v>
      </c>
      <c r="C89" s="265" t="s">
        <v>781</v>
      </c>
      <c r="D89" s="253" t="s">
        <v>181</v>
      </c>
      <c r="E89" s="254">
        <v>1</v>
      </c>
      <c r="F89" s="255"/>
      <c r="G89" s="256">
        <f>ROUND(E89*F89,2)</f>
        <v>0</v>
      </c>
      <c r="H89" s="255"/>
      <c r="I89" s="256">
        <f>ROUND(E89*H89,2)</f>
        <v>0</v>
      </c>
      <c r="J89" s="255"/>
      <c r="K89" s="256">
        <f>ROUND(E89*J89,2)</f>
        <v>0</v>
      </c>
      <c r="L89" s="256">
        <v>15</v>
      </c>
      <c r="M89" s="256">
        <f>G89*(1+L89/100)</f>
        <v>0</v>
      </c>
      <c r="N89" s="256">
        <v>0</v>
      </c>
      <c r="O89" s="256">
        <f>ROUND(E89*N89,2)</f>
        <v>0</v>
      </c>
      <c r="P89" s="256">
        <v>0</v>
      </c>
      <c r="Q89" s="256">
        <f>ROUND(E89*P89,2)</f>
        <v>0</v>
      </c>
      <c r="R89" s="256"/>
      <c r="S89" s="256" t="s">
        <v>152</v>
      </c>
      <c r="T89" s="257" t="s">
        <v>153</v>
      </c>
      <c r="U89" s="223">
        <v>0</v>
      </c>
      <c r="V89" s="223">
        <f>ROUND(E89*U89,2)</f>
        <v>0</v>
      </c>
      <c r="W89" s="223"/>
      <c r="X89" s="223" t="s">
        <v>154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653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32">
        <v>66</v>
      </c>
      <c r="B90" s="233" t="s">
        <v>782</v>
      </c>
      <c r="C90" s="241" t="s">
        <v>783</v>
      </c>
      <c r="D90" s="234" t="s">
        <v>160</v>
      </c>
      <c r="E90" s="235">
        <v>7</v>
      </c>
      <c r="F90" s="236"/>
      <c r="G90" s="237">
        <f>ROUND(E90*F90,2)</f>
        <v>0</v>
      </c>
      <c r="H90" s="236"/>
      <c r="I90" s="237">
        <f>ROUND(E90*H90,2)</f>
        <v>0</v>
      </c>
      <c r="J90" s="236"/>
      <c r="K90" s="237">
        <f>ROUND(E90*J90,2)</f>
        <v>0</v>
      </c>
      <c r="L90" s="237">
        <v>15</v>
      </c>
      <c r="M90" s="237">
        <f>G90*(1+L90/100)</f>
        <v>0</v>
      </c>
      <c r="N90" s="237">
        <v>0</v>
      </c>
      <c r="O90" s="237">
        <f>ROUND(E90*N90,2)</f>
        <v>0</v>
      </c>
      <c r="P90" s="237">
        <v>0</v>
      </c>
      <c r="Q90" s="237">
        <f>ROUND(E90*P90,2)</f>
        <v>0</v>
      </c>
      <c r="R90" s="237"/>
      <c r="S90" s="237" t="s">
        <v>162</v>
      </c>
      <c r="T90" s="238" t="s">
        <v>162</v>
      </c>
      <c r="U90" s="223">
        <v>0.27</v>
      </c>
      <c r="V90" s="223">
        <f>ROUND(E90*U90,2)</f>
        <v>1.89</v>
      </c>
      <c r="W90" s="223"/>
      <c r="X90" s="223" t="s">
        <v>154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653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">
      <c r="A91" s="3"/>
      <c r="B91" s="4"/>
      <c r="C91" s="242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134</v>
      </c>
    </row>
    <row r="92" spans="1:60" x14ac:dyDescent="0.2">
      <c r="A92" s="216"/>
      <c r="B92" s="217" t="s">
        <v>29</v>
      </c>
      <c r="C92" s="243"/>
      <c r="D92" s="218"/>
      <c r="E92" s="219"/>
      <c r="F92" s="219"/>
      <c r="G92" s="239">
        <f>G8+G17+G19+G34+G37+G63+G84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156</v>
      </c>
    </row>
    <row r="93" spans="1:60" x14ac:dyDescent="0.2">
      <c r="C93" s="244"/>
      <c r="D93" s="10"/>
      <c r="AG93" t="s">
        <v>157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2osc10+GOP4UaVPV5fXNgzt+X2B3eXQV/Pze9P6nvnpKCQ0xUDxHwyCCEBg43rI95OUvJBWV4VKVKrZuur8Nw==" saltValue="rPpmRJ8bt4n92knG2u37TQ==" spinCount="100000" sheet="1"/>
  <mergeCells count="14">
    <mergeCell ref="C33:G33"/>
    <mergeCell ref="C36:G36"/>
    <mergeCell ref="C15:G15"/>
    <mergeCell ref="C22:G22"/>
    <mergeCell ref="C24:G24"/>
    <mergeCell ref="C26:G26"/>
    <mergeCell ref="C29:G29"/>
    <mergeCell ref="C31:G3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05 05_00 Pol</vt:lpstr>
      <vt:lpstr>05 05_01 Pol</vt:lpstr>
      <vt:lpstr>05 05_02 Pol</vt:lpstr>
      <vt:lpstr>05 05_03 Pol</vt:lpstr>
      <vt:lpstr>05 05_04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'05 05_00 Pol'!Názvy_tisku</vt:lpstr>
      <vt:lpstr>'05 05_01 Pol'!Názvy_tisku</vt:lpstr>
      <vt:lpstr>'05 05_02 Pol'!Názvy_tisku</vt:lpstr>
      <vt:lpstr>'05 05_03 Pol'!Názvy_tisku</vt:lpstr>
      <vt:lpstr>'05 05_04 Pol'!Názvy_tisku</vt:lpstr>
      <vt:lpstr>oadresa</vt:lpstr>
      <vt:lpstr>Stavba!Objednatel</vt:lpstr>
      <vt:lpstr>Stavba!Objekt</vt:lpstr>
      <vt:lpstr>'05 05_00 Pol'!Oblast_tisku</vt:lpstr>
      <vt:lpstr>'05 05_01 Pol'!Oblast_tisku</vt:lpstr>
      <vt:lpstr>'05 05_02 Pol'!Oblast_tisku</vt:lpstr>
      <vt:lpstr>'05 05_03 Pol'!Oblast_tisku</vt:lpstr>
      <vt:lpstr>'05 05_04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guziu</cp:lastModifiedBy>
  <cp:lastPrinted>2019-03-19T12:27:02Z</cp:lastPrinted>
  <dcterms:created xsi:type="dcterms:W3CDTF">2009-04-08T07:15:50Z</dcterms:created>
  <dcterms:modified xsi:type="dcterms:W3CDTF">2021-09-15T07:41:19Z</dcterms:modified>
</cp:coreProperties>
</file>