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Pol'!$A$1:$U$93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83" i="12"/>
  <c r="AC83" i="12"/>
  <c r="AD83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O15" i="12"/>
  <c r="G16" i="12"/>
  <c r="M16" i="12" s="1"/>
  <c r="M15" i="12" s="1"/>
  <c r="I16" i="12"/>
  <c r="I15" i="12" s="1"/>
  <c r="K16" i="12"/>
  <c r="K15" i="12" s="1"/>
  <c r="O16" i="12"/>
  <c r="Q16" i="12"/>
  <c r="Q15" i="12" s="1"/>
  <c r="U16" i="12"/>
  <c r="U15" i="12" s="1"/>
  <c r="G17" i="12"/>
  <c r="I17" i="12"/>
  <c r="K17" i="12"/>
  <c r="M17" i="12"/>
  <c r="O17" i="12"/>
  <c r="Q17" i="12"/>
  <c r="U17" i="12"/>
  <c r="G18" i="12"/>
  <c r="I18" i="12"/>
  <c r="K18" i="12"/>
  <c r="M18" i="12"/>
  <c r="O18" i="12"/>
  <c r="Q18" i="12"/>
  <c r="U18" i="12"/>
  <c r="G19" i="12"/>
  <c r="O19" i="12"/>
  <c r="G20" i="12"/>
  <c r="M20" i="12" s="1"/>
  <c r="M19" i="12" s="1"/>
  <c r="I20" i="12"/>
  <c r="I19" i="12" s="1"/>
  <c r="K20" i="12"/>
  <c r="K19" i="12" s="1"/>
  <c r="O20" i="12"/>
  <c r="Q20" i="12"/>
  <c r="Q19" i="12" s="1"/>
  <c r="U20" i="12"/>
  <c r="U19" i="12" s="1"/>
  <c r="G22" i="12"/>
  <c r="I22" i="12"/>
  <c r="I21" i="12" s="1"/>
  <c r="K22" i="12"/>
  <c r="M22" i="12"/>
  <c r="O22" i="12"/>
  <c r="Q22" i="12"/>
  <c r="Q21" i="12" s="1"/>
  <c r="U22" i="12"/>
  <c r="G23" i="12"/>
  <c r="M23" i="12" s="1"/>
  <c r="I23" i="12"/>
  <c r="K23" i="12"/>
  <c r="O23" i="12"/>
  <c r="O21" i="12" s="1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K21" i="12" s="1"/>
  <c r="O25" i="12"/>
  <c r="Q25" i="12"/>
  <c r="U25" i="12"/>
  <c r="U21" i="12" s="1"/>
  <c r="G26" i="12"/>
  <c r="I26" i="12"/>
  <c r="K26" i="12"/>
  <c r="M26" i="12"/>
  <c r="O26" i="12"/>
  <c r="Q26" i="12"/>
  <c r="U26" i="12"/>
  <c r="G27" i="12"/>
  <c r="M27" i="12" s="1"/>
  <c r="I27" i="12"/>
  <c r="K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I32" i="12"/>
  <c r="O32" i="12"/>
  <c r="Q32" i="12"/>
  <c r="G33" i="12"/>
  <c r="G32" i="12" s="1"/>
  <c r="I33" i="12"/>
  <c r="K33" i="12"/>
  <c r="K32" i="12" s="1"/>
  <c r="O33" i="12"/>
  <c r="Q33" i="12"/>
  <c r="U33" i="12"/>
  <c r="U32" i="12" s="1"/>
  <c r="K34" i="12"/>
  <c r="U34" i="12"/>
  <c r="G35" i="12"/>
  <c r="M35" i="12" s="1"/>
  <c r="M34" i="12" s="1"/>
  <c r="I35" i="12"/>
  <c r="I34" i="12" s="1"/>
  <c r="K35" i="12"/>
  <c r="O35" i="12"/>
  <c r="O34" i="12" s="1"/>
  <c r="Q35" i="12"/>
  <c r="Q34" i="12" s="1"/>
  <c r="U35" i="12"/>
  <c r="G36" i="12"/>
  <c r="I36" i="12"/>
  <c r="O36" i="12"/>
  <c r="Q36" i="12"/>
  <c r="G37" i="12"/>
  <c r="I37" i="12"/>
  <c r="K37" i="12"/>
  <c r="K36" i="12" s="1"/>
  <c r="M37" i="12"/>
  <c r="M36" i="12" s="1"/>
  <c r="O37" i="12"/>
  <c r="Q37" i="12"/>
  <c r="U37" i="12"/>
  <c r="U36" i="12" s="1"/>
  <c r="G39" i="12"/>
  <c r="M39" i="12" s="1"/>
  <c r="I39" i="12"/>
  <c r="I38" i="12" s="1"/>
  <c r="K39" i="12"/>
  <c r="O39" i="12"/>
  <c r="O38" i="12" s="1"/>
  <c r="Q39" i="12"/>
  <c r="Q38" i="12" s="1"/>
  <c r="U39" i="12"/>
  <c r="G40" i="12"/>
  <c r="M40" i="12" s="1"/>
  <c r="I40" i="12"/>
  <c r="K40" i="12"/>
  <c r="K38" i="12" s="1"/>
  <c r="O40" i="12"/>
  <c r="Q40" i="12"/>
  <c r="U40" i="12"/>
  <c r="U38" i="12" s="1"/>
  <c r="G41" i="12"/>
  <c r="I41" i="12"/>
  <c r="K41" i="12"/>
  <c r="M41" i="12"/>
  <c r="O41" i="12"/>
  <c r="Q41" i="12"/>
  <c r="U41" i="12"/>
  <c r="G43" i="12"/>
  <c r="M43" i="12" s="1"/>
  <c r="I43" i="12"/>
  <c r="I42" i="12" s="1"/>
  <c r="K43" i="12"/>
  <c r="O43" i="12"/>
  <c r="Q43" i="12"/>
  <c r="Q42" i="12" s="1"/>
  <c r="U43" i="12"/>
  <c r="G44" i="12"/>
  <c r="M44" i="12" s="1"/>
  <c r="I44" i="12"/>
  <c r="K44" i="12"/>
  <c r="K42" i="12" s="1"/>
  <c r="O44" i="12"/>
  <c r="Q44" i="12"/>
  <c r="U44" i="12"/>
  <c r="U42" i="12" s="1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O42" i="12" s="1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K52" i="12"/>
  <c r="U52" i="12"/>
  <c r="G53" i="12"/>
  <c r="I53" i="12"/>
  <c r="I52" i="12" s="1"/>
  <c r="K53" i="12"/>
  <c r="M53" i="12"/>
  <c r="O53" i="12"/>
  <c r="Q53" i="12"/>
  <c r="Q52" i="12" s="1"/>
  <c r="U53" i="12"/>
  <c r="G54" i="12"/>
  <c r="G52" i="12" s="1"/>
  <c r="I54" i="12"/>
  <c r="K54" i="12"/>
  <c r="O54" i="12"/>
  <c r="O52" i="12" s="1"/>
  <c r="Q54" i="12"/>
  <c r="U54" i="12"/>
  <c r="G56" i="12"/>
  <c r="G55" i="12" s="1"/>
  <c r="I56" i="12"/>
  <c r="K56" i="12"/>
  <c r="K55" i="12" s="1"/>
  <c r="O56" i="12"/>
  <c r="O55" i="12" s="1"/>
  <c r="Q56" i="12"/>
  <c r="U56" i="12"/>
  <c r="U55" i="12" s="1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I55" i="12" s="1"/>
  <c r="K59" i="12"/>
  <c r="O59" i="12"/>
  <c r="Q59" i="12"/>
  <c r="Q55" i="12" s="1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3" i="12"/>
  <c r="M63" i="12" s="1"/>
  <c r="I63" i="12"/>
  <c r="I62" i="12" s="1"/>
  <c r="K63" i="12"/>
  <c r="O63" i="12"/>
  <c r="Q63" i="12"/>
  <c r="Q62" i="12" s="1"/>
  <c r="U63" i="12"/>
  <c r="G64" i="12"/>
  <c r="M64" i="12" s="1"/>
  <c r="I64" i="12"/>
  <c r="K64" i="12"/>
  <c r="K62" i="12" s="1"/>
  <c r="O64" i="12"/>
  <c r="Q64" i="12"/>
  <c r="U64" i="12"/>
  <c r="U62" i="12" s="1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O62" i="12" s="1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O70" i="12"/>
  <c r="G71" i="12"/>
  <c r="M71" i="12" s="1"/>
  <c r="I71" i="12"/>
  <c r="I70" i="12" s="1"/>
  <c r="K71" i="12"/>
  <c r="O71" i="12"/>
  <c r="Q71" i="12"/>
  <c r="Q70" i="12" s="1"/>
  <c r="U71" i="12"/>
  <c r="G72" i="12"/>
  <c r="M72" i="12" s="1"/>
  <c r="I72" i="12"/>
  <c r="K72" i="12"/>
  <c r="K70" i="12" s="1"/>
  <c r="O72" i="12"/>
  <c r="Q72" i="12"/>
  <c r="U72" i="12"/>
  <c r="U70" i="12" s="1"/>
  <c r="G73" i="12"/>
  <c r="I73" i="12"/>
  <c r="K73" i="12"/>
  <c r="M73" i="12"/>
  <c r="O73" i="12"/>
  <c r="Q73" i="12"/>
  <c r="U73" i="12"/>
  <c r="G74" i="12"/>
  <c r="O74" i="12"/>
  <c r="G75" i="12"/>
  <c r="M75" i="12" s="1"/>
  <c r="M74" i="12" s="1"/>
  <c r="I75" i="12"/>
  <c r="I74" i="12" s="1"/>
  <c r="K75" i="12"/>
  <c r="O75" i="12"/>
  <c r="Q75" i="12"/>
  <c r="Q74" i="12" s="1"/>
  <c r="U75" i="12"/>
  <c r="G76" i="12"/>
  <c r="M76" i="12" s="1"/>
  <c r="I76" i="12"/>
  <c r="K76" i="12"/>
  <c r="K74" i="12" s="1"/>
  <c r="O76" i="12"/>
  <c r="Q76" i="12"/>
  <c r="U76" i="12"/>
  <c r="U74" i="12" s="1"/>
  <c r="G77" i="12"/>
  <c r="I77" i="12"/>
  <c r="K77" i="12"/>
  <c r="M77" i="12"/>
  <c r="O77" i="12"/>
  <c r="Q77" i="12"/>
  <c r="U77" i="12"/>
  <c r="G78" i="12"/>
  <c r="K78" i="12"/>
  <c r="O78" i="12"/>
  <c r="U78" i="12"/>
  <c r="G79" i="12"/>
  <c r="M79" i="12" s="1"/>
  <c r="M78" i="12" s="1"/>
  <c r="I79" i="12"/>
  <c r="I78" i="12" s="1"/>
  <c r="K79" i="12"/>
  <c r="O79" i="12"/>
  <c r="Q79" i="12"/>
  <c r="Q78" i="12" s="1"/>
  <c r="U79" i="12"/>
  <c r="G80" i="12"/>
  <c r="I80" i="12"/>
  <c r="K80" i="12"/>
  <c r="O80" i="12"/>
  <c r="Q80" i="12"/>
  <c r="U80" i="12"/>
  <c r="G81" i="12"/>
  <c r="I81" i="12"/>
  <c r="K81" i="12"/>
  <c r="M81" i="12"/>
  <c r="M80" i="12" s="1"/>
  <c r="O81" i="12"/>
  <c r="Q81" i="12"/>
  <c r="U81" i="12"/>
  <c r="I20" i="1"/>
  <c r="I19" i="1"/>
  <c r="I18" i="1"/>
  <c r="I17" i="1"/>
  <c r="I16" i="1"/>
  <c r="I65" i="1"/>
  <c r="AZ43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62" i="12"/>
  <c r="M38" i="12"/>
  <c r="M42" i="12"/>
  <c r="M70" i="12"/>
  <c r="M21" i="12"/>
  <c r="M56" i="12"/>
  <c r="M55" i="12" s="1"/>
  <c r="G21" i="12"/>
  <c r="M12" i="12"/>
  <c r="M8" i="12" s="1"/>
  <c r="G62" i="12"/>
  <c r="G42" i="12"/>
  <c r="G38" i="12"/>
  <c r="G34" i="12"/>
  <c r="M33" i="12"/>
  <c r="M32" i="12" s="1"/>
  <c r="M54" i="12"/>
  <c r="M52" i="12" s="1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<sst xmlns="http://schemas.openxmlformats.org/spreadsheetml/2006/main" count="465" uniqueCount="247">
  <si>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</si>
  <si>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</si>
  <si>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</si>
  <si>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</si>
  <si>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</si>
  <si>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</si>
  <si>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</si>
  <si>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</si>
  <si>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</si>
  <si>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</si>
  <si>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</si>
  <si>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</si>
  <si>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</si>
  <si>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</si>
  <si>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</si>
  <si>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</si>
  <si>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</si>
  <si>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</si>
  <si>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</si>
  <si>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</si>
  <si>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</si>
  <si>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</si>
  <si>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</si>
  <si>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</si>
  <si>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</si>
  <si>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</si>
  <si>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</si>
  <si>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</si>
  <si>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</si>
  <si>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</si>
  <si>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</si>
  <si>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</si>
  <si>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</si>
  <si>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</si>
  <si>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</si>
  <si>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</si>
  <si>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</si>
  <si>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</si>
  <si>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</si>
  <si>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</si>
  <si>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</si>
  <si>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</si>
  <si>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</si>
  <si>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 město</t>
  </si>
  <si>
    <t>Rozpočet:</t>
  </si>
  <si>
    <t>Misto</t>
  </si>
  <si>
    <t>Oprava bytu Hrnčířská 41, byt č.9</t>
  </si>
  <si>
    <t>Statutární město Brno</t>
  </si>
  <si>
    <t>Dominikánské náměstí 196/1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</si>
  <si>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</si>
  <si>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</si>
  <si>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</si>
  <si>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</si>
  <si>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</si>
  <si>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</si>
  <si>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</si>
  <si>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maleb, podlah, nátěry všech výplní otvorů, kovových zárubní a radiátorů, nová elektrická instalace + AP a myčka, bezp.kování vstupu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</si>
  <si>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</si>
  <si>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</si>
  <si>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</si>
  <si>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</si>
  <si>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</si>
  <si>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</si>
  <si>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</si>
  <si>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</si>
  <si>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</si>
  <si>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</si>
  <si>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</si>
  <si>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</si>
  <si>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</si>
  <si>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</si>
  <si>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</si>
  <si>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</si>
  <si>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</si>
  <si>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</si>
  <si>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</si>
  <si>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</si>
  <si>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</si>
  <si>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</si>
  <si>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</si>
  <si>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</si>
  <si>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</si>
  <si>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</si>
  <si>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</si>
  <si>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</si>
  <si>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</si>
  <si>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</si>
  <si>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</si>
  <si>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</si>
  <si>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</si>
  <si>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</si>
  <si>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</si>
  <si>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</si>
  <si>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</si>
  <si>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</si>
  <si>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</si>
  <si>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</si>
  <si>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</si>
  <si>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</si>
  <si>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</si>
  <si>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</si>
  <si>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</si>
  <si>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</si>
  <si>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</si>
  <si>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</si>
  <si>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</si>
  <si>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</si>
  <si>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</si>
  <si>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</si>
  <si>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</si>
  <si>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</si>
  <si>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</si>
  <si>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</si>
  <si>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</si>
  <si>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</si>
  <si>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</si>
  <si>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</si>
  <si>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</si>
  <si>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</si>
  <si>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</si>
  <si>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</si>
  <si>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</si>
  <si>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611421131RT2</t>
  </si>
  <si>
    <t>Oprava váp. omítek stropů do 5% plochy - štukových, s použitím suché maltové směsi</t>
  </si>
  <si>
    <t>m2</t>
  </si>
  <si>
    <t>612409991RT2</t>
  </si>
  <si>
    <t>Začištění omítek kolem soklíku, s použitím suché maltové směsi</t>
  </si>
  <si>
    <t>612421221R00</t>
  </si>
  <si>
    <t>Oprava vápen.omítek stěn po elektro</t>
  </si>
  <si>
    <t>612403381R00</t>
  </si>
  <si>
    <t>Hrubá výplň rýh ve stěnách do 5x3 cm maltou ze SMS</t>
  </si>
  <si>
    <t>612401191RT2</t>
  </si>
  <si>
    <t>Omítka po hmoždinkách a skobách, vápennou štukovou omítkou</t>
  </si>
  <si>
    <t>kus</t>
  </si>
  <si>
    <t>952902110R00</t>
  </si>
  <si>
    <t>Čištění zametáním v místnostech a chodbách</t>
  </si>
  <si>
    <t>952901110R00</t>
  </si>
  <si>
    <t>Čištění mytím vnějších ploch oken a dveří</t>
  </si>
  <si>
    <t>952901111R00</t>
  </si>
  <si>
    <t>Vyčištění dlažby chodba v bytě</t>
  </si>
  <si>
    <t>965081702R00</t>
  </si>
  <si>
    <t xml:space="preserve">Bourání soklíků z dlažeb keramických </t>
  </si>
  <si>
    <t>973031334R00</t>
  </si>
  <si>
    <t>Vysekání kapes zeď cih, MVC pl. 0,16 m2, hl. 15 cm</t>
  </si>
  <si>
    <t>974031133R00</t>
  </si>
  <si>
    <t>Vysekání rýh ve zdi cihelné 5 x 10 cm</t>
  </si>
  <si>
    <t>978059531R00</t>
  </si>
  <si>
    <t>Odsekání vnitřních obkladů stěn nad 2 m2</t>
  </si>
  <si>
    <t>976075211R00</t>
  </si>
  <si>
    <t>Vybourání ocel.konzol hmotnost do 20 kg, T profil 45MM</t>
  </si>
  <si>
    <t>t</t>
  </si>
  <si>
    <t>974082172R00</t>
  </si>
  <si>
    <t>Vysekání rýh vodiče omítka stropů MVC šířka 3 cm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</si>
  <si>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</si>
  <si>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</si>
  <si>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</si>
  <si>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</si>
  <si>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</si>
  <si>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</si>
  <si>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</si>
  <si>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</si>
  <si>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</si>
  <si>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skládku suti - směs betonu,cihel,dřeva</t>
  </si>
  <si>
    <t>999281111R00</t>
  </si>
  <si>
    <t>Přesun hmot pro opravy a údržbu do výšky 25 m</t>
  </si>
  <si>
    <t>721176101R00</t>
  </si>
  <si>
    <t>pčipojení AP a myčky v kuchyni</t>
  </si>
  <si>
    <t>kpl</t>
  </si>
  <si>
    <t>722172352R00</t>
  </si>
  <si>
    <t>příprava pro AP a myčku v kuchyni vč. armatur</t>
  </si>
  <si>
    <t>725310823R00</t>
  </si>
  <si>
    <t>Demontáž dřezů 1dílných v kuchyňské sestavě</t>
  </si>
  <si>
    <t>soubor</t>
  </si>
  <si>
    <t>725820801R00</t>
  </si>
  <si>
    <t>Demontáž baterie nástěnné do G 3/4</t>
  </si>
  <si>
    <t>725610810R00</t>
  </si>
  <si>
    <t>Demontáž plynového sporáku</t>
  </si>
  <si>
    <t>766411821R00</t>
  </si>
  <si>
    <t>Demontáž obložení stěn palubkami</t>
  </si>
  <si>
    <t>766411822R00</t>
  </si>
  <si>
    <t>Demontáž podkladových roštů obložení stěn</t>
  </si>
  <si>
    <t>766812830R00</t>
  </si>
  <si>
    <t>Demontáž kuchyňských linek do 1,8 m</t>
  </si>
  <si>
    <t>766825811R00</t>
  </si>
  <si>
    <t xml:space="preserve">Demontáž držáků záclon </t>
  </si>
  <si>
    <t>766825821R00</t>
  </si>
  <si>
    <t>Demontáž garnýží nad oknem pod překladem</t>
  </si>
  <si>
    <t>766670021R00</t>
  </si>
  <si>
    <t>Montáž kliky a štítku</t>
  </si>
  <si>
    <t>766695213R00</t>
  </si>
  <si>
    <t>Montáž prahů dveří jednokřídlových š. nad 10 cm, vč. dodávky prahu</t>
  </si>
  <si>
    <t>766812113R00</t>
  </si>
  <si>
    <t>Montáž kuchyňských linek dřevěných linek š.do 1,8m</t>
  </si>
  <si>
    <t>998766104R00</t>
  </si>
  <si>
    <t>Přesun hmot pro truhlářské konstr., výšky do 36 m</t>
  </si>
  <si>
    <t>767649195R00</t>
  </si>
  <si>
    <t>Montáž doplňků dveří bezpečnostní zámek</t>
  </si>
  <si>
    <t>549146411R</t>
  </si>
  <si>
    <t>Bezpečnostní kování BK RX802-40 EXCLUSIVE, RC3, klika-madlo nerez mat</t>
  </si>
  <si>
    <t>POL3_0</t>
  </si>
  <si>
    <t>775411810R00</t>
  </si>
  <si>
    <t>Demontáž lišt dřevěných, přibíjených</t>
  </si>
  <si>
    <t>775592000R00</t>
  </si>
  <si>
    <t>Broušení dřevěných podlah hrubé+střední+jemné</t>
  </si>
  <si>
    <t>775599130R00</t>
  </si>
  <si>
    <t>Celoplošné tmelení Fugenkittlösung</t>
  </si>
  <si>
    <t>775599141R00</t>
  </si>
  <si>
    <t>Lak dřevěných podlah Bona Novia, Z+2x,přebroušení</t>
  </si>
  <si>
    <t>775413010R00</t>
  </si>
  <si>
    <t>Montáž podlahové lišty ze dřeva, přibíjené</t>
  </si>
  <si>
    <t>998775103R00</t>
  </si>
  <si>
    <t>Přesun hmot pro podlahy vlysové, výšky do 24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</si>
  <si>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</si>
  <si>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</si>
  <si>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</si>
  <si>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</si>
  <si>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</si>
  <si>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pod.povlak.podlahy</t>
  </si>
  <si>
    <t>776421100R00</t>
  </si>
  <si>
    <t>Lepení podlahových soklíků z PVC a vinylu</t>
  </si>
  <si>
    <t>776521200RV1</t>
  </si>
  <si>
    <t>Lepení povlakových podlah z dílců PVC a CV (vinyl), včetně vinylové podlahoviny tl. 2 mm</t>
  </si>
  <si>
    <t>776511810R00</t>
  </si>
  <si>
    <t>Odstranění PVC a koberců lepených bez podložky</t>
  </si>
  <si>
    <t>998776103R00</t>
  </si>
  <si>
    <t>Přesun hmot pro podlahy povlakové, výšky do 24 m</t>
  </si>
  <si>
    <t>783624920R00</t>
  </si>
  <si>
    <t>Údržba, nátěr synt. truhl.výr. 2x +1x email +1x tm, včetně prahů</t>
  </si>
  <si>
    <t>783222941RT1</t>
  </si>
  <si>
    <t>Údržba, nátěr syntetický kovových zárubní 2x, všechny</t>
  </si>
  <si>
    <t>783324140R00</t>
  </si>
  <si>
    <t>Nátěr syntetický litin. radiátorů Z +1x + 1x email</t>
  </si>
  <si>
    <t>784195122R00</t>
  </si>
  <si>
    <t>Malba Primalex Standard, barva, bez penetrace, 2 x</t>
  </si>
  <si>
    <t>784402801R00</t>
  </si>
  <si>
    <t>Odstranění malby oškrábáním v místnosti H do 3,8 m</t>
  </si>
  <si>
    <t>784191301R00</t>
  </si>
  <si>
    <t>Penetrace podkladu protiplísňová Primalex 1x</t>
  </si>
  <si>
    <t>210190001R00</t>
  </si>
  <si>
    <t>Nová elektroinstalace byt 3+1</t>
  </si>
  <si>
    <t>005231010R</t>
  </si>
  <si>
    <t>Revize elekro byt 3+1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</si>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</sst>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8"/>
  <sheetViews>
    <sheetView showGridLines="0" tabSelected="1" topLeftCell="B21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/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SUMIF(F49:F64,A16,I49:I64)+SUMIF(F49:F64,"PSU",I49:I64)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SUMIF(F49:F64,A17,I49:I64)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SUMIF(F49:F64,A18,I49:I64)</f>
        <v>0</v>
      </c>
      <c r="J18" s="93"/>
    </row>
    <row r="19" spans="1:10" ht="23.25" customHeight="1" x14ac:dyDescent="0.2">
      <c r="A19" s="195" t="s">
        <v>89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SUMIF(F49:F64,A19,I49:I64)</f>
        <v>0</v>
      </c>
      <c r="J19" s="93"/>
    </row>
    <row r="20" spans="1:10" ht="23.25" customHeight="1" x14ac:dyDescent="0.2">
      <c r="A20" s="195" t="s">
        <v>90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SUMIF(F49:F64,A20,I49:I64)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44372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Pol'!AC83</f>
        <v>0</v>
      </c>
      <c r="G39" s="148">
        <f>'Rozpočet Pol'!AD83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ht="24.9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maleb, podlah, nátěry všech výplní otvorů, kovových zárubní a radiátorů, nová elektrická instalace + AP a myčka, bezp.kování vstupu</v>
      </c>
    </row>
    <row r="46" spans="1:52" ht="15.05" x14ac:dyDescent="0.25">
      <c r="B46" s="163" t="s">
        <v>57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Pol'!G15</f>
        <v>0</v>
      </c>
      <c r="J50" s="187"/>
    </row>
    <row r="51" spans="1:10" ht="25.5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Pol'!G19</f>
        <v>0</v>
      </c>
      <c r="J51" s="187"/>
    </row>
    <row r="52" spans="1:10" ht="25.5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Pol'!G21</f>
        <v>0</v>
      </c>
      <c r="J52" s="187"/>
    </row>
    <row r="53" spans="1:10" ht="25.5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Pol'!G32</f>
        <v>0</v>
      </c>
      <c r="J53" s="187"/>
    </row>
    <row r="54" spans="1:10" ht="25.5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24</v>
      </c>
      <c r="G54" s="186"/>
      <c r="H54" s="186"/>
      <c r="I54" s="187">
        <f>'Rozpočet Pol'!G34</f>
        <v>0</v>
      </c>
      <c r="J54" s="187"/>
    </row>
    <row r="55" spans="1:10" ht="25.5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24</v>
      </c>
      <c r="G55" s="186"/>
      <c r="H55" s="186"/>
      <c r="I55" s="187">
        <f>'Rozpočet Pol'!G36</f>
        <v>0</v>
      </c>
      <c r="J55" s="187"/>
    </row>
    <row r="56" spans="1:10" ht="25.5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Pol'!G38</f>
        <v>0</v>
      </c>
      <c r="J56" s="187"/>
    </row>
    <row r="57" spans="1:10" ht="25.5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Pol'!G42</f>
        <v>0</v>
      </c>
      <c r="J57" s="187"/>
    </row>
    <row r="58" spans="1:10" ht="25.5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Pol'!G52</f>
        <v>0</v>
      </c>
      <c r="J58" s="187"/>
    </row>
    <row r="59" spans="1:10" ht="25.55" customHeight="1" x14ac:dyDescent="0.2">
      <c r="A59" s="165"/>
      <c r="B59" s="168" t="s">
        <v>79</v>
      </c>
      <c r="C59" s="167" t="s">
        <v>80</v>
      </c>
      <c r="D59" s="169"/>
      <c r="E59" s="169"/>
      <c r="F59" s="185" t="s">
        <v>24</v>
      </c>
      <c r="G59" s="186"/>
      <c r="H59" s="186"/>
      <c r="I59" s="187">
        <f>'Rozpočet Pol'!G55</f>
        <v>0</v>
      </c>
      <c r="J59" s="187"/>
    </row>
    <row r="60" spans="1:10" ht="25.55" customHeight="1" x14ac:dyDescent="0.2">
      <c r="A60" s="165"/>
      <c r="B60" s="168" t="s">
        <v>81</v>
      </c>
      <c r="C60" s="167" t="s">
        <v>82</v>
      </c>
      <c r="D60" s="169"/>
      <c r="E60" s="169"/>
      <c r="F60" s="185" t="s">
        <v>24</v>
      </c>
      <c r="G60" s="186"/>
      <c r="H60" s="186"/>
      <c r="I60" s="187">
        <f>'Rozpočet Pol'!G62</f>
        <v>0</v>
      </c>
      <c r="J60" s="187"/>
    </row>
    <row r="61" spans="1:10" ht="25.55" customHeight="1" x14ac:dyDescent="0.2">
      <c r="A61" s="165"/>
      <c r="B61" s="168" t="s">
        <v>83</v>
      </c>
      <c r="C61" s="167" t="s">
        <v>84</v>
      </c>
      <c r="D61" s="169"/>
      <c r="E61" s="169"/>
      <c r="F61" s="185" t="s">
        <v>24</v>
      </c>
      <c r="G61" s="186"/>
      <c r="H61" s="186"/>
      <c r="I61" s="187">
        <f>'Rozpočet Pol'!G70</f>
        <v>0</v>
      </c>
      <c r="J61" s="187"/>
    </row>
    <row r="62" spans="1:10" ht="25.55" customHeight="1" x14ac:dyDescent="0.2">
      <c r="A62" s="165"/>
      <c r="B62" s="168" t="s">
        <v>85</v>
      </c>
      <c r="C62" s="167" t="s">
        <v>86</v>
      </c>
      <c r="D62" s="169"/>
      <c r="E62" s="169"/>
      <c r="F62" s="185" t="s">
        <v>24</v>
      </c>
      <c r="G62" s="186"/>
      <c r="H62" s="186"/>
      <c r="I62" s="187">
        <f>'Rozpočet Pol'!G74</f>
        <v>0</v>
      </c>
      <c r="J62" s="187"/>
    </row>
    <row r="63" spans="1:10" ht="25.55" customHeight="1" x14ac:dyDescent="0.2">
      <c r="A63" s="165"/>
      <c r="B63" s="168" t="s">
        <v>87</v>
      </c>
      <c r="C63" s="167" t="s">
        <v>88</v>
      </c>
      <c r="D63" s="169"/>
      <c r="E63" s="169"/>
      <c r="F63" s="185" t="s">
        <v>25</v>
      </c>
      <c r="G63" s="186"/>
      <c r="H63" s="186"/>
      <c r="I63" s="187">
        <f>'Rozpočet Pol'!G78</f>
        <v>0</v>
      </c>
      <c r="J63" s="187"/>
    </row>
    <row r="64" spans="1:10" ht="25.55" customHeight="1" x14ac:dyDescent="0.2">
      <c r="A64" s="165"/>
      <c r="B64" s="179" t="s">
        <v>89</v>
      </c>
      <c r="C64" s="180" t="s">
        <v>26</v>
      </c>
      <c r="D64" s="181"/>
      <c r="E64" s="181"/>
      <c r="F64" s="188" t="s">
        <v>89</v>
      </c>
      <c r="G64" s="189"/>
      <c r="H64" s="189"/>
      <c r="I64" s="190">
        <f>'Rozpočet Pol'!G80</f>
        <v>0</v>
      </c>
      <c r="J64" s="190"/>
    </row>
    <row r="65" spans="1:10" ht="25.55" customHeight="1" x14ac:dyDescent="0.2">
      <c r="A65" s="166"/>
      <c r="B65" s="172" t="s">
        <v>1</v>
      </c>
      <c r="C65" s="172"/>
      <c r="D65" s="173"/>
      <c r="E65" s="173"/>
      <c r="F65" s="191"/>
      <c r="G65" s="192"/>
      <c r="H65" s="192"/>
      <c r="I65" s="193">
        <f>SUM(I49:I64)</f>
        <v>0</v>
      </c>
      <c r="J65" s="193"/>
    </row>
    <row r="66" spans="1:10" x14ac:dyDescent="0.2">
      <c r="F66" s="194"/>
      <c r="G66" s="130"/>
      <c r="H66" s="194"/>
      <c r="I66" s="130"/>
      <c r="J66" s="130"/>
    </row>
    <row r="67" spans="1:10" x14ac:dyDescent="0.2">
      <c r="F67" s="194"/>
      <c r="G67" s="130"/>
      <c r="H67" s="194"/>
      <c r="I67" s="130"/>
      <c r="J67" s="130"/>
    </row>
    <row r="68" spans="1:10" x14ac:dyDescent="0.2">
      <c r="F68" s="194"/>
      <c r="G68" s="130"/>
      <c r="H68" s="194"/>
      <c r="I68" s="130"/>
      <c r="J68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I65:J65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3"/>
  <sheetViews>
    <sheetView workbookViewId="0">
      <selection sqref="A1:G1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92</v>
      </c>
    </row>
    <row r="2" spans="1:60" ht="25.05" customHeight="1" x14ac:dyDescent="0.2">
      <c r="A2" s="204" t="s">
        <v>91</v>
      </c>
      <c r="B2" s="198"/>
      <c r="C2" s="199" t="s">
        <v>46</v>
      </c>
      <c r="D2" s="200"/>
      <c r="E2" s="200"/>
      <c r="F2" s="200"/>
      <c r="G2" s="206"/>
      <c r="AE2" t="s">
        <v>93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94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95</v>
      </c>
    </row>
    <row r="5" spans="1:60" hidden="1" x14ac:dyDescent="0.2">
      <c r="A5" s="208" t="s">
        <v>96</v>
      </c>
      <c r="B5" s="209"/>
      <c r="C5" s="210"/>
      <c r="D5" s="211"/>
      <c r="E5" s="211"/>
      <c r="F5" s="211"/>
      <c r="G5" s="212"/>
      <c r="AE5" t="s">
        <v>97</v>
      </c>
    </row>
    <row r="7" spans="1:60" ht="37.35" x14ac:dyDescent="0.2">
      <c r="A7" s="217" t="s">
        <v>98</v>
      </c>
      <c r="B7" s="218" t="s">
        <v>99</v>
      </c>
      <c r="C7" s="218" t="s">
        <v>100</v>
      </c>
      <c r="D7" s="217" t="s">
        <v>101</v>
      </c>
      <c r="E7" s="217" t="s">
        <v>102</v>
      </c>
      <c r="F7" s="213" t="s">
        <v>103</v>
      </c>
      <c r="G7" s="234" t="s">
        <v>28</v>
      </c>
      <c r="H7" s="235" t="s">
        <v>29</v>
      </c>
      <c r="I7" s="235" t="s">
        <v>104</v>
      </c>
      <c r="J7" s="235" t="s">
        <v>30</v>
      </c>
      <c r="K7" s="235" t="s">
        <v>105</v>
      </c>
      <c r="L7" s="235" t="s">
        <v>106</v>
      </c>
      <c r="M7" s="235" t="s">
        <v>107</v>
      </c>
      <c r="N7" s="235" t="s">
        <v>108</v>
      </c>
      <c r="O7" s="235" t="s">
        <v>109</v>
      </c>
      <c r="P7" s="235" t="s">
        <v>110</v>
      </c>
      <c r="Q7" s="235" t="s">
        <v>111</v>
      </c>
      <c r="R7" s="235" t="s">
        <v>112</v>
      </c>
      <c r="S7" s="235" t="s">
        <v>113</v>
      </c>
      <c r="T7" s="235" t="s">
        <v>114</v>
      </c>
      <c r="U7" s="220" t="s">
        <v>115</v>
      </c>
    </row>
    <row r="8" spans="1:60" x14ac:dyDescent="0.2">
      <c r="A8" s="236" t="s">
        <v>116</v>
      </c>
      <c r="B8" s="237" t="s">
        <v>59</v>
      </c>
      <c r="C8" s="238" t="s">
        <v>60</v>
      </c>
      <c r="D8" s="239"/>
      <c r="E8" s="240"/>
      <c r="F8" s="241"/>
      <c r="G8" s="241">
        <f>SUMIF(AE9:AE14,"&lt;&gt;NOR",G9:G14)</f>
        <v>0</v>
      </c>
      <c r="H8" s="241"/>
      <c r="I8" s="241">
        <f>SUM(I9:I14)</f>
        <v>0</v>
      </c>
      <c r="J8" s="241"/>
      <c r="K8" s="241">
        <f>SUM(K9:K14)</f>
        <v>0</v>
      </c>
      <c r="L8" s="241"/>
      <c r="M8" s="241">
        <f>SUM(M9:M14)</f>
        <v>0</v>
      </c>
      <c r="N8" s="219"/>
      <c r="O8" s="219">
        <f>SUM(O9:O14)</f>
        <v>1.0725800000000001</v>
      </c>
      <c r="P8" s="219"/>
      <c r="Q8" s="219">
        <f>SUM(Q9:Q14)</f>
        <v>0</v>
      </c>
      <c r="R8" s="219"/>
      <c r="S8" s="219"/>
      <c r="T8" s="236"/>
      <c r="U8" s="219">
        <f>SUM(U9:U14)</f>
        <v>44.65</v>
      </c>
      <c r="AE8" t="s">
        <v>117</v>
      </c>
    </row>
    <row r="9" spans="1:60" outlineLevel="1" x14ac:dyDescent="0.2">
      <c r="A9" s="215">
        <v>1</v>
      </c>
      <c r="B9" s="221" t="s">
        <v>118</v>
      </c>
      <c r="C9" s="264" t="s">
        <v>119</v>
      </c>
      <c r="D9" s="223" t="s">
        <v>120</v>
      </c>
      <c r="E9" s="229">
        <v>15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1.56E-3</v>
      </c>
      <c r="O9" s="224">
        <f>ROUND(E9*N9,5)</f>
        <v>2.3400000000000001E-2</v>
      </c>
      <c r="P9" s="224">
        <v>0</v>
      </c>
      <c r="Q9" s="224">
        <f>ROUND(E9*P9,5)</f>
        <v>0</v>
      </c>
      <c r="R9" s="224"/>
      <c r="S9" s="224"/>
      <c r="T9" s="225">
        <v>0.21</v>
      </c>
      <c r="U9" s="224">
        <f>ROUND(E9*T9,2)</f>
        <v>3.15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121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95" outlineLevel="1" x14ac:dyDescent="0.2">
      <c r="A10" s="215">
        <v>2</v>
      </c>
      <c r="B10" s="221" t="s">
        <v>122</v>
      </c>
      <c r="C10" s="264" t="s">
        <v>123</v>
      </c>
      <c r="D10" s="223" t="s">
        <v>124</v>
      </c>
      <c r="E10" s="229">
        <v>57.902500000000003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2.2499999999999998E-3</v>
      </c>
      <c r="O10" s="224">
        <f>ROUND(E10*N10,5)</f>
        <v>0.13028000000000001</v>
      </c>
      <c r="P10" s="224">
        <v>0</v>
      </c>
      <c r="Q10" s="224">
        <f>ROUND(E10*P10,5)</f>
        <v>0</v>
      </c>
      <c r="R10" s="224"/>
      <c r="S10" s="224"/>
      <c r="T10" s="225">
        <v>0.15578</v>
      </c>
      <c r="U10" s="224">
        <f>ROUND(E10*T10,2)</f>
        <v>9.02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121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0.95" outlineLevel="1" x14ac:dyDescent="0.2">
      <c r="A11" s="215">
        <v>3</v>
      </c>
      <c r="B11" s="221" t="s">
        <v>125</v>
      </c>
      <c r="C11" s="264" t="s">
        <v>126</v>
      </c>
      <c r="D11" s="223" t="s">
        <v>120</v>
      </c>
      <c r="E11" s="229">
        <v>11.12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2.3800000000000002E-3</v>
      </c>
      <c r="O11" s="224">
        <f>ROUND(E11*N11,5)</f>
        <v>2.647E-2</v>
      </c>
      <c r="P11" s="224">
        <v>0</v>
      </c>
      <c r="Q11" s="224">
        <f>ROUND(E11*P11,5)</f>
        <v>0</v>
      </c>
      <c r="R11" s="224"/>
      <c r="S11" s="224"/>
      <c r="T11" s="225">
        <v>0.18232999999999999</v>
      </c>
      <c r="U11" s="224">
        <f>ROUND(E11*T11,2)</f>
        <v>2.0299999999999998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121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>
        <v>4</v>
      </c>
      <c r="B12" s="221" t="s">
        <v>127</v>
      </c>
      <c r="C12" s="264" t="s">
        <v>128</v>
      </c>
      <c r="D12" s="223" t="s">
        <v>124</v>
      </c>
      <c r="E12" s="229">
        <v>136.83250000000001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5.3400000000000001E-3</v>
      </c>
      <c r="O12" s="224">
        <f>ROUND(E12*N12,5)</f>
        <v>0.73068999999999995</v>
      </c>
      <c r="P12" s="224">
        <v>0</v>
      </c>
      <c r="Q12" s="224">
        <f>ROUND(E12*P12,5)</f>
        <v>0</v>
      </c>
      <c r="R12" s="224"/>
      <c r="S12" s="224"/>
      <c r="T12" s="225">
        <v>0.10854999999999999</v>
      </c>
      <c r="U12" s="224">
        <f>ROUND(E12*T12,2)</f>
        <v>14.85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121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5</v>
      </c>
      <c r="B13" s="221" t="s">
        <v>129</v>
      </c>
      <c r="C13" s="264" t="s">
        <v>130</v>
      </c>
      <c r="D13" s="223" t="s">
        <v>120</v>
      </c>
      <c r="E13" s="229">
        <v>57.9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2.5999999999999999E-3</v>
      </c>
      <c r="O13" s="224">
        <f>ROUND(E13*N13,5)</f>
        <v>0.15054000000000001</v>
      </c>
      <c r="P13" s="224">
        <v>0</v>
      </c>
      <c r="Q13" s="224">
        <f>ROUND(E13*P13,5)</f>
        <v>0</v>
      </c>
      <c r="R13" s="224"/>
      <c r="S13" s="224"/>
      <c r="T13" s="225">
        <v>0.13350000000000001</v>
      </c>
      <c r="U13" s="224">
        <f>ROUND(E13*T13,2)</f>
        <v>7.73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121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.95" outlineLevel="1" x14ac:dyDescent="0.2">
      <c r="A14" s="215">
        <v>6</v>
      </c>
      <c r="B14" s="221" t="s">
        <v>131</v>
      </c>
      <c r="C14" s="264" t="s">
        <v>132</v>
      </c>
      <c r="D14" s="223" t="s">
        <v>133</v>
      </c>
      <c r="E14" s="229">
        <v>35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3.2000000000000003E-4</v>
      </c>
      <c r="O14" s="224">
        <f>ROUND(E14*N14,5)</f>
        <v>1.12E-2</v>
      </c>
      <c r="P14" s="224">
        <v>0</v>
      </c>
      <c r="Q14" s="224">
        <f>ROUND(E14*P14,5)</f>
        <v>0</v>
      </c>
      <c r="R14" s="224"/>
      <c r="S14" s="224"/>
      <c r="T14" s="225">
        <v>0.22498000000000001</v>
      </c>
      <c r="U14" s="224">
        <f>ROUND(E14*T14,2)</f>
        <v>7.87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121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116</v>
      </c>
      <c r="B15" s="222" t="s">
        <v>61</v>
      </c>
      <c r="C15" s="265" t="s">
        <v>62</v>
      </c>
      <c r="D15" s="226"/>
      <c r="E15" s="230"/>
      <c r="F15" s="233"/>
      <c r="G15" s="233">
        <f>SUMIF(AE16:AE18,"&lt;&gt;NOR",G16:G18)</f>
        <v>0</v>
      </c>
      <c r="H15" s="233"/>
      <c r="I15" s="233">
        <f>SUM(I16:I18)</f>
        <v>0</v>
      </c>
      <c r="J15" s="233"/>
      <c r="K15" s="233">
        <f>SUM(K16:K18)</f>
        <v>0</v>
      </c>
      <c r="L15" s="233"/>
      <c r="M15" s="233">
        <f>SUM(M16:M18)</f>
        <v>0</v>
      </c>
      <c r="N15" s="227"/>
      <c r="O15" s="227">
        <f>SUM(O16:O18)</f>
        <v>1.1000000000000001E-3</v>
      </c>
      <c r="P15" s="227"/>
      <c r="Q15" s="227">
        <f>SUM(Q16:Q18)</f>
        <v>0</v>
      </c>
      <c r="R15" s="227"/>
      <c r="S15" s="227"/>
      <c r="T15" s="228"/>
      <c r="U15" s="227">
        <f>SUM(U16:U18)</f>
        <v>17.510000000000002</v>
      </c>
      <c r="AE15" t="s">
        <v>117</v>
      </c>
    </row>
    <row r="16" spans="1:60" outlineLevel="1" x14ac:dyDescent="0.2">
      <c r="A16" s="215">
        <v>7</v>
      </c>
      <c r="B16" s="221" t="s">
        <v>134</v>
      </c>
      <c r="C16" s="264" t="s">
        <v>135</v>
      </c>
      <c r="D16" s="223" t="s">
        <v>124</v>
      </c>
      <c r="E16" s="229">
        <v>360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0</v>
      </c>
      <c r="O16" s="224">
        <f>ROUND(E16*N16,5)</f>
        <v>0</v>
      </c>
      <c r="P16" s="224">
        <v>0</v>
      </c>
      <c r="Q16" s="224">
        <f>ROUND(E16*P16,5)</f>
        <v>0</v>
      </c>
      <c r="R16" s="224"/>
      <c r="S16" s="224"/>
      <c r="T16" s="225">
        <v>1.4999999999999999E-2</v>
      </c>
      <c r="U16" s="224">
        <f>ROUND(E16*T16,2)</f>
        <v>5.4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121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8</v>
      </c>
      <c r="B17" s="221" t="s">
        <v>136</v>
      </c>
      <c r="C17" s="264" t="s">
        <v>137</v>
      </c>
      <c r="D17" s="223" t="s">
        <v>124</v>
      </c>
      <c r="E17" s="229">
        <v>69.7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15</v>
      </c>
      <c r="M17" s="232">
        <f>G17*(1+L17/100)</f>
        <v>0</v>
      </c>
      <c r="N17" s="224">
        <v>1.0000000000000001E-5</v>
      </c>
      <c r="O17" s="224">
        <f>ROUND(E17*N17,5)</f>
        <v>6.9999999999999999E-4</v>
      </c>
      <c r="P17" s="224">
        <v>0</v>
      </c>
      <c r="Q17" s="224">
        <f>ROUND(E17*P17,5)</f>
        <v>0</v>
      </c>
      <c r="R17" s="224"/>
      <c r="S17" s="224"/>
      <c r="T17" s="225">
        <v>0.13</v>
      </c>
      <c r="U17" s="224">
        <f>ROUND(E17*T17,2)</f>
        <v>9.06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121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9</v>
      </c>
      <c r="B18" s="221" t="s">
        <v>138</v>
      </c>
      <c r="C18" s="264" t="s">
        <v>139</v>
      </c>
      <c r="D18" s="223" t="s">
        <v>124</v>
      </c>
      <c r="E18" s="229">
        <v>9.9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4.0000000000000003E-5</v>
      </c>
      <c r="O18" s="224">
        <f>ROUND(E18*N18,5)</f>
        <v>4.0000000000000002E-4</v>
      </c>
      <c r="P18" s="224">
        <v>0</v>
      </c>
      <c r="Q18" s="224">
        <f>ROUND(E18*P18,5)</f>
        <v>0</v>
      </c>
      <c r="R18" s="224"/>
      <c r="S18" s="224"/>
      <c r="T18" s="225">
        <v>0.308</v>
      </c>
      <c r="U18" s="224">
        <f>ROUND(E18*T18,2)</f>
        <v>3.05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121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116</v>
      </c>
      <c r="B19" s="222" t="s">
        <v>63</v>
      </c>
      <c r="C19" s="265" t="s">
        <v>64</v>
      </c>
      <c r="D19" s="226"/>
      <c r="E19" s="230"/>
      <c r="F19" s="233"/>
      <c r="G19" s="233">
        <f>SUMIF(AE20:AE20,"&lt;&gt;NOR",G20:G20)</f>
        <v>0</v>
      </c>
      <c r="H19" s="233"/>
      <c r="I19" s="233">
        <f>SUM(I20:I20)</f>
        <v>0</v>
      </c>
      <c r="J19" s="233"/>
      <c r="K19" s="233">
        <f>SUM(K20:K20)</f>
        <v>0</v>
      </c>
      <c r="L19" s="233"/>
      <c r="M19" s="233">
        <f>SUM(M20:M20)</f>
        <v>0</v>
      </c>
      <c r="N19" s="227"/>
      <c r="O19" s="227">
        <f>SUM(O20:O20)</f>
        <v>0</v>
      </c>
      <c r="P19" s="227"/>
      <c r="Q19" s="227">
        <f>SUM(Q20:Q20)</f>
        <v>4.45E-3</v>
      </c>
      <c r="R19" s="227"/>
      <c r="S19" s="227"/>
      <c r="T19" s="228"/>
      <c r="U19" s="227">
        <f>SUM(U20:U20)</f>
        <v>0.78</v>
      </c>
      <c r="AE19" t="s">
        <v>117</v>
      </c>
    </row>
    <row r="20" spans="1:60" outlineLevel="1" x14ac:dyDescent="0.2">
      <c r="A20" s="215">
        <v>10</v>
      </c>
      <c r="B20" s="221" t="s">
        <v>140</v>
      </c>
      <c r="C20" s="264" t="s">
        <v>141</v>
      </c>
      <c r="D20" s="223" t="s">
        <v>120</v>
      </c>
      <c r="E20" s="229">
        <v>11.12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15</v>
      </c>
      <c r="M20" s="232">
        <f>G20*(1+L20/100)</f>
        <v>0</v>
      </c>
      <c r="N20" s="224">
        <v>0</v>
      </c>
      <c r="O20" s="224">
        <f>ROUND(E20*N20,5)</f>
        <v>0</v>
      </c>
      <c r="P20" s="224">
        <v>4.0000000000000002E-4</v>
      </c>
      <c r="Q20" s="224">
        <f>ROUND(E20*P20,5)</f>
        <v>4.45E-3</v>
      </c>
      <c r="R20" s="224"/>
      <c r="S20" s="224"/>
      <c r="T20" s="225">
        <v>7.0000000000000007E-2</v>
      </c>
      <c r="U20" s="224">
        <f>ROUND(E20*T20,2)</f>
        <v>0.78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121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16" t="s">
        <v>116</v>
      </c>
      <c r="B21" s="222" t="s">
        <v>65</v>
      </c>
      <c r="C21" s="265" t="s">
        <v>66</v>
      </c>
      <c r="D21" s="226"/>
      <c r="E21" s="230"/>
      <c r="F21" s="233"/>
      <c r="G21" s="233">
        <f>SUMIF(AE22:AE31,"&lt;&gt;NOR",G22:G31)</f>
        <v>0</v>
      </c>
      <c r="H21" s="233"/>
      <c r="I21" s="233">
        <f>SUM(I22:I31)</f>
        <v>0</v>
      </c>
      <c r="J21" s="233"/>
      <c r="K21" s="233">
        <f>SUM(K22:K31)</f>
        <v>0</v>
      </c>
      <c r="L21" s="233"/>
      <c r="M21" s="233">
        <f>SUM(M22:M31)</f>
        <v>0</v>
      </c>
      <c r="N21" s="227"/>
      <c r="O21" s="227">
        <f>SUM(O22:O31)</f>
        <v>4.3859999999999996E-2</v>
      </c>
      <c r="P21" s="227"/>
      <c r="Q21" s="227">
        <f>SUM(Q22:Q31)</f>
        <v>0.79312000000000005</v>
      </c>
      <c r="R21" s="227"/>
      <c r="S21" s="227"/>
      <c r="T21" s="228"/>
      <c r="U21" s="227">
        <f>SUM(U22:U31)</f>
        <v>24.509999999999998</v>
      </c>
      <c r="AE21" t="s">
        <v>117</v>
      </c>
    </row>
    <row r="22" spans="1:60" outlineLevel="1" x14ac:dyDescent="0.2">
      <c r="A22" s="215">
        <v>11</v>
      </c>
      <c r="B22" s="221" t="s">
        <v>142</v>
      </c>
      <c r="C22" s="264" t="s">
        <v>143</v>
      </c>
      <c r="D22" s="223" t="s">
        <v>133</v>
      </c>
      <c r="E22" s="229">
        <v>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4.8999999999999998E-4</v>
      </c>
      <c r="O22" s="224">
        <f>ROUND(E22*N22,5)</f>
        <v>4.8999999999999998E-4</v>
      </c>
      <c r="P22" s="224">
        <v>3.1E-2</v>
      </c>
      <c r="Q22" s="224">
        <f>ROUND(E22*P22,5)</f>
        <v>3.1E-2</v>
      </c>
      <c r="R22" s="224"/>
      <c r="S22" s="224"/>
      <c r="T22" s="225">
        <v>0.66600000000000004</v>
      </c>
      <c r="U22" s="224">
        <f>ROUND(E22*T22,2)</f>
        <v>0.67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121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12</v>
      </c>
      <c r="B23" s="221" t="s">
        <v>144</v>
      </c>
      <c r="C23" s="264" t="s">
        <v>145</v>
      </c>
      <c r="D23" s="223" t="s">
        <v>120</v>
      </c>
      <c r="E23" s="229">
        <v>57.9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4.8999999999999998E-4</v>
      </c>
      <c r="O23" s="224">
        <f>ROUND(E23*N23,5)</f>
        <v>2.8369999999999999E-2</v>
      </c>
      <c r="P23" s="224">
        <v>8.9999999999999993E-3</v>
      </c>
      <c r="Q23" s="224">
        <f>ROUND(E23*P23,5)</f>
        <v>0.52110000000000001</v>
      </c>
      <c r="R23" s="224"/>
      <c r="S23" s="224"/>
      <c r="T23" s="225">
        <v>0.30099999999999999</v>
      </c>
      <c r="U23" s="224">
        <f>ROUND(E23*T23,2)</f>
        <v>17.43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121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13</v>
      </c>
      <c r="B24" s="221" t="s">
        <v>146</v>
      </c>
      <c r="C24" s="264" t="s">
        <v>147</v>
      </c>
      <c r="D24" s="223" t="s">
        <v>124</v>
      </c>
      <c r="E24" s="229">
        <v>3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6.8000000000000005E-2</v>
      </c>
      <c r="Q24" s="224">
        <f>ROUND(E24*P24,5)</f>
        <v>0.20399999999999999</v>
      </c>
      <c r="R24" s="224"/>
      <c r="S24" s="224"/>
      <c r="T24" s="225">
        <v>0.3</v>
      </c>
      <c r="U24" s="224">
        <f>ROUND(E24*T24,2)</f>
        <v>0.9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121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0.95" outlineLevel="1" x14ac:dyDescent="0.2">
      <c r="A25" s="215">
        <v>14</v>
      </c>
      <c r="B25" s="221" t="s">
        <v>148</v>
      </c>
      <c r="C25" s="264" t="s">
        <v>149</v>
      </c>
      <c r="D25" s="223" t="s">
        <v>150</v>
      </c>
      <c r="E25" s="229">
        <v>2.2020000000000001E-2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15</v>
      </c>
      <c r="M25" s="232">
        <f>G25*(1+L25/100)</f>
        <v>0</v>
      </c>
      <c r="N25" s="224">
        <v>0</v>
      </c>
      <c r="O25" s="224">
        <f>ROUND(E25*N25,5)</f>
        <v>0</v>
      </c>
      <c r="P25" s="224">
        <v>1</v>
      </c>
      <c r="Q25" s="224">
        <f>ROUND(E25*P25,5)</f>
        <v>2.2020000000000001E-2</v>
      </c>
      <c r="R25" s="224"/>
      <c r="S25" s="224"/>
      <c r="T25" s="225">
        <v>29</v>
      </c>
      <c r="U25" s="224">
        <f>ROUND(E25*T25,2)</f>
        <v>0.64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121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15</v>
      </c>
      <c r="B26" s="221" t="s">
        <v>151</v>
      </c>
      <c r="C26" s="264" t="s">
        <v>152</v>
      </c>
      <c r="D26" s="223" t="s">
        <v>120</v>
      </c>
      <c r="E26" s="229">
        <v>15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1E-3</v>
      </c>
      <c r="O26" s="224">
        <f>ROUND(E26*N26,5)</f>
        <v>1.4999999999999999E-2</v>
      </c>
      <c r="P26" s="224">
        <v>1E-3</v>
      </c>
      <c r="Q26" s="224">
        <f>ROUND(E26*P26,5)</f>
        <v>1.4999999999999999E-2</v>
      </c>
      <c r="R26" s="224"/>
      <c r="S26" s="224"/>
      <c r="T26" s="225">
        <v>0.13700000000000001</v>
      </c>
      <c r="U26" s="224">
        <f>ROUND(E26*T26,2)</f>
        <v>2.06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121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16</v>
      </c>
      <c r="B27" s="221" t="s">
        <v>153</v>
      </c>
      <c r="C27" s="264" t="s">
        <v>154</v>
      </c>
      <c r="D27" s="223" t="s">
        <v>150</v>
      </c>
      <c r="E27" s="229">
        <v>0.79659999999999997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0.49</v>
      </c>
      <c r="U27" s="224">
        <f>ROUND(E27*T27,2)</f>
        <v>0.39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121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17</v>
      </c>
      <c r="B28" s="221" t="s">
        <v>155</v>
      </c>
      <c r="C28" s="264" t="s">
        <v>156</v>
      </c>
      <c r="D28" s="223" t="s">
        <v>150</v>
      </c>
      <c r="E28" s="229">
        <v>15.92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</v>
      </c>
      <c r="U28" s="224">
        <f>ROUND(E28*T28,2)</f>
        <v>0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121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18</v>
      </c>
      <c r="B29" s="221" t="s">
        <v>157</v>
      </c>
      <c r="C29" s="264" t="s">
        <v>158</v>
      </c>
      <c r="D29" s="223" t="s">
        <v>150</v>
      </c>
      <c r="E29" s="229">
        <v>0.79659999999999997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0.94199999999999995</v>
      </c>
      <c r="U29" s="224">
        <f>ROUND(E29*T29,2)</f>
        <v>0.75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121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19</v>
      </c>
      <c r="B30" s="221" t="s">
        <v>159</v>
      </c>
      <c r="C30" s="264" t="s">
        <v>160</v>
      </c>
      <c r="D30" s="223" t="s">
        <v>150</v>
      </c>
      <c r="E30" s="229">
        <v>15.92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0.105</v>
      </c>
      <c r="U30" s="224">
        <f>ROUND(E30*T30,2)</f>
        <v>1.67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121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20</v>
      </c>
      <c r="B31" s="221" t="s">
        <v>161</v>
      </c>
      <c r="C31" s="264" t="s">
        <v>162</v>
      </c>
      <c r="D31" s="223" t="s">
        <v>150</v>
      </c>
      <c r="E31" s="229">
        <v>0.79659999999999997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0</v>
      </c>
      <c r="U31" s="224">
        <f>ROUND(E31*T31,2)</f>
        <v>0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121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x14ac:dyDescent="0.2">
      <c r="A32" s="216" t="s">
        <v>116</v>
      </c>
      <c r="B32" s="222" t="s">
        <v>67</v>
      </c>
      <c r="C32" s="265" t="s">
        <v>68</v>
      </c>
      <c r="D32" s="226"/>
      <c r="E32" s="230"/>
      <c r="F32" s="233"/>
      <c r="G32" s="233">
        <f>SUMIF(AE33:AE33,"&lt;&gt;NOR",G33:G33)</f>
        <v>0</v>
      </c>
      <c r="H32" s="233"/>
      <c r="I32" s="233">
        <f>SUM(I33:I33)</f>
        <v>0</v>
      </c>
      <c r="J32" s="233"/>
      <c r="K32" s="233">
        <f>SUM(K33:K33)</f>
        <v>0</v>
      </c>
      <c r="L32" s="233"/>
      <c r="M32" s="233">
        <f>SUM(M33:M33)</f>
        <v>0</v>
      </c>
      <c r="N32" s="227"/>
      <c r="O32" s="227">
        <f>SUM(O33:O33)</f>
        <v>0</v>
      </c>
      <c r="P32" s="227"/>
      <c r="Q32" s="227">
        <f>SUM(Q33:Q33)</f>
        <v>0</v>
      </c>
      <c r="R32" s="227"/>
      <c r="S32" s="227"/>
      <c r="T32" s="228"/>
      <c r="U32" s="227">
        <f>SUM(U33:U33)</f>
        <v>2.88</v>
      </c>
      <c r="AE32" t="s">
        <v>117</v>
      </c>
    </row>
    <row r="33" spans="1:60" outlineLevel="1" x14ac:dyDescent="0.2">
      <c r="A33" s="215">
        <v>21</v>
      </c>
      <c r="B33" s="221" t="s">
        <v>163</v>
      </c>
      <c r="C33" s="264" t="s">
        <v>164</v>
      </c>
      <c r="D33" s="223" t="s">
        <v>150</v>
      </c>
      <c r="E33" s="229">
        <v>1.1169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2.577</v>
      </c>
      <c r="U33" s="224">
        <f>ROUND(E33*T33,2)</f>
        <v>2.88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121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x14ac:dyDescent="0.2">
      <c r="A34" s="216" t="s">
        <v>116</v>
      </c>
      <c r="B34" s="222" t="s">
        <v>69</v>
      </c>
      <c r="C34" s="265" t="s">
        <v>70</v>
      </c>
      <c r="D34" s="226"/>
      <c r="E34" s="230"/>
      <c r="F34" s="233"/>
      <c r="G34" s="233">
        <f>SUMIF(AE35:AE35,"&lt;&gt;NOR",G35:G35)</f>
        <v>0</v>
      </c>
      <c r="H34" s="233"/>
      <c r="I34" s="233">
        <f>SUM(I35:I35)</f>
        <v>0</v>
      </c>
      <c r="J34" s="233"/>
      <c r="K34" s="233">
        <f>SUM(K35:K35)</f>
        <v>0</v>
      </c>
      <c r="L34" s="233"/>
      <c r="M34" s="233">
        <f>SUM(M35:M35)</f>
        <v>0</v>
      </c>
      <c r="N34" s="227"/>
      <c r="O34" s="227">
        <f>SUM(O35:O35)</f>
        <v>3.4000000000000002E-4</v>
      </c>
      <c r="P34" s="227"/>
      <c r="Q34" s="227">
        <f>SUM(Q35:Q35)</f>
        <v>0</v>
      </c>
      <c r="R34" s="227"/>
      <c r="S34" s="227"/>
      <c r="T34" s="228"/>
      <c r="U34" s="227">
        <f>SUM(U35:U35)</f>
        <v>0.32</v>
      </c>
      <c r="AE34" t="s">
        <v>117</v>
      </c>
    </row>
    <row r="35" spans="1:60" outlineLevel="1" x14ac:dyDescent="0.2">
      <c r="A35" s="215">
        <v>22</v>
      </c>
      <c r="B35" s="221" t="s">
        <v>165</v>
      </c>
      <c r="C35" s="264" t="s">
        <v>166</v>
      </c>
      <c r="D35" s="223" t="s">
        <v>167</v>
      </c>
      <c r="E35" s="229">
        <v>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4">
        <v>3.4000000000000002E-4</v>
      </c>
      <c r="O35" s="224">
        <f>ROUND(E35*N35,5)</f>
        <v>3.4000000000000002E-4</v>
      </c>
      <c r="P35" s="224">
        <v>0</v>
      </c>
      <c r="Q35" s="224">
        <f>ROUND(E35*P35,5)</f>
        <v>0</v>
      </c>
      <c r="R35" s="224"/>
      <c r="S35" s="224"/>
      <c r="T35" s="225">
        <v>0.32</v>
      </c>
      <c r="U35" s="224">
        <f>ROUND(E35*T35,2)</f>
        <v>0.32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121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216" t="s">
        <v>116</v>
      </c>
      <c r="B36" s="222" t="s">
        <v>71</v>
      </c>
      <c r="C36" s="265" t="s">
        <v>72</v>
      </c>
      <c r="D36" s="226"/>
      <c r="E36" s="230"/>
      <c r="F36" s="233"/>
      <c r="G36" s="233">
        <f>SUMIF(AE37:AE37,"&lt;&gt;NOR",G37:G37)</f>
        <v>0</v>
      </c>
      <c r="H36" s="233"/>
      <c r="I36" s="233">
        <f>SUM(I37:I37)</f>
        <v>0</v>
      </c>
      <c r="J36" s="233"/>
      <c r="K36" s="233">
        <f>SUM(K37:K37)</f>
        <v>0</v>
      </c>
      <c r="L36" s="233"/>
      <c r="M36" s="233">
        <f>SUM(M37:M37)</f>
        <v>0</v>
      </c>
      <c r="N36" s="227"/>
      <c r="O36" s="227">
        <f>SUM(O37:O37)</f>
        <v>3.5E-4</v>
      </c>
      <c r="P36" s="227"/>
      <c r="Q36" s="227">
        <f>SUM(Q37:Q37)</f>
        <v>0</v>
      </c>
      <c r="R36" s="227"/>
      <c r="S36" s="227"/>
      <c r="T36" s="228"/>
      <c r="U36" s="227">
        <f>SUM(U37:U37)</f>
        <v>0.36</v>
      </c>
      <c r="AE36" t="s">
        <v>117</v>
      </c>
    </row>
    <row r="37" spans="1:60" outlineLevel="1" x14ac:dyDescent="0.2">
      <c r="A37" s="215">
        <v>23</v>
      </c>
      <c r="B37" s="221" t="s">
        <v>168</v>
      </c>
      <c r="C37" s="264" t="s">
        <v>169</v>
      </c>
      <c r="D37" s="223" t="s">
        <v>167</v>
      </c>
      <c r="E37" s="229">
        <v>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3.5E-4</v>
      </c>
      <c r="O37" s="224">
        <f>ROUND(E37*N37,5)</f>
        <v>3.5E-4</v>
      </c>
      <c r="P37" s="224">
        <v>0</v>
      </c>
      <c r="Q37" s="224">
        <f>ROUND(E37*P37,5)</f>
        <v>0</v>
      </c>
      <c r="R37" s="224"/>
      <c r="S37" s="224"/>
      <c r="T37" s="225">
        <v>0.35926000000000002</v>
      </c>
      <c r="U37" s="224">
        <f>ROUND(E37*T37,2)</f>
        <v>0.36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121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16" t="s">
        <v>116</v>
      </c>
      <c r="B38" s="222" t="s">
        <v>73</v>
      </c>
      <c r="C38" s="265" t="s">
        <v>74</v>
      </c>
      <c r="D38" s="226"/>
      <c r="E38" s="230"/>
      <c r="F38" s="233"/>
      <c r="G38" s="233">
        <f>SUMIF(AE39:AE41,"&lt;&gt;NOR",G39:G41)</f>
        <v>0</v>
      </c>
      <c r="H38" s="233"/>
      <c r="I38" s="233">
        <f>SUM(I39:I41)</f>
        <v>0</v>
      </c>
      <c r="J38" s="233"/>
      <c r="K38" s="233">
        <f>SUM(K39:K41)</f>
        <v>0</v>
      </c>
      <c r="L38" s="233"/>
      <c r="M38" s="233">
        <f>SUM(M39:M41)</f>
        <v>0</v>
      </c>
      <c r="N38" s="227"/>
      <c r="O38" s="227">
        <f>SUM(O39:O41)</f>
        <v>0</v>
      </c>
      <c r="P38" s="227"/>
      <c r="Q38" s="227">
        <f>SUM(Q39:Q41)</f>
        <v>7.776000000000001E-2</v>
      </c>
      <c r="R38" s="227"/>
      <c r="S38" s="227"/>
      <c r="T38" s="228"/>
      <c r="U38" s="227">
        <f>SUM(U39:U41)</f>
        <v>1</v>
      </c>
      <c r="AE38" t="s">
        <v>117</v>
      </c>
    </row>
    <row r="39" spans="1:60" outlineLevel="1" x14ac:dyDescent="0.2">
      <c r="A39" s="215">
        <v>24</v>
      </c>
      <c r="B39" s="221" t="s">
        <v>170</v>
      </c>
      <c r="C39" s="264" t="s">
        <v>171</v>
      </c>
      <c r="D39" s="223" t="s">
        <v>172</v>
      </c>
      <c r="E39" s="229">
        <v>1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0</v>
      </c>
      <c r="O39" s="224">
        <f>ROUND(E39*N39,5)</f>
        <v>0</v>
      </c>
      <c r="P39" s="224">
        <v>9.1999999999999998E-3</v>
      </c>
      <c r="Q39" s="224">
        <f>ROUND(E39*P39,5)</f>
        <v>9.1999999999999998E-3</v>
      </c>
      <c r="R39" s="224"/>
      <c r="S39" s="224"/>
      <c r="T39" s="225">
        <v>0.46500000000000002</v>
      </c>
      <c r="U39" s="224">
        <f>ROUND(E39*T39,2)</f>
        <v>0.47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121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>
        <v>25</v>
      </c>
      <c r="B40" s="221" t="s">
        <v>173</v>
      </c>
      <c r="C40" s="264" t="s">
        <v>174</v>
      </c>
      <c r="D40" s="223" t="s">
        <v>172</v>
      </c>
      <c r="E40" s="229">
        <v>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15</v>
      </c>
      <c r="M40" s="232">
        <f>G40*(1+L40/100)</f>
        <v>0</v>
      </c>
      <c r="N40" s="224">
        <v>0</v>
      </c>
      <c r="O40" s="224">
        <f>ROUND(E40*N40,5)</f>
        <v>0</v>
      </c>
      <c r="P40" s="224">
        <v>1.56E-3</v>
      </c>
      <c r="Q40" s="224">
        <f>ROUND(E40*P40,5)</f>
        <v>1.56E-3</v>
      </c>
      <c r="R40" s="224"/>
      <c r="S40" s="224"/>
      <c r="T40" s="225">
        <v>0.217</v>
      </c>
      <c r="U40" s="224">
        <f>ROUND(E40*T40,2)</f>
        <v>0.22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121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26</v>
      </c>
      <c r="B41" s="221" t="s">
        <v>175</v>
      </c>
      <c r="C41" s="264" t="s">
        <v>176</v>
      </c>
      <c r="D41" s="223" t="s">
        <v>172</v>
      </c>
      <c r="E41" s="229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0</v>
      </c>
      <c r="O41" s="224">
        <f>ROUND(E41*N41,5)</f>
        <v>0</v>
      </c>
      <c r="P41" s="224">
        <v>6.7000000000000004E-2</v>
      </c>
      <c r="Q41" s="224">
        <f>ROUND(E41*P41,5)</f>
        <v>6.7000000000000004E-2</v>
      </c>
      <c r="R41" s="224"/>
      <c r="S41" s="224"/>
      <c r="T41" s="225">
        <v>0.31</v>
      </c>
      <c r="U41" s="224">
        <f>ROUND(E41*T41,2)</f>
        <v>0.31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121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x14ac:dyDescent="0.2">
      <c r="A42" s="216" t="s">
        <v>116</v>
      </c>
      <c r="B42" s="222" t="s">
        <v>75</v>
      </c>
      <c r="C42" s="265" t="s">
        <v>76</v>
      </c>
      <c r="D42" s="226"/>
      <c r="E42" s="230"/>
      <c r="F42" s="233"/>
      <c r="G42" s="233">
        <f>SUMIF(AE43:AE51,"&lt;&gt;NOR",G43:G51)</f>
        <v>0</v>
      </c>
      <c r="H42" s="233"/>
      <c r="I42" s="233">
        <f>SUM(I43:I51)</f>
        <v>0</v>
      </c>
      <c r="J42" s="233"/>
      <c r="K42" s="233">
        <f>SUM(K43:K51)</f>
        <v>0</v>
      </c>
      <c r="L42" s="233"/>
      <c r="M42" s="233">
        <f>SUM(M43:M51)</f>
        <v>0</v>
      </c>
      <c r="N42" s="227"/>
      <c r="O42" s="227">
        <f>SUM(O43:O51)</f>
        <v>8.0000000000000007E-5</v>
      </c>
      <c r="P42" s="227"/>
      <c r="Q42" s="227">
        <f>SUM(Q43:Q51)</f>
        <v>1.0510999999999999</v>
      </c>
      <c r="R42" s="227"/>
      <c r="S42" s="227"/>
      <c r="T42" s="228"/>
      <c r="U42" s="227">
        <f>SUM(U43:U51)</f>
        <v>25.490000000000002</v>
      </c>
      <c r="AE42" t="s">
        <v>117</v>
      </c>
    </row>
    <row r="43" spans="1:60" outlineLevel="1" x14ac:dyDescent="0.2">
      <c r="A43" s="215">
        <v>27</v>
      </c>
      <c r="B43" s="221" t="s">
        <v>177</v>
      </c>
      <c r="C43" s="264" t="s">
        <v>178</v>
      </c>
      <c r="D43" s="223" t="s">
        <v>124</v>
      </c>
      <c r="E43" s="229">
        <v>4.8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0</v>
      </c>
      <c r="O43" s="224">
        <f>ROUND(E43*N43,5)</f>
        <v>0</v>
      </c>
      <c r="P43" s="224">
        <v>1.098E-2</v>
      </c>
      <c r="Q43" s="224">
        <f>ROUND(E43*P43,5)</f>
        <v>5.2699999999999997E-2</v>
      </c>
      <c r="R43" s="224"/>
      <c r="S43" s="224"/>
      <c r="T43" s="225">
        <v>0.37</v>
      </c>
      <c r="U43" s="224">
        <f>ROUND(E43*T43,2)</f>
        <v>1.78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121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28</v>
      </c>
      <c r="B44" s="221" t="s">
        <v>179</v>
      </c>
      <c r="C44" s="264" t="s">
        <v>180</v>
      </c>
      <c r="D44" s="223" t="s">
        <v>124</v>
      </c>
      <c r="E44" s="229">
        <v>4.8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15</v>
      </c>
      <c r="M44" s="232">
        <f>G44*(1+L44/100)</f>
        <v>0</v>
      </c>
      <c r="N44" s="224">
        <v>0</v>
      </c>
      <c r="O44" s="224">
        <f>ROUND(E44*N44,5)</f>
        <v>0</v>
      </c>
      <c r="P44" s="224">
        <v>8.0000000000000002E-3</v>
      </c>
      <c r="Q44" s="224">
        <f>ROUND(E44*P44,5)</f>
        <v>3.8399999999999997E-2</v>
      </c>
      <c r="R44" s="224"/>
      <c r="S44" s="224"/>
      <c r="T44" s="225">
        <v>6.6000000000000003E-2</v>
      </c>
      <c r="U44" s="224">
        <f>ROUND(E44*T44,2)</f>
        <v>0.32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121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29</v>
      </c>
      <c r="B45" s="221" t="s">
        <v>181</v>
      </c>
      <c r="C45" s="264" t="s">
        <v>182</v>
      </c>
      <c r="D45" s="223" t="s">
        <v>133</v>
      </c>
      <c r="E45" s="229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0</v>
      </c>
      <c r="O45" s="224">
        <f>ROUND(E45*N45,5)</f>
        <v>0</v>
      </c>
      <c r="P45" s="224">
        <v>0.16600000000000001</v>
      </c>
      <c r="Q45" s="224">
        <f>ROUND(E45*P45,5)</f>
        <v>0.16600000000000001</v>
      </c>
      <c r="R45" s="224"/>
      <c r="S45" s="224"/>
      <c r="T45" s="225">
        <v>0.88</v>
      </c>
      <c r="U45" s="224">
        <f>ROUND(E45*T45,2)</f>
        <v>0.88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121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30</v>
      </c>
      <c r="B46" s="221" t="s">
        <v>183</v>
      </c>
      <c r="C46" s="264" t="s">
        <v>184</v>
      </c>
      <c r="D46" s="223" t="s">
        <v>133</v>
      </c>
      <c r="E46" s="229">
        <v>4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15</v>
      </c>
      <c r="M46" s="232">
        <f>G46*(1+L46/100)</f>
        <v>0</v>
      </c>
      <c r="N46" s="224">
        <v>0</v>
      </c>
      <c r="O46" s="224">
        <f>ROUND(E46*N46,5)</f>
        <v>0</v>
      </c>
      <c r="P46" s="224">
        <v>8.8099999999999998E-2</v>
      </c>
      <c r="Q46" s="224">
        <f>ROUND(E46*P46,5)</f>
        <v>0.35239999999999999</v>
      </c>
      <c r="R46" s="224"/>
      <c r="S46" s="224"/>
      <c r="T46" s="225">
        <v>0.39</v>
      </c>
      <c r="U46" s="224">
        <f>ROUND(E46*T46,2)</f>
        <v>1.56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121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31</v>
      </c>
      <c r="B47" s="221" t="s">
        <v>185</v>
      </c>
      <c r="C47" s="264" t="s">
        <v>186</v>
      </c>
      <c r="D47" s="223" t="s">
        <v>133</v>
      </c>
      <c r="E47" s="229">
        <v>4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0</v>
      </c>
      <c r="O47" s="224">
        <f>ROUND(E47*N47,5)</f>
        <v>0</v>
      </c>
      <c r="P47" s="224">
        <v>0.1104</v>
      </c>
      <c r="Q47" s="224">
        <f>ROUND(E47*P47,5)</f>
        <v>0.44159999999999999</v>
      </c>
      <c r="R47" s="224"/>
      <c r="S47" s="224"/>
      <c r="T47" s="225">
        <v>0.46</v>
      </c>
      <c r="U47" s="224">
        <f>ROUND(E47*T47,2)</f>
        <v>1.84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121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32</v>
      </c>
      <c r="B48" s="221" t="s">
        <v>187</v>
      </c>
      <c r="C48" s="264" t="s">
        <v>188</v>
      </c>
      <c r="D48" s="223" t="s">
        <v>133</v>
      </c>
      <c r="E48" s="229">
        <v>8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15</v>
      </c>
      <c r="M48" s="232">
        <f>G48*(1+L48/100)</f>
        <v>0</v>
      </c>
      <c r="N48" s="224">
        <v>0</v>
      </c>
      <c r="O48" s="224">
        <f>ROUND(E48*N48,5)</f>
        <v>0</v>
      </c>
      <c r="P48" s="224">
        <v>0</v>
      </c>
      <c r="Q48" s="224">
        <f>ROUND(E48*P48,5)</f>
        <v>0</v>
      </c>
      <c r="R48" s="224"/>
      <c r="S48" s="224"/>
      <c r="T48" s="225">
        <v>0.77500000000000002</v>
      </c>
      <c r="U48" s="224">
        <f>ROUND(E48*T48,2)</f>
        <v>6.2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121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0.95" outlineLevel="1" x14ac:dyDescent="0.2">
      <c r="A49" s="215">
        <v>33</v>
      </c>
      <c r="B49" s="221" t="s">
        <v>189</v>
      </c>
      <c r="C49" s="264" t="s">
        <v>190</v>
      </c>
      <c r="D49" s="223" t="s">
        <v>133</v>
      </c>
      <c r="E49" s="229">
        <v>8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1.0000000000000001E-5</v>
      </c>
      <c r="O49" s="224">
        <f>ROUND(E49*N49,5)</f>
        <v>8.0000000000000007E-5</v>
      </c>
      <c r="P49" s="224">
        <v>0</v>
      </c>
      <c r="Q49" s="224">
        <f>ROUND(E49*P49,5)</f>
        <v>0</v>
      </c>
      <c r="R49" s="224"/>
      <c r="S49" s="224"/>
      <c r="T49" s="225">
        <v>0.28000000000000003</v>
      </c>
      <c r="U49" s="224">
        <f>ROUND(E49*T49,2)</f>
        <v>2.2400000000000002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121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34</v>
      </c>
      <c r="B50" s="221" t="s">
        <v>191</v>
      </c>
      <c r="C50" s="264" t="s">
        <v>192</v>
      </c>
      <c r="D50" s="223" t="s">
        <v>133</v>
      </c>
      <c r="E50" s="229">
        <v>1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0</v>
      </c>
      <c r="O50" s="224">
        <f>ROUND(E50*N50,5)</f>
        <v>0</v>
      </c>
      <c r="P50" s="224">
        <v>0</v>
      </c>
      <c r="Q50" s="224">
        <f>ROUND(E50*P50,5)</f>
        <v>0</v>
      </c>
      <c r="R50" s="224"/>
      <c r="S50" s="224"/>
      <c r="T50" s="225">
        <v>8.0449999999999999</v>
      </c>
      <c r="U50" s="224">
        <f>ROUND(E50*T50,2)</f>
        <v>8.0500000000000007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121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35</v>
      </c>
      <c r="B51" s="221" t="s">
        <v>193</v>
      </c>
      <c r="C51" s="264" t="s">
        <v>194</v>
      </c>
      <c r="D51" s="223" t="s">
        <v>150</v>
      </c>
      <c r="E51" s="229">
        <v>1.0510999999999999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0</v>
      </c>
      <c r="O51" s="224">
        <f>ROUND(E51*N51,5)</f>
        <v>0</v>
      </c>
      <c r="P51" s="224">
        <v>0</v>
      </c>
      <c r="Q51" s="224">
        <f>ROUND(E51*P51,5)</f>
        <v>0</v>
      </c>
      <c r="R51" s="224"/>
      <c r="S51" s="224"/>
      <c r="T51" s="225">
        <v>2.4940000000000002</v>
      </c>
      <c r="U51" s="224">
        <f>ROUND(E51*T51,2)</f>
        <v>2.62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121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16" t="s">
        <v>116</v>
      </c>
      <c r="B52" s="222" t="s">
        <v>77</v>
      </c>
      <c r="C52" s="265" t="s">
        <v>78</v>
      </c>
      <c r="D52" s="226"/>
      <c r="E52" s="230"/>
      <c r="F52" s="233"/>
      <c r="G52" s="233">
        <f>SUMIF(AE53:AE54,"&lt;&gt;NOR",G53:G54)</f>
        <v>0</v>
      </c>
      <c r="H52" s="233"/>
      <c r="I52" s="233">
        <f>SUM(I53:I54)</f>
        <v>0</v>
      </c>
      <c r="J52" s="233"/>
      <c r="K52" s="233">
        <f>SUM(K53:K54)</f>
        <v>0</v>
      </c>
      <c r="L52" s="233"/>
      <c r="M52" s="233">
        <f>SUM(M53:M54)</f>
        <v>0</v>
      </c>
      <c r="N52" s="227"/>
      <c r="O52" s="227">
        <f>SUM(O53:O54)</f>
        <v>0</v>
      </c>
      <c r="P52" s="227"/>
      <c r="Q52" s="227">
        <f>SUM(Q53:Q54)</f>
        <v>0</v>
      </c>
      <c r="R52" s="227"/>
      <c r="S52" s="227"/>
      <c r="T52" s="228"/>
      <c r="U52" s="227">
        <f>SUM(U53:U54)</f>
        <v>1.55</v>
      </c>
      <c r="AE52" t="s">
        <v>117</v>
      </c>
    </row>
    <row r="53" spans="1:60" outlineLevel="1" x14ac:dyDescent="0.2">
      <c r="A53" s="215">
        <v>36</v>
      </c>
      <c r="B53" s="221" t="s">
        <v>195</v>
      </c>
      <c r="C53" s="264" t="s">
        <v>196</v>
      </c>
      <c r="D53" s="223" t="s">
        <v>133</v>
      </c>
      <c r="E53" s="229">
        <v>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0</v>
      </c>
      <c r="Q53" s="224">
        <f>ROUND(E53*P53,5)</f>
        <v>0</v>
      </c>
      <c r="R53" s="224"/>
      <c r="S53" s="224"/>
      <c r="T53" s="225">
        <v>1.5449999999999999</v>
      </c>
      <c r="U53" s="224">
        <f>ROUND(E53*T53,2)</f>
        <v>1.55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121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0.95" outlineLevel="1" x14ac:dyDescent="0.2">
      <c r="A54" s="215">
        <v>37</v>
      </c>
      <c r="B54" s="221" t="s">
        <v>197</v>
      </c>
      <c r="C54" s="264" t="s">
        <v>198</v>
      </c>
      <c r="D54" s="223" t="s">
        <v>133</v>
      </c>
      <c r="E54" s="229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0</v>
      </c>
      <c r="O54" s="224">
        <f>ROUND(E54*N54,5)</f>
        <v>0</v>
      </c>
      <c r="P54" s="224">
        <v>0</v>
      </c>
      <c r="Q54" s="224">
        <f>ROUND(E54*P54,5)</f>
        <v>0</v>
      </c>
      <c r="R54" s="224"/>
      <c r="S54" s="224"/>
      <c r="T54" s="225">
        <v>0</v>
      </c>
      <c r="U54" s="224">
        <f>ROUND(E54*T54,2)</f>
        <v>0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199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">
      <c r="A55" s="216" t="s">
        <v>116</v>
      </c>
      <c r="B55" s="222" t="s">
        <v>79</v>
      </c>
      <c r="C55" s="265" t="s">
        <v>80</v>
      </c>
      <c r="D55" s="226"/>
      <c r="E55" s="230"/>
      <c r="F55" s="233"/>
      <c r="G55" s="233">
        <f>SUMIF(AE56:AE61,"&lt;&gt;NOR",G56:G61)</f>
        <v>0</v>
      </c>
      <c r="H55" s="233"/>
      <c r="I55" s="233">
        <f>SUM(I56:I61)</f>
        <v>0</v>
      </c>
      <c r="J55" s="233"/>
      <c r="K55" s="233">
        <f>SUM(K56:K61)</f>
        <v>0</v>
      </c>
      <c r="L55" s="233"/>
      <c r="M55" s="233">
        <f>SUM(M56:M61)</f>
        <v>0</v>
      </c>
      <c r="N55" s="227"/>
      <c r="O55" s="227">
        <f>SUM(O56:O61)</f>
        <v>3.5900000000000001E-2</v>
      </c>
      <c r="P55" s="227"/>
      <c r="Q55" s="227">
        <f>SUM(Q56:Q61)</f>
        <v>5.0999999999999997E-2</v>
      </c>
      <c r="R55" s="227"/>
      <c r="S55" s="227"/>
      <c r="T55" s="228"/>
      <c r="U55" s="227">
        <f>SUM(U56:U61)</f>
        <v>53.239999999999995</v>
      </c>
      <c r="AE55" t="s">
        <v>117</v>
      </c>
    </row>
    <row r="56" spans="1:60" outlineLevel="1" x14ac:dyDescent="0.2">
      <c r="A56" s="215">
        <v>38</v>
      </c>
      <c r="B56" s="221" t="s">
        <v>200</v>
      </c>
      <c r="C56" s="264" t="s">
        <v>201</v>
      </c>
      <c r="D56" s="223" t="s">
        <v>120</v>
      </c>
      <c r="E56" s="229">
        <v>51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0</v>
      </c>
      <c r="O56" s="224">
        <f>ROUND(E56*N56,5)</f>
        <v>0</v>
      </c>
      <c r="P56" s="224">
        <v>1E-3</v>
      </c>
      <c r="Q56" s="224">
        <f>ROUND(E56*P56,5)</f>
        <v>5.0999999999999997E-2</v>
      </c>
      <c r="R56" s="224"/>
      <c r="S56" s="224"/>
      <c r="T56" s="225">
        <v>0.03</v>
      </c>
      <c r="U56" s="224">
        <f>ROUND(E56*T56,2)</f>
        <v>1.53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121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39</v>
      </c>
      <c r="B57" s="221" t="s">
        <v>202</v>
      </c>
      <c r="C57" s="264" t="s">
        <v>203</v>
      </c>
      <c r="D57" s="223" t="s">
        <v>124</v>
      </c>
      <c r="E57" s="229">
        <v>42.004199999999997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1.0000000000000001E-5</v>
      </c>
      <c r="O57" s="224">
        <f>ROUND(E57*N57,5)</f>
        <v>4.2000000000000002E-4</v>
      </c>
      <c r="P57" s="224">
        <v>0</v>
      </c>
      <c r="Q57" s="224">
        <f>ROUND(E57*P57,5)</f>
        <v>0</v>
      </c>
      <c r="R57" s="224"/>
      <c r="S57" s="224"/>
      <c r="T57" s="225">
        <v>0.34</v>
      </c>
      <c r="U57" s="224">
        <f>ROUND(E57*T57,2)</f>
        <v>14.28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121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40</v>
      </c>
      <c r="B58" s="221" t="s">
        <v>204</v>
      </c>
      <c r="C58" s="264" t="s">
        <v>205</v>
      </c>
      <c r="D58" s="223" t="s">
        <v>124</v>
      </c>
      <c r="E58" s="229">
        <v>42.241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4.8999999999999998E-4</v>
      </c>
      <c r="O58" s="224">
        <f>ROUND(E58*N58,5)</f>
        <v>2.07E-2</v>
      </c>
      <c r="P58" s="224">
        <v>0</v>
      </c>
      <c r="Q58" s="224">
        <f>ROUND(E58*P58,5)</f>
        <v>0</v>
      </c>
      <c r="R58" s="224"/>
      <c r="S58" s="224"/>
      <c r="T58" s="225">
        <v>0.13</v>
      </c>
      <c r="U58" s="224">
        <f>ROUND(E58*T58,2)</f>
        <v>5.49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121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41</v>
      </c>
      <c r="B59" s="221" t="s">
        <v>206</v>
      </c>
      <c r="C59" s="264" t="s">
        <v>207</v>
      </c>
      <c r="D59" s="223" t="s">
        <v>124</v>
      </c>
      <c r="E59" s="229">
        <v>42.241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3.5E-4</v>
      </c>
      <c r="O59" s="224">
        <f>ROUND(E59*N59,5)</f>
        <v>1.478E-2</v>
      </c>
      <c r="P59" s="224">
        <v>0</v>
      </c>
      <c r="Q59" s="224">
        <f>ROUND(E59*P59,5)</f>
        <v>0</v>
      </c>
      <c r="R59" s="224"/>
      <c r="S59" s="224"/>
      <c r="T59" s="225">
        <v>0.56999999999999995</v>
      </c>
      <c r="U59" s="224">
        <f>ROUND(E59*T59,2)</f>
        <v>24.08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121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42</v>
      </c>
      <c r="B60" s="221" t="s">
        <v>208</v>
      </c>
      <c r="C60" s="264" t="s">
        <v>209</v>
      </c>
      <c r="D60" s="223" t="s">
        <v>120</v>
      </c>
      <c r="E60" s="229">
        <v>51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15</v>
      </c>
      <c r="M60" s="232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0.15</v>
      </c>
      <c r="U60" s="224">
        <f>ROUND(E60*T60,2)</f>
        <v>7.65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121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43</v>
      </c>
      <c r="B61" s="221" t="s">
        <v>210</v>
      </c>
      <c r="C61" s="264" t="s">
        <v>211</v>
      </c>
      <c r="D61" s="223" t="s">
        <v>150</v>
      </c>
      <c r="E61" s="229">
        <v>8.6999999999999994E-2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0</v>
      </c>
      <c r="O61" s="224">
        <f>ROUND(E61*N61,5)</f>
        <v>0</v>
      </c>
      <c r="P61" s="224">
        <v>0</v>
      </c>
      <c r="Q61" s="224">
        <f>ROUND(E61*P61,5)</f>
        <v>0</v>
      </c>
      <c r="R61" s="224"/>
      <c r="S61" s="224"/>
      <c r="T61" s="225">
        <v>2.44</v>
      </c>
      <c r="U61" s="224">
        <f>ROUND(E61*T61,2)</f>
        <v>0.21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121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16" t="s">
        <v>116</v>
      </c>
      <c r="B62" s="222" t="s">
        <v>81</v>
      </c>
      <c r="C62" s="265" t="s">
        <v>82</v>
      </c>
      <c r="D62" s="226"/>
      <c r="E62" s="230"/>
      <c r="F62" s="233"/>
      <c r="G62" s="233">
        <f>SUMIF(AE63:AE69,"&lt;&gt;NOR",G63:G69)</f>
        <v>0</v>
      </c>
      <c r="H62" s="233"/>
      <c r="I62" s="233">
        <f>SUM(I63:I69)</f>
        <v>0</v>
      </c>
      <c r="J62" s="233"/>
      <c r="K62" s="233">
        <f>SUM(K63:K69)</f>
        <v>0</v>
      </c>
      <c r="L62" s="233"/>
      <c r="M62" s="233">
        <f>SUM(M63:M69)</f>
        <v>0</v>
      </c>
      <c r="N62" s="227"/>
      <c r="O62" s="227">
        <f>SUM(O63:O69)</f>
        <v>4.0129999999999999E-2</v>
      </c>
      <c r="P62" s="227"/>
      <c r="Q62" s="227">
        <f>SUM(Q63:Q69)</f>
        <v>7.26E-3</v>
      </c>
      <c r="R62" s="227"/>
      <c r="S62" s="227"/>
      <c r="T62" s="228"/>
      <c r="U62" s="227">
        <f>SUM(U63:U69)</f>
        <v>8.49</v>
      </c>
      <c r="AE62" t="s">
        <v>117</v>
      </c>
    </row>
    <row r="63" spans="1:60" outlineLevel="1" x14ac:dyDescent="0.2">
      <c r="A63" s="215">
        <v>44</v>
      </c>
      <c r="B63" s="221" t="s">
        <v>212</v>
      </c>
      <c r="C63" s="264" t="s">
        <v>213</v>
      </c>
      <c r="D63" s="223" t="s">
        <v>124</v>
      </c>
      <c r="E63" s="229">
        <v>9.7940000000000005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0</v>
      </c>
      <c r="O63" s="224">
        <f>ROUND(E63*N63,5)</f>
        <v>0</v>
      </c>
      <c r="P63" s="224">
        <v>0</v>
      </c>
      <c r="Q63" s="224">
        <f>ROUND(E63*P63,5)</f>
        <v>0</v>
      </c>
      <c r="R63" s="224"/>
      <c r="S63" s="224"/>
      <c r="T63" s="225">
        <v>1.6E-2</v>
      </c>
      <c r="U63" s="224">
        <f>ROUND(E63*T63,2)</f>
        <v>0.16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121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>
        <v>45</v>
      </c>
      <c r="B64" s="221" t="s">
        <v>214</v>
      </c>
      <c r="C64" s="264" t="s">
        <v>215</v>
      </c>
      <c r="D64" s="223" t="s">
        <v>124</v>
      </c>
      <c r="E64" s="229">
        <v>9.7940000000000005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0</v>
      </c>
      <c r="O64" s="224">
        <f>ROUND(E64*N64,5)</f>
        <v>0</v>
      </c>
      <c r="P64" s="224">
        <v>0</v>
      </c>
      <c r="Q64" s="224">
        <f>ROUND(E64*P64,5)</f>
        <v>0</v>
      </c>
      <c r="R64" s="224"/>
      <c r="S64" s="224"/>
      <c r="T64" s="225">
        <v>0.14699999999999999</v>
      </c>
      <c r="U64" s="224">
        <f>ROUND(E64*T64,2)</f>
        <v>1.44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121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46</v>
      </c>
      <c r="B65" s="221" t="s">
        <v>216</v>
      </c>
      <c r="C65" s="264" t="s">
        <v>217</v>
      </c>
      <c r="D65" s="223" t="s">
        <v>124</v>
      </c>
      <c r="E65" s="229">
        <v>9.7940000000000005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4.5999999999999999E-2</v>
      </c>
      <c r="U65" s="224">
        <f>ROUND(E65*T65,2)</f>
        <v>0.45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121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47</v>
      </c>
      <c r="B66" s="221" t="s">
        <v>218</v>
      </c>
      <c r="C66" s="264" t="s">
        <v>219</v>
      </c>
      <c r="D66" s="223" t="s">
        <v>120</v>
      </c>
      <c r="E66" s="229">
        <v>8.9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3.0000000000000001E-5</v>
      </c>
      <c r="O66" s="224">
        <f>ROUND(E66*N66,5)</f>
        <v>2.7E-4</v>
      </c>
      <c r="P66" s="224">
        <v>0</v>
      </c>
      <c r="Q66" s="224">
        <f>ROUND(E66*P66,5)</f>
        <v>0</v>
      </c>
      <c r="R66" s="224"/>
      <c r="S66" s="224"/>
      <c r="T66" s="225">
        <v>0.13719999999999999</v>
      </c>
      <c r="U66" s="224">
        <f>ROUND(E66*T66,2)</f>
        <v>1.22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121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0.95" outlineLevel="1" x14ac:dyDescent="0.2">
      <c r="A67" s="215">
        <v>48</v>
      </c>
      <c r="B67" s="221" t="s">
        <v>220</v>
      </c>
      <c r="C67" s="264" t="s">
        <v>221</v>
      </c>
      <c r="D67" s="223" t="s">
        <v>124</v>
      </c>
      <c r="E67" s="229">
        <v>9.7940000000000005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4.0699999999999998E-3</v>
      </c>
      <c r="O67" s="224">
        <f>ROUND(E67*N67,5)</f>
        <v>3.986E-2</v>
      </c>
      <c r="P67" s="224">
        <v>0</v>
      </c>
      <c r="Q67" s="224">
        <f>ROUND(E67*P67,5)</f>
        <v>0</v>
      </c>
      <c r="R67" s="224"/>
      <c r="S67" s="224"/>
      <c r="T67" s="225">
        <v>0.45</v>
      </c>
      <c r="U67" s="224">
        <f>ROUND(E67*T67,2)</f>
        <v>4.41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121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49</v>
      </c>
      <c r="B68" s="221" t="s">
        <v>222</v>
      </c>
      <c r="C68" s="264" t="s">
        <v>223</v>
      </c>
      <c r="D68" s="223" t="s">
        <v>124</v>
      </c>
      <c r="E68" s="229">
        <v>7.2625000000000002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0</v>
      </c>
      <c r="O68" s="224">
        <f>ROUND(E68*N68,5)</f>
        <v>0</v>
      </c>
      <c r="P68" s="224">
        <v>1E-3</v>
      </c>
      <c r="Q68" s="224">
        <f>ROUND(E68*P68,5)</f>
        <v>7.26E-3</v>
      </c>
      <c r="R68" s="224"/>
      <c r="S68" s="224"/>
      <c r="T68" s="225">
        <v>0.105</v>
      </c>
      <c r="U68" s="224">
        <f>ROUND(E68*T68,2)</f>
        <v>0.76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121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>
        <v>50</v>
      </c>
      <c r="B69" s="221" t="s">
        <v>224</v>
      </c>
      <c r="C69" s="264" t="s">
        <v>225</v>
      </c>
      <c r="D69" s="223" t="s">
        <v>150</v>
      </c>
      <c r="E69" s="229">
        <v>4.7E-2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15</v>
      </c>
      <c r="M69" s="232">
        <f>G69*(1+L69/100)</f>
        <v>0</v>
      </c>
      <c r="N69" s="224">
        <v>0</v>
      </c>
      <c r="O69" s="224">
        <f>ROUND(E69*N69,5)</f>
        <v>0</v>
      </c>
      <c r="P69" s="224">
        <v>0</v>
      </c>
      <c r="Q69" s="224">
        <f>ROUND(E69*P69,5)</f>
        <v>0</v>
      </c>
      <c r="R69" s="224"/>
      <c r="S69" s="224"/>
      <c r="T69" s="225">
        <v>1.1140000000000001</v>
      </c>
      <c r="U69" s="224">
        <f>ROUND(E69*T69,2)</f>
        <v>0.05</v>
      </c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121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x14ac:dyDescent="0.2">
      <c r="A70" s="216" t="s">
        <v>116</v>
      </c>
      <c r="B70" s="222" t="s">
        <v>83</v>
      </c>
      <c r="C70" s="265" t="s">
        <v>84</v>
      </c>
      <c r="D70" s="226"/>
      <c r="E70" s="230"/>
      <c r="F70" s="233"/>
      <c r="G70" s="233">
        <f>SUMIF(AE71:AE73,"&lt;&gt;NOR",G71:G73)</f>
        <v>0</v>
      </c>
      <c r="H70" s="233"/>
      <c r="I70" s="233">
        <f>SUM(I71:I73)</f>
        <v>0</v>
      </c>
      <c r="J70" s="233"/>
      <c r="K70" s="233">
        <f>SUM(K71:K73)</f>
        <v>0</v>
      </c>
      <c r="L70" s="233"/>
      <c r="M70" s="233">
        <f>SUM(M71:M73)</f>
        <v>0</v>
      </c>
      <c r="N70" s="227"/>
      <c r="O70" s="227">
        <f>SUM(O71:O73)</f>
        <v>3.3649999999999999E-2</v>
      </c>
      <c r="P70" s="227"/>
      <c r="Q70" s="227">
        <f>SUM(Q71:Q73)</f>
        <v>0</v>
      </c>
      <c r="R70" s="227"/>
      <c r="S70" s="227"/>
      <c r="T70" s="228"/>
      <c r="U70" s="227">
        <f>SUM(U71:U73)</f>
        <v>28.6</v>
      </c>
      <c r="AE70" t="s">
        <v>117</v>
      </c>
    </row>
    <row r="71" spans="1:60" ht="20.95" outlineLevel="1" x14ac:dyDescent="0.2">
      <c r="A71" s="215">
        <v>51</v>
      </c>
      <c r="B71" s="221" t="s">
        <v>226</v>
      </c>
      <c r="C71" s="264" t="s">
        <v>227</v>
      </c>
      <c r="D71" s="223" t="s">
        <v>124</v>
      </c>
      <c r="E71" s="229">
        <v>26.6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4">
        <v>4.6999999999999999E-4</v>
      </c>
      <c r="O71" s="224">
        <f>ROUND(E71*N71,5)</f>
        <v>1.2500000000000001E-2</v>
      </c>
      <c r="P71" s="224">
        <v>0</v>
      </c>
      <c r="Q71" s="224">
        <f>ROUND(E71*P71,5)</f>
        <v>0</v>
      </c>
      <c r="R71" s="224"/>
      <c r="S71" s="224"/>
      <c r="T71" s="225">
        <v>0.66300000000000003</v>
      </c>
      <c r="U71" s="224">
        <f>ROUND(E71*T71,2)</f>
        <v>17.64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121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52</v>
      </c>
      <c r="B72" s="221" t="s">
        <v>228</v>
      </c>
      <c r="C72" s="264" t="s">
        <v>229</v>
      </c>
      <c r="D72" s="223" t="s">
        <v>124</v>
      </c>
      <c r="E72" s="229">
        <v>8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5.0000000000000001E-4</v>
      </c>
      <c r="O72" s="224">
        <f>ROUND(E72*N72,5)</f>
        <v>4.0000000000000001E-3</v>
      </c>
      <c r="P72" s="224">
        <v>0</v>
      </c>
      <c r="Q72" s="224">
        <f>ROUND(E72*P72,5)</f>
        <v>0</v>
      </c>
      <c r="R72" s="224"/>
      <c r="S72" s="224"/>
      <c r="T72" s="225">
        <v>0.30599999999999999</v>
      </c>
      <c r="U72" s="224">
        <f>ROUND(E72*T72,2)</f>
        <v>2.4500000000000002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121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53</v>
      </c>
      <c r="B73" s="221" t="s">
        <v>230</v>
      </c>
      <c r="C73" s="264" t="s">
        <v>231</v>
      </c>
      <c r="D73" s="223" t="s">
        <v>124</v>
      </c>
      <c r="E73" s="229">
        <v>35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15</v>
      </c>
      <c r="M73" s="232">
        <f>G73*(1+L73/100)</f>
        <v>0</v>
      </c>
      <c r="N73" s="224">
        <v>4.8999999999999998E-4</v>
      </c>
      <c r="O73" s="224">
        <f>ROUND(E73*N73,5)</f>
        <v>1.7149999999999999E-2</v>
      </c>
      <c r="P73" s="224">
        <v>0</v>
      </c>
      <c r="Q73" s="224">
        <f>ROUND(E73*P73,5)</f>
        <v>0</v>
      </c>
      <c r="R73" s="224"/>
      <c r="S73" s="224"/>
      <c r="T73" s="225">
        <v>0.24299999999999999</v>
      </c>
      <c r="U73" s="224">
        <f>ROUND(E73*T73,2)</f>
        <v>8.51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121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2">
      <c r="A74" s="216" t="s">
        <v>116</v>
      </c>
      <c r="B74" s="222" t="s">
        <v>85</v>
      </c>
      <c r="C74" s="265" t="s">
        <v>86</v>
      </c>
      <c r="D74" s="226"/>
      <c r="E74" s="230"/>
      <c r="F74" s="233"/>
      <c r="G74" s="233">
        <f>SUMIF(AE75:AE77,"&lt;&gt;NOR",G75:G77)</f>
        <v>0</v>
      </c>
      <c r="H74" s="233"/>
      <c r="I74" s="233">
        <f>SUM(I75:I77)</f>
        <v>0</v>
      </c>
      <c r="J74" s="233"/>
      <c r="K74" s="233">
        <f>SUM(K75:K77)</f>
        <v>0</v>
      </c>
      <c r="L74" s="233"/>
      <c r="M74" s="233">
        <f>SUM(M75:M77)</f>
        <v>0</v>
      </c>
      <c r="N74" s="227"/>
      <c r="O74" s="227">
        <f>SUM(O75:O77)</f>
        <v>6.1949999999999998E-2</v>
      </c>
      <c r="P74" s="227"/>
      <c r="Q74" s="227">
        <f>SUM(Q75:Q77)</f>
        <v>0</v>
      </c>
      <c r="R74" s="227"/>
      <c r="S74" s="227"/>
      <c r="T74" s="228"/>
      <c r="U74" s="227">
        <f>SUM(U75:U77)</f>
        <v>46.73</v>
      </c>
      <c r="AE74" t="s">
        <v>117</v>
      </c>
    </row>
    <row r="75" spans="1:60" outlineLevel="1" x14ac:dyDescent="0.2">
      <c r="A75" s="215">
        <v>54</v>
      </c>
      <c r="B75" s="221" t="s">
        <v>232</v>
      </c>
      <c r="C75" s="264" t="s">
        <v>233</v>
      </c>
      <c r="D75" s="223" t="s">
        <v>124</v>
      </c>
      <c r="E75" s="229">
        <v>221.23525000000001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15</v>
      </c>
      <c r="M75" s="232">
        <f>G75*(1+L75/100)</f>
        <v>0</v>
      </c>
      <c r="N75" s="224">
        <v>1.4999999999999999E-4</v>
      </c>
      <c r="O75" s="224">
        <f>ROUND(E75*N75,5)</f>
        <v>3.3189999999999997E-2</v>
      </c>
      <c r="P75" s="224">
        <v>0</v>
      </c>
      <c r="Q75" s="224">
        <f>ROUND(E75*P75,5)</f>
        <v>0</v>
      </c>
      <c r="R75" s="224"/>
      <c r="S75" s="224"/>
      <c r="T75" s="225">
        <v>0.10902000000000001</v>
      </c>
      <c r="U75" s="224">
        <f>ROUND(E75*T75,2)</f>
        <v>24.12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121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>
        <v>55</v>
      </c>
      <c r="B76" s="221" t="s">
        <v>234</v>
      </c>
      <c r="C76" s="264" t="s">
        <v>235</v>
      </c>
      <c r="D76" s="223" t="s">
        <v>124</v>
      </c>
      <c r="E76" s="229">
        <v>221.23500000000001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15</v>
      </c>
      <c r="M76" s="232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6.9709999999999994E-2</v>
      </c>
      <c r="U76" s="224">
        <f>ROUND(E76*T76,2)</f>
        <v>15.42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121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56</v>
      </c>
      <c r="B77" s="221" t="s">
        <v>236</v>
      </c>
      <c r="C77" s="264" t="s">
        <v>237</v>
      </c>
      <c r="D77" s="223" t="s">
        <v>124</v>
      </c>
      <c r="E77" s="229">
        <v>221.23500000000001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15</v>
      </c>
      <c r="M77" s="232">
        <f>G77*(1+L77/100)</f>
        <v>0</v>
      </c>
      <c r="N77" s="224">
        <v>1.2999999999999999E-4</v>
      </c>
      <c r="O77" s="224">
        <f>ROUND(E77*N77,5)</f>
        <v>2.8760000000000001E-2</v>
      </c>
      <c r="P77" s="224">
        <v>0</v>
      </c>
      <c r="Q77" s="224">
        <f>ROUND(E77*P77,5)</f>
        <v>0</v>
      </c>
      <c r="R77" s="224"/>
      <c r="S77" s="224"/>
      <c r="T77" s="225">
        <v>3.2480000000000002E-2</v>
      </c>
      <c r="U77" s="224">
        <f>ROUND(E77*T77,2)</f>
        <v>7.19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121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16" t="s">
        <v>116</v>
      </c>
      <c r="B78" s="222" t="s">
        <v>87</v>
      </c>
      <c r="C78" s="265" t="s">
        <v>88</v>
      </c>
      <c r="D78" s="226"/>
      <c r="E78" s="230"/>
      <c r="F78" s="233"/>
      <c r="G78" s="233">
        <f>SUMIF(AE79:AE79,"&lt;&gt;NOR",G79:G79)</f>
        <v>0</v>
      </c>
      <c r="H78" s="233"/>
      <c r="I78" s="233">
        <f>SUM(I79:I79)</f>
        <v>0</v>
      </c>
      <c r="J78" s="233"/>
      <c r="K78" s="233">
        <f>SUM(K79:K79)</f>
        <v>0</v>
      </c>
      <c r="L78" s="233"/>
      <c r="M78" s="233">
        <f>SUM(M79:M79)</f>
        <v>0</v>
      </c>
      <c r="N78" s="227"/>
      <c r="O78" s="227">
        <f>SUM(O79:O79)</f>
        <v>0</v>
      </c>
      <c r="P78" s="227"/>
      <c r="Q78" s="227">
        <f>SUM(Q79:Q79)</f>
        <v>0</v>
      </c>
      <c r="R78" s="227"/>
      <c r="S78" s="227"/>
      <c r="T78" s="228"/>
      <c r="U78" s="227">
        <f>SUM(U79:U79)</f>
        <v>1</v>
      </c>
      <c r="AE78" t="s">
        <v>117</v>
      </c>
    </row>
    <row r="79" spans="1:60" outlineLevel="1" x14ac:dyDescent="0.2">
      <c r="A79" s="215">
        <v>57</v>
      </c>
      <c r="B79" s="221" t="s">
        <v>238</v>
      </c>
      <c r="C79" s="264" t="s">
        <v>239</v>
      </c>
      <c r="D79" s="223" t="s">
        <v>167</v>
      </c>
      <c r="E79" s="229">
        <v>1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4">
        <v>0</v>
      </c>
      <c r="O79" s="224">
        <f>ROUND(E79*N79,5)</f>
        <v>0</v>
      </c>
      <c r="P79" s="224">
        <v>0</v>
      </c>
      <c r="Q79" s="224">
        <f>ROUND(E79*P79,5)</f>
        <v>0</v>
      </c>
      <c r="R79" s="224"/>
      <c r="S79" s="224"/>
      <c r="T79" s="225">
        <v>1</v>
      </c>
      <c r="U79" s="224">
        <f>ROUND(E79*T79,2)</f>
        <v>1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121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x14ac:dyDescent="0.2">
      <c r="A80" s="216" t="s">
        <v>116</v>
      </c>
      <c r="B80" s="222" t="s">
        <v>89</v>
      </c>
      <c r="C80" s="265" t="s">
        <v>26</v>
      </c>
      <c r="D80" s="226"/>
      <c r="E80" s="230"/>
      <c r="F80" s="233"/>
      <c r="G80" s="233">
        <f>SUMIF(AE81:AE81,"&lt;&gt;NOR",G81:G81)</f>
        <v>0</v>
      </c>
      <c r="H80" s="233"/>
      <c r="I80" s="233">
        <f>SUM(I81:I81)</f>
        <v>0</v>
      </c>
      <c r="J80" s="233"/>
      <c r="K80" s="233">
        <f>SUM(K81:K81)</f>
        <v>0</v>
      </c>
      <c r="L80" s="233"/>
      <c r="M80" s="233">
        <f>SUM(M81:M81)</f>
        <v>0</v>
      </c>
      <c r="N80" s="227"/>
      <c r="O80" s="227">
        <f>SUM(O81:O81)</f>
        <v>0</v>
      </c>
      <c r="P80" s="227"/>
      <c r="Q80" s="227">
        <f>SUM(Q81:Q81)</f>
        <v>0</v>
      </c>
      <c r="R80" s="227"/>
      <c r="S80" s="227"/>
      <c r="T80" s="228"/>
      <c r="U80" s="227">
        <f>SUM(U81:U81)</f>
        <v>0</v>
      </c>
      <c r="AE80" t="s">
        <v>117</v>
      </c>
    </row>
    <row r="81" spans="1:60" outlineLevel="1" x14ac:dyDescent="0.2">
      <c r="A81" s="242">
        <v>58</v>
      </c>
      <c r="B81" s="243" t="s">
        <v>240</v>
      </c>
      <c r="C81" s="266" t="s">
        <v>241</v>
      </c>
      <c r="D81" s="244" t="s">
        <v>242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15</v>
      </c>
      <c r="M81" s="247">
        <f>G81*(1+L81/100)</f>
        <v>0</v>
      </c>
      <c r="N81" s="248">
        <v>0</v>
      </c>
      <c r="O81" s="248">
        <f>ROUND(E81*N81,5)</f>
        <v>0</v>
      </c>
      <c r="P81" s="248">
        <v>0</v>
      </c>
      <c r="Q81" s="248">
        <f>ROUND(E81*P81,5)</f>
        <v>0</v>
      </c>
      <c r="R81" s="248"/>
      <c r="S81" s="248"/>
      <c r="T81" s="249">
        <v>0</v>
      </c>
      <c r="U81" s="248">
        <f>ROUND(E81*T81,2)</f>
        <v>0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121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x14ac:dyDescent="0.2">
      <c r="A82" s="6"/>
      <c r="B82" s="7" t="s">
        <v>243</v>
      </c>
      <c r="C82" s="267" t="s">
        <v>243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AC82">
        <v>15</v>
      </c>
      <c r="AD82">
        <v>21</v>
      </c>
    </row>
    <row r="83" spans="1:60" ht="13.1" x14ac:dyDescent="0.2">
      <c r="A83" s="250"/>
      <c r="B83" s="251">
        <v>26</v>
      </c>
      <c r="C83" s="268" t="s">
        <v>243</v>
      </c>
      <c r="D83" s="252"/>
      <c r="E83" s="252"/>
      <c r="F83" s="252"/>
      <c r="G83" s="263">
        <f>G8+G15+G19+G21+G32+G34+G36+G38+G42+G52+G55+G62+G70+G74+G78+G80</f>
        <v>0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AC83">
        <f>SUMIF(L7:L81,AC82,G7:G81)</f>
        <v>0</v>
      </c>
      <c r="AD83">
        <f>SUMIF(L7:L81,AD82,G7:G81)</f>
        <v>0</v>
      </c>
      <c r="AE83" t="s">
        <v>244</v>
      </c>
    </row>
    <row r="84" spans="1:60" x14ac:dyDescent="0.2">
      <c r="A84" s="6"/>
      <c r="B84" s="7" t="s">
        <v>243</v>
      </c>
      <c r="C84" s="267" t="s">
        <v>243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60" x14ac:dyDescent="0.2">
      <c r="A85" s="6"/>
      <c r="B85" s="7" t="s">
        <v>243</v>
      </c>
      <c r="C85" s="267" t="s">
        <v>243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60" x14ac:dyDescent="0.2">
      <c r="A86" s="253">
        <v>33</v>
      </c>
      <c r="B86" s="253"/>
      <c r="C86" s="26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60" x14ac:dyDescent="0.2">
      <c r="A87" s="254"/>
      <c r="B87" s="255"/>
      <c r="C87" s="270"/>
      <c r="D87" s="255"/>
      <c r="E87" s="255"/>
      <c r="F87" s="255"/>
      <c r="G87" s="25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AE87" t="s">
        <v>245</v>
      </c>
    </row>
    <row r="88" spans="1:60" x14ac:dyDescent="0.2">
      <c r="A88" s="257"/>
      <c r="B88" s="258"/>
      <c r="C88" s="271"/>
      <c r="D88" s="258"/>
      <c r="E88" s="258"/>
      <c r="F88" s="258"/>
      <c r="G88" s="259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7"/>
      <c r="B89" s="258"/>
      <c r="C89" s="271"/>
      <c r="D89" s="258"/>
      <c r="E89" s="258"/>
      <c r="F89" s="258"/>
      <c r="G89" s="259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257"/>
      <c r="B90" s="258"/>
      <c r="C90" s="271"/>
      <c r="D90" s="258"/>
      <c r="E90" s="258"/>
      <c r="F90" s="258"/>
      <c r="G90" s="259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60" x14ac:dyDescent="0.2">
      <c r="A91" s="260"/>
      <c r="B91" s="261"/>
      <c r="C91" s="272"/>
      <c r="D91" s="261"/>
      <c r="E91" s="261"/>
      <c r="F91" s="261"/>
      <c r="G91" s="262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6"/>
      <c r="B92" s="7" t="s">
        <v>243</v>
      </c>
      <c r="C92" s="267" t="s">
        <v>243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C93" s="273"/>
      <c r="AE93" t="s">
        <v>246</v>
      </c>
    </row>
  </sheetData>
  <mergeCells count="6">
    <mergeCell ref="A1:G1"/>
    <mergeCell ref="C2:G2"/>
    <mergeCell ref="C3:G3"/>
    <mergeCell ref="C4:G4"/>
    <mergeCell ref="A86:C86"/>
    <mergeCell ref="A87:G9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2021-06-25T06:40:41Z</dcterms:modified>
</cp:coreProperties>
</file>