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1\102_Jánská 7_oprava a propojení NP\PD\PD vč soupisu prací\výkaz výměr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01 D.1.1 Pol" sheetId="13" r:id="rId5"/>
    <sheet name="SO01 D.1.4.2 Pol" sheetId="14" r:id="rId6"/>
    <sheet name="SO01 D.1.4.4 Pol" sheetId="15" r:id="rId7"/>
  </sheets>
  <externalReferences>
    <externalReference r:id="rId8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'SO01 D.1.1 Pol'!$1:$7</definedName>
    <definedName name="_xlnm.Print_Titles" localSheetId="5">'SO01 D.1.4.2 Pol'!$1:$7</definedName>
    <definedName name="_xlnm.Print_Titles" localSheetId="6">'SO01 D.1.4.4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Naklady'!$A$1:$X$16</definedName>
    <definedName name="_xlnm.Print_Area" localSheetId="4">'SO01 D.1.1 Pol'!$A$1:$X$450</definedName>
    <definedName name="_xlnm.Print_Area" localSheetId="5">'SO01 D.1.4.2 Pol'!$A$1:$X$107</definedName>
    <definedName name="_xlnm.Print_Area" localSheetId="6">'SO01 D.1.4.4 Pol'!$A$1:$X$65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1" i="1"/>
  <c r="F41" i="1"/>
  <c r="G40" i="1"/>
  <c r="F40" i="1"/>
  <c r="G39" i="1"/>
  <c r="F39" i="1"/>
  <c r="G64" i="15"/>
  <c r="BA40" i="15"/>
  <c r="BA38" i="15"/>
  <c r="BA36" i="15"/>
  <c r="BA34" i="15"/>
  <c r="G9" i="15"/>
  <c r="M9" i="15" s="1"/>
  <c r="I9" i="15"/>
  <c r="I8" i="15" s="1"/>
  <c r="K9" i="15"/>
  <c r="K8" i="15" s="1"/>
  <c r="O9" i="15"/>
  <c r="O8" i="15" s="1"/>
  <c r="Q9" i="15"/>
  <c r="V9" i="15"/>
  <c r="V8" i="15" s="1"/>
  <c r="G10" i="15"/>
  <c r="G8" i="15" s="1"/>
  <c r="I10" i="15"/>
  <c r="K10" i="15"/>
  <c r="O10" i="15"/>
  <c r="Q10" i="15"/>
  <c r="V10" i="15"/>
  <c r="G11" i="15"/>
  <c r="M11" i="15" s="1"/>
  <c r="I11" i="15"/>
  <c r="K11" i="15"/>
  <c r="O11" i="15"/>
  <c r="Q11" i="15"/>
  <c r="V11" i="15"/>
  <c r="G12" i="15"/>
  <c r="I12" i="15"/>
  <c r="K12" i="15"/>
  <c r="M12" i="15"/>
  <c r="O12" i="15"/>
  <c r="Q12" i="15"/>
  <c r="V12" i="15"/>
  <c r="G13" i="15"/>
  <c r="M13" i="15" s="1"/>
  <c r="I13" i="15"/>
  <c r="K13" i="15"/>
  <c r="O13" i="15"/>
  <c r="Q13" i="15"/>
  <c r="V13" i="15"/>
  <c r="G14" i="15"/>
  <c r="I14" i="15"/>
  <c r="K14" i="15"/>
  <c r="M14" i="15"/>
  <c r="O14" i="15"/>
  <c r="Q14" i="15"/>
  <c r="V14" i="15"/>
  <c r="G15" i="15"/>
  <c r="M15" i="15" s="1"/>
  <c r="I15" i="15"/>
  <c r="K15" i="15"/>
  <c r="O15" i="15"/>
  <c r="Q15" i="15"/>
  <c r="V15" i="15"/>
  <c r="G16" i="15"/>
  <c r="I16" i="15"/>
  <c r="K16" i="15"/>
  <c r="M16" i="15"/>
  <c r="O16" i="15"/>
  <c r="Q16" i="15"/>
  <c r="Q8" i="15" s="1"/>
  <c r="V16" i="15"/>
  <c r="G17" i="15"/>
  <c r="M17" i="15" s="1"/>
  <c r="I17" i="15"/>
  <c r="K17" i="15"/>
  <c r="O17" i="15"/>
  <c r="Q17" i="15"/>
  <c r="V17" i="15"/>
  <c r="G18" i="15"/>
  <c r="M18" i="15" s="1"/>
  <c r="I18" i="15"/>
  <c r="K18" i="15"/>
  <c r="O18" i="15"/>
  <c r="Q18" i="15"/>
  <c r="V18" i="15"/>
  <c r="G19" i="15"/>
  <c r="M19" i="15" s="1"/>
  <c r="I19" i="15"/>
  <c r="K19" i="15"/>
  <c r="O19" i="15"/>
  <c r="Q19" i="15"/>
  <c r="V19" i="15"/>
  <c r="G20" i="15"/>
  <c r="I20" i="15"/>
  <c r="K20" i="15"/>
  <c r="M20" i="15"/>
  <c r="O20" i="15"/>
  <c r="Q20" i="15"/>
  <c r="V20" i="15"/>
  <c r="G21" i="15"/>
  <c r="M21" i="15" s="1"/>
  <c r="I21" i="15"/>
  <c r="K21" i="15"/>
  <c r="O21" i="15"/>
  <c r="Q21" i="15"/>
  <c r="V21" i="15"/>
  <c r="G22" i="15"/>
  <c r="I22" i="15"/>
  <c r="K22" i="15"/>
  <c r="M22" i="15"/>
  <c r="O22" i="15"/>
  <c r="Q22" i="15"/>
  <c r="V22" i="15"/>
  <c r="G23" i="15"/>
  <c r="M23" i="15" s="1"/>
  <c r="I23" i="15"/>
  <c r="K23" i="15"/>
  <c r="O23" i="15"/>
  <c r="Q23" i="15"/>
  <c r="V23" i="15"/>
  <c r="G24" i="15"/>
  <c r="I24" i="15"/>
  <c r="K24" i="15"/>
  <c r="M24" i="15"/>
  <c r="O24" i="15"/>
  <c r="Q24" i="15"/>
  <c r="V24" i="15"/>
  <c r="G25" i="15"/>
  <c r="M25" i="15" s="1"/>
  <c r="I25" i="15"/>
  <c r="K25" i="15"/>
  <c r="O25" i="15"/>
  <c r="Q25" i="15"/>
  <c r="V25" i="15"/>
  <c r="G26" i="15"/>
  <c r="M26" i="15" s="1"/>
  <c r="I26" i="15"/>
  <c r="K26" i="15"/>
  <c r="O26" i="15"/>
  <c r="Q26" i="15"/>
  <c r="V26" i="15"/>
  <c r="G27" i="15"/>
  <c r="M27" i="15" s="1"/>
  <c r="I27" i="15"/>
  <c r="K27" i="15"/>
  <c r="O27" i="15"/>
  <c r="Q27" i="15"/>
  <c r="V27" i="15"/>
  <c r="G29" i="15"/>
  <c r="I29" i="15"/>
  <c r="K29" i="15"/>
  <c r="M29" i="15"/>
  <c r="O29" i="15"/>
  <c r="Q29" i="15"/>
  <c r="V29" i="15"/>
  <c r="G30" i="15"/>
  <c r="M30" i="15" s="1"/>
  <c r="I30" i="15"/>
  <c r="K30" i="15"/>
  <c r="O30" i="15"/>
  <c r="Q30" i="15"/>
  <c r="V30" i="15"/>
  <c r="G31" i="15"/>
  <c r="I31" i="15"/>
  <c r="K31" i="15"/>
  <c r="M31" i="15"/>
  <c r="O31" i="15"/>
  <c r="Q31" i="15"/>
  <c r="V31" i="15"/>
  <c r="G32" i="15"/>
  <c r="M32" i="15" s="1"/>
  <c r="I32" i="15"/>
  <c r="K32" i="15"/>
  <c r="O32" i="15"/>
  <c r="Q32" i="15"/>
  <c r="V32" i="15"/>
  <c r="G33" i="15"/>
  <c r="I33" i="15"/>
  <c r="K33" i="15"/>
  <c r="M33" i="15"/>
  <c r="O33" i="15"/>
  <c r="Q33" i="15"/>
  <c r="V33" i="15"/>
  <c r="G35" i="15"/>
  <c r="M35" i="15" s="1"/>
  <c r="I35" i="15"/>
  <c r="K35" i="15"/>
  <c r="O35" i="15"/>
  <c r="Q35" i="15"/>
  <c r="V35" i="15"/>
  <c r="G37" i="15"/>
  <c r="M37" i="15" s="1"/>
  <c r="I37" i="15"/>
  <c r="K37" i="15"/>
  <c r="O37" i="15"/>
  <c r="Q37" i="15"/>
  <c r="V37" i="15"/>
  <c r="G39" i="15"/>
  <c r="M39" i="15" s="1"/>
  <c r="I39" i="15"/>
  <c r="K39" i="15"/>
  <c r="O39" i="15"/>
  <c r="Q39" i="15"/>
  <c r="V39" i="15"/>
  <c r="G41" i="15"/>
  <c r="I41" i="15"/>
  <c r="K41" i="15"/>
  <c r="M41" i="15"/>
  <c r="O41" i="15"/>
  <c r="Q41" i="15"/>
  <c r="V41" i="15"/>
  <c r="G43" i="15"/>
  <c r="M43" i="15" s="1"/>
  <c r="I43" i="15"/>
  <c r="K43" i="15"/>
  <c r="O43" i="15"/>
  <c r="Q43" i="15"/>
  <c r="V43" i="15"/>
  <c r="G45" i="15"/>
  <c r="I45" i="15"/>
  <c r="K45" i="15"/>
  <c r="M45" i="15"/>
  <c r="O45" i="15"/>
  <c r="Q45" i="15"/>
  <c r="V45" i="15"/>
  <c r="G47" i="15"/>
  <c r="M47" i="15" s="1"/>
  <c r="I47" i="15"/>
  <c r="K47" i="15"/>
  <c r="O47" i="15"/>
  <c r="Q47" i="15"/>
  <c r="V47" i="15"/>
  <c r="G48" i="15"/>
  <c r="I48" i="15"/>
  <c r="K48" i="15"/>
  <c r="M48" i="15"/>
  <c r="O48" i="15"/>
  <c r="Q48" i="15"/>
  <c r="V48" i="15"/>
  <c r="G49" i="15"/>
  <c r="M49" i="15" s="1"/>
  <c r="I49" i="15"/>
  <c r="K49" i="15"/>
  <c r="O49" i="15"/>
  <c r="Q49" i="15"/>
  <c r="V49" i="15"/>
  <c r="G50" i="15"/>
  <c r="M50" i="15" s="1"/>
  <c r="I50" i="15"/>
  <c r="K50" i="15"/>
  <c r="O50" i="15"/>
  <c r="Q50" i="15"/>
  <c r="V50" i="15"/>
  <c r="G51" i="15"/>
  <c r="M51" i="15" s="1"/>
  <c r="I51" i="15"/>
  <c r="K51" i="15"/>
  <c r="O51" i="15"/>
  <c r="Q51" i="15"/>
  <c r="V51" i="15"/>
  <c r="G53" i="15"/>
  <c r="G52" i="15" s="1"/>
  <c r="I53" i="15"/>
  <c r="K53" i="15"/>
  <c r="K52" i="15" s="1"/>
  <c r="O53" i="15"/>
  <c r="Q53" i="15"/>
  <c r="Q52" i="15" s="1"/>
  <c r="V53" i="15"/>
  <c r="V52" i="15" s="1"/>
  <c r="G54" i="15"/>
  <c r="I54" i="15"/>
  <c r="K54" i="15"/>
  <c r="M54" i="15"/>
  <c r="O54" i="15"/>
  <c r="O52" i="15" s="1"/>
  <c r="Q54" i="15"/>
  <c r="V54" i="15"/>
  <c r="G55" i="15"/>
  <c r="M55" i="15" s="1"/>
  <c r="I55" i="15"/>
  <c r="K55" i="15"/>
  <c r="O55" i="15"/>
  <c r="Q55" i="15"/>
  <c r="V55" i="15"/>
  <c r="G56" i="15"/>
  <c r="I56" i="15"/>
  <c r="K56" i="15"/>
  <c r="M56" i="15"/>
  <c r="O56" i="15"/>
  <c r="Q56" i="15"/>
  <c r="V56" i="15"/>
  <c r="G57" i="15"/>
  <c r="M57" i="15" s="1"/>
  <c r="I57" i="15"/>
  <c r="K57" i="15"/>
  <c r="O57" i="15"/>
  <c r="Q57" i="15"/>
  <c r="V57" i="15"/>
  <c r="G58" i="15"/>
  <c r="M58" i="15" s="1"/>
  <c r="I58" i="15"/>
  <c r="K58" i="15"/>
  <c r="O58" i="15"/>
  <c r="Q58" i="15"/>
  <c r="V58" i="15"/>
  <c r="G59" i="15"/>
  <c r="M59" i="15" s="1"/>
  <c r="I59" i="15"/>
  <c r="K59" i="15"/>
  <c r="O59" i="15"/>
  <c r="Q59" i="15"/>
  <c r="V59" i="15"/>
  <c r="G60" i="15"/>
  <c r="I60" i="15"/>
  <c r="I52" i="15" s="1"/>
  <c r="K60" i="15"/>
  <c r="M60" i="15"/>
  <c r="O60" i="15"/>
  <c r="Q60" i="15"/>
  <c r="V60" i="15"/>
  <c r="G61" i="15"/>
  <c r="K61" i="15"/>
  <c r="Q61" i="15"/>
  <c r="G62" i="15"/>
  <c r="I62" i="15"/>
  <c r="I61" i="15" s="1"/>
  <c r="K62" i="15"/>
  <c r="M62" i="15"/>
  <c r="M61" i="15" s="1"/>
  <c r="O62" i="15"/>
  <c r="O61" i="15" s="1"/>
  <c r="Q62" i="15"/>
  <c r="V62" i="15"/>
  <c r="V61" i="15" s="1"/>
  <c r="AF64" i="15"/>
  <c r="G106" i="14"/>
  <c r="G9" i="14"/>
  <c r="G8" i="14" s="1"/>
  <c r="I9" i="14"/>
  <c r="I8" i="14" s="1"/>
  <c r="K9" i="14"/>
  <c r="K8" i="14" s="1"/>
  <c r="O9" i="14"/>
  <c r="O8" i="14" s="1"/>
  <c r="Q9" i="14"/>
  <c r="V9" i="14"/>
  <c r="G12" i="14"/>
  <c r="M12" i="14" s="1"/>
  <c r="I12" i="14"/>
  <c r="K12" i="14"/>
  <c r="O12" i="14"/>
  <c r="Q12" i="14"/>
  <c r="V12" i="14"/>
  <c r="G14" i="14"/>
  <c r="M14" i="14" s="1"/>
  <c r="I14" i="14"/>
  <c r="K14" i="14"/>
  <c r="O14" i="14"/>
  <c r="Q14" i="14"/>
  <c r="V14" i="14"/>
  <c r="G16" i="14"/>
  <c r="I16" i="14"/>
  <c r="K16" i="14"/>
  <c r="M16" i="14"/>
  <c r="O16" i="14"/>
  <c r="Q16" i="14"/>
  <c r="V16" i="14"/>
  <c r="G17" i="14"/>
  <c r="I17" i="14"/>
  <c r="K17" i="14"/>
  <c r="M17" i="14"/>
  <c r="O17" i="14"/>
  <c r="Q17" i="14"/>
  <c r="V17" i="14"/>
  <c r="G18" i="14"/>
  <c r="I18" i="14"/>
  <c r="K18" i="14"/>
  <c r="M18" i="14"/>
  <c r="O18" i="14"/>
  <c r="Q18" i="14"/>
  <c r="Q8" i="14" s="1"/>
  <c r="V18" i="14"/>
  <c r="G19" i="14"/>
  <c r="I19" i="14"/>
  <c r="K19" i="14"/>
  <c r="M19" i="14"/>
  <c r="O19" i="14"/>
  <c r="Q19" i="14"/>
  <c r="V19" i="14"/>
  <c r="V8" i="14" s="1"/>
  <c r="G21" i="14"/>
  <c r="G20" i="14" s="1"/>
  <c r="I21" i="14"/>
  <c r="I20" i="14" s="1"/>
  <c r="K21" i="14"/>
  <c r="K20" i="14" s="1"/>
  <c r="O21" i="14"/>
  <c r="O20" i="14" s="1"/>
  <c r="Q21" i="14"/>
  <c r="V21" i="14"/>
  <c r="G23" i="14"/>
  <c r="M23" i="14" s="1"/>
  <c r="I23" i="14"/>
  <c r="K23" i="14"/>
  <c r="O23" i="14"/>
  <c r="Q23" i="14"/>
  <c r="V23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Q20" i="14" s="1"/>
  <c r="V28" i="14"/>
  <c r="G31" i="14"/>
  <c r="I31" i="14"/>
  <c r="K31" i="14"/>
  <c r="M31" i="14"/>
  <c r="O31" i="14"/>
  <c r="Q31" i="14"/>
  <c r="V31" i="14"/>
  <c r="V20" i="14" s="1"/>
  <c r="G34" i="14"/>
  <c r="I34" i="14"/>
  <c r="K34" i="14"/>
  <c r="M34" i="14"/>
  <c r="O34" i="14"/>
  <c r="Q34" i="14"/>
  <c r="V34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0" i="14"/>
  <c r="I40" i="14"/>
  <c r="K40" i="14"/>
  <c r="M40" i="14"/>
  <c r="O40" i="14"/>
  <c r="Q40" i="14"/>
  <c r="V40" i="14"/>
  <c r="G42" i="14"/>
  <c r="I42" i="14"/>
  <c r="K42" i="14"/>
  <c r="M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6" i="14"/>
  <c r="G45" i="14" s="1"/>
  <c r="I46" i="14"/>
  <c r="I45" i="14" s="1"/>
  <c r="K46" i="14"/>
  <c r="K45" i="14" s="1"/>
  <c r="O46" i="14"/>
  <c r="O45" i="14" s="1"/>
  <c r="Q46" i="14"/>
  <c r="V46" i="14"/>
  <c r="G47" i="14"/>
  <c r="M47" i="14" s="1"/>
  <c r="I47" i="14"/>
  <c r="K47" i="14"/>
  <c r="O47" i="14"/>
  <c r="Q47" i="14"/>
  <c r="V47" i="14"/>
  <c r="G50" i="14"/>
  <c r="M50" i="14" s="1"/>
  <c r="I50" i="14"/>
  <c r="K50" i="14"/>
  <c r="O50" i="14"/>
  <c r="Q50" i="14"/>
  <c r="V50" i="14"/>
  <c r="G51" i="14"/>
  <c r="I51" i="14"/>
  <c r="K51" i="14"/>
  <c r="M51" i="14"/>
  <c r="O51" i="14"/>
  <c r="Q51" i="14"/>
  <c r="V51" i="14"/>
  <c r="G52" i="14"/>
  <c r="I52" i="14"/>
  <c r="K52" i="14"/>
  <c r="M52" i="14"/>
  <c r="O52" i="14"/>
  <c r="Q52" i="14"/>
  <c r="V52" i="14"/>
  <c r="G54" i="14"/>
  <c r="I54" i="14"/>
  <c r="K54" i="14"/>
  <c r="M54" i="14"/>
  <c r="O54" i="14"/>
  <c r="Q54" i="14"/>
  <c r="Q45" i="14" s="1"/>
  <c r="V54" i="14"/>
  <c r="G55" i="14"/>
  <c r="I55" i="14"/>
  <c r="K55" i="14"/>
  <c r="M55" i="14"/>
  <c r="O55" i="14"/>
  <c r="Q55" i="14"/>
  <c r="V55" i="14"/>
  <c r="V45" i="14" s="1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I60" i="14"/>
  <c r="K60" i="14"/>
  <c r="M60" i="14"/>
  <c r="O60" i="14"/>
  <c r="Q60" i="14"/>
  <c r="V60" i="14"/>
  <c r="G62" i="14"/>
  <c r="I62" i="14"/>
  <c r="K62" i="14"/>
  <c r="M62" i="14"/>
  <c r="O62" i="14"/>
  <c r="Q62" i="14"/>
  <c r="V62" i="14"/>
  <c r="G64" i="14"/>
  <c r="I64" i="14"/>
  <c r="K64" i="14"/>
  <c r="M64" i="14"/>
  <c r="O64" i="14"/>
  <c r="Q64" i="14"/>
  <c r="V64" i="14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8" i="14"/>
  <c r="M68" i="14" s="1"/>
  <c r="I68" i="14"/>
  <c r="K68" i="14"/>
  <c r="O68" i="14"/>
  <c r="Q68" i="14"/>
  <c r="V68" i="14"/>
  <c r="G70" i="14"/>
  <c r="M70" i="14" s="1"/>
  <c r="I70" i="14"/>
  <c r="K70" i="14"/>
  <c r="K69" i="14" s="1"/>
  <c r="O70" i="14"/>
  <c r="O69" i="14" s="1"/>
  <c r="Q70" i="14"/>
  <c r="V70" i="14"/>
  <c r="V69" i="14" s="1"/>
  <c r="G71" i="14"/>
  <c r="I71" i="14"/>
  <c r="K71" i="14"/>
  <c r="M71" i="14"/>
  <c r="O71" i="14"/>
  <c r="Q71" i="14"/>
  <c r="V71" i="14"/>
  <c r="G72" i="14"/>
  <c r="I72" i="14"/>
  <c r="K72" i="14"/>
  <c r="M72" i="14"/>
  <c r="O72" i="14"/>
  <c r="Q72" i="14"/>
  <c r="V72" i="14"/>
  <c r="G74" i="14"/>
  <c r="I74" i="14"/>
  <c r="K74" i="14"/>
  <c r="M74" i="14"/>
  <c r="O74" i="14"/>
  <c r="Q74" i="14"/>
  <c r="Q69" i="14" s="1"/>
  <c r="V74" i="14"/>
  <c r="G75" i="14"/>
  <c r="I75" i="14"/>
  <c r="K75" i="14"/>
  <c r="M75" i="14"/>
  <c r="O75" i="14"/>
  <c r="Q75" i="14"/>
  <c r="V75" i="14"/>
  <c r="G76" i="14"/>
  <c r="I76" i="14"/>
  <c r="K76" i="14"/>
  <c r="M76" i="14"/>
  <c r="O76" i="14"/>
  <c r="Q76" i="14"/>
  <c r="V76" i="14"/>
  <c r="G77" i="14"/>
  <c r="G69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G79" i="14"/>
  <c r="M79" i="14" s="1"/>
  <c r="I79" i="14"/>
  <c r="K79" i="14"/>
  <c r="O79" i="14"/>
  <c r="Q79" i="14"/>
  <c r="V79" i="14"/>
  <c r="G80" i="14"/>
  <c r="I80" i="14"/>
  <c r="K80" i="14"/>
  <c r="M80" i="14"/>
  <c r="O80" i="14"/>
  <c r="Q80" i="14"/>
  <c r="V80" i="14"/>
  <c r="G82" i="14"/>
  <c r="I82" i="14"/>
  <c r="K82" i="14"/>
  <c r="M82" i="14"/>
  <c r="O82" i="14"/>
  <c r="Q82" i="14"/>
  <c r="V82" i="14"/>
  <c r="G83" i="14"/>
  <c r="I83" i="14"/>
  <c r="K83" i="14"/>
  <c r="M83" i="14"/>
  <c r="O83" i="14"/>
  <c r="Q83" i="14"/>
  <c r="V83" i="14"/>
  <c r="G84" i="14"/>
  <c r="I84" i="14"/>
  <c r="K84" i="14"/>
  <c r="M84" i="14"/>
  <c r="O84" i="14"/>
  <c r="Q84" i="14"/>
  <c r="V84" i="14"/>
  <c r="G85" i="14"/>
  <c r="I85" i="14"/>
  <c r="K85" i="14"/>
  <c r="M85" i="14"/>
  <c r="O85" i="14"/>
  <c r="Q85" i="14"/>
  <c r="V85" i="14"/>
  <c r="G86" i="14"/>
  <c r="M86" i="14" s="1"/>
  <c r="I86" i="14"/>
  <c r="K86" i="14"/>
  <c r="O86" i="14"/>
  <c r="Q86" i="14"/>
  <c r="V86" i="14"/>
  <c r="G87" i="14"/>
  <c r="M87" i="14" s="1"/>
  <c r="I87" i="14"/>
  <c r="I69" i="14" s="1"/>
  <c r="K87" i="14"/>
  <c r="O87" i="14"/>
  <c r="Q87" i="14"/>
  <c r="V87" i="14"/>
  <c r="G88" i="14"/>
  <c r="M88" i="14" s="1"/>
  <c r="I88" i="14"/>
  <c r="K88" i="14"/>
  <c r="O88" i="14"/>
  <c r="Q88" i="14"/>
  <c r="V88" i="14"/>
  <c r="G89" i="14"/>
  <c r="I89" i="14"/>
  <c r="K89" i="14"/>
  <c r="M89" i="14"/>
  <c r="G90" i="14"/>
  <c r="I90" i="14"/>
  <c r="K90" i="14"/>
  <c r="M90" i="14"/>
  <c r="O90" i="14"/>
  <c r="O89" i="14" s="1"/>
  <c r="Q90" i="14"/>
  <c r="Q89" i="14" s="1"/>
  <c r="V90" i="14"/>
  <c r="V89" i="14" s="1"/>
  <c r="G93" i="14"/>
  <c r="I93" i="14"/>
  <c r="K93" i="14"/>
  <c r="M93" i="14"/>
  <c r="O93" i="14"/>
  <c r="Q93" i="14"/>
  <c r="V93" i="14"/>
  <c r="G94" i="14"/>
  <c r="I94" i="14"/>
  <c r="K94" i="14"/>
  <c r="M94" i="14"/>
  <c r="O94" i="14"/>
  <c r="Q94" i="14"/>
  <c r="V94" i="14"/>
  <c r="O95" i="14"/>
  <c r="Q95" i="14"/>
  <c r="V95" i="14"/>
  <c r="G96" i="14"/>
  <c r="G95" i="14" s="1"/>
  <c r="I96" i="14"/>
  <c r="I95" i="14" s="1"/>
  <c r="K96" i="14"/>
  <c r="K95" i="14" s="1"/>
  <c r="O96" i="14"/>
  <c r="Q96" i="14"/>
  <c r="V96" i="14"/>
  <c r="G97" i="14"/>
  <c r="M97" i="14" s="1"/>
  <c r="I97" i="14"/>
  <c r="K97" i="14"/>
  <c r="O97" i="14"/>
  <c r="Q97" i="14"/>
  <c r="V97" i="14"/>
  <c r="G98" i="14"/>
  <c r="M98" i="14" s="1"/>
  <c r="I98" i="14"/>
  <c r="K98" i="14"/>
  <c r="O98" i="14"/>
  <c r="Q98" i="14"/>
  <c r="V98" i="14"/>
  <c r="G100" i="14"/>
  <c r="I100" i="14"/>
  <c r="K100" i="14"/>
  <c r="M100" i="14"/>
  <c r="G101" i="14"/>
  <c r="I101" i="14"/>
  <c r="K101" i="14"/>
  <c r="M101" i="14"/>
  <c r="O101" i="14"/>
  <c r="O100" i="14" s="1"/>
  <c r="Q101" i="14"/>
  <c r="Q100" i="14" s="1"/>
  <c r="V101" i="14"/>
  <c r="V100" i="14" s="1"/>
  <c r="G103" i="14"/>
  <c r="I103" i="14"/>
  <c r="K103" i="14"/>
  <c r="M103" i="14"/>
  <c r="O103" i="14"/>
  <c r="Q103" i="14"/>
  <c r="V103" i="14"/>
  <c r="AF106" i="14"/>
  <c r="G449" i="13"/>
  <c r="BA261" i="13"/>
  <c r="BA108" i="13"/>
  <c r="BA6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27" i="13"/>
  <c r="I27" i="13"/>
  <c r="K27" i="13"/>
  <c r="M27" i="13"/>
  <c r="O27" i="13"/>
  <c r="O26" i="13" s="1"/>
  <c r="Q27" i="13"/>
  <c r="Q26" i="13" s="1"/>
  <c r="V27" i="13"/>
  <c r="G32" i="13"/>
  <c r="G26" i="13" s="1"/>
  <c r="I32" i="13"/>
  <c r="K32" i="13"/>
  <c r="O32" i="13"/>
  <c r="Q32" i="13"/>
  <c r="V32" i="13"/>
  <c r="G37" i="13"/>
  <c r="I37" i="13"/>
  <c r="I26" i="13" s="1"/>
  <c r="K37" i="13"/>
  <c r="M37" i="13"/>
  <c r="O37" i="13"/>
  <c r="Q37" i="13"/>
  <c r="V37" i="13"/>
  <c r="G40" i="13"/>
  <c r="M40" i="13" s="1"/>
  <c r="I40" i="13"/>
  <c r="K40" i="13"/>
  <c r="K26" i="13" s="1"/>
  <c r="O40" i="13"/>
  <c r="Q40" i="13"/>
  <c r="V40" i="13"/>
  <c r="G43" i="13"/>
  <c r="I43" i="13"/>
  <c r="K43" i="13"/>
  <c r="M43" i="13"/>
  <c r="O43" i="13"/>
  <c r="Q43" i="13"/>
  <c r="V43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3" i="13"/>
  <c r="I53" i="13"/>
  <c r="K53" i="13"/>
  <c r="M53" i="13"/>
  <c r="O53" i="13"/>
  <c r="Q53" i="13"/>
  <c r="V53" i="13"/>
  <c r="V26" i="13" s="1"/>
  <c r="G56" i="13"/>
  <c r="I56" i="13"/>
  <c r="K56" i="13"/>
  <c r="M56" i="13"/>
  <c r="O56" i="13"/>
  <c r="Q56" i="13"/>
  <c r="V56" i="13"/>
  <c r="G63" i="13"/>
  <c r="K63" i="13"/>
  <c r="M63" i="13"/>
  <c r="O63" i="13"/>
  <c r="G64" i="13"/>
  <c r="I64" i="13"/>
  <c r="I63" i="13" s="1"/>
  <c r="K64" i="13"/>
  <c r="M64" i="13"/>
  <c r="O64" i="13"/>
  <c r="Q64" i="13"/>
  <c r="Q63" i="13" s="1"/>
  <c r="V64" i="13"/>
  <c r="V63" i="13" s="1"/>
  <c r="K65" i="13"/>
  <c r="G66" i="13"/>
  <c r="I66" i="13"/>
  <c r="I65" i="13" s="1"/>
  <c r="K66" i="13"/>
  <c r="M66" i="13"/>
  <c r="O66" i="13"/>
  <c r="Q66" i="13"/>
  <c r="Q65" i="13" s="1"/>
  <c r="V66" i="13"/>
  <c r="G70" i="13"/>
  <c r="G65" i="13" s="1"/>
  <c r="I70" i="13"/>
  <c r="K70" i="13"/>
  <c r="O70" i="13"/>
  <c r="O65" i="13" s="1"/>
  <c r="Q70" i="13"/>
  <c r="V70" i="13"/>
  <c r="G81" i="13"/>
  <c r="I81" i="13"/>
  <c r="K81" i="13"/>
  <c r="M81" i="13"/>
  <c r="O81" i="13"/>
  <c r="Q81" i="13"/>
  <c r="V81" i="13"/>
  <c r="G86" i="13"/>
  <c r="I86" i="13"/>
  <c r="K86" i="13"/>
  <c r="M86" i="13"/>
  <c r="O86" i="13"/>
  <c r="Q86" i="13"/>
  <c r="V86" i="13"/>
  <c r="V65" i="13" s="1"/>
  <c r="G90" i="13"/>
  <c r="I90" i="13"/>
  <c r="K90" i="13"/>
  <c r="M90" i="13"/>
  <c r="O90" i="13"/>
  <c r="Q90" i="13"/>
  <c r="V90" i="13"/>
  <c r="G93" i="13"/>
  <c r="K93" i="13"/>
  <c r="M93" i="13"/>
  <c r="O93" i="13"/>
  <c r="V93" i="13"/>
  <c r="G94" i="13"/>
  <c r="I94" i="13"/>
  <c r="I93" i="13" s="1"/>
  <c r="K94" i="13"/>
  <c r="M94" i="13"/>
  <c r="O94" i="13"/>
  <c r="Q94" i="13"/>
  <c r="Q93" i="13" s="1"/>
  <c r="V94" i="13"/>
  <c r="G102" i="13"/>
  <c r="K102" i="13"/>
  <c r="O102" i="13"/>
  <c r="Q102" i="13"/>
  <c r="V102" i="13"/>
  <c r="G103" i="13"/>
  <c r="I103" i="13"/>
  <c r="I102" i="13" s="1"/>
  <c r="K103" i="13"/>
  <c r="M103" i="13"/>
  <c r="M102" i="13" s="1"/>
  <c r="O103" i="13"/>
  <c r="Q103" i="13"/>
  <c r="V103" i="13"/>
  <c r="G106" i="13"/>
  <c r="O106" i="13"/>
  <c r="G107" i="13"/>
  <c r="I107" i="13"/>
  <c r="I106" i="13" s="1"/>
  <c r="K107" i="13"/>
  <c r="M107" i="13"/>
  <c r="M106" i="13" s="1"/>
  <c r="O107" i="13"/>
  <c r="Q107" i="13"/>
  <c r="Q106" i="13" s="1"/>
  <c r="V107" i="13"/>
  <c r="G117" i="13"/>
  <c r="I117" i="13"/>
  <c r="K117" i="13"/>
  <c r="K106" i="13" s="1"/>
  <c r="M117" i="13"/>
  <c r="O117" i="13"/>
  <c r="Q117" i="13"/>
  <c r="V117" i="13"/>
  <c r="V106" i="13" s="1"/>
  <c r="G120" i="13"/>
  <c r="I120" i="13"/>
  <c r="K120" i="13"/>
  <c r="M120" i="13"/>
  <c r="O120" i="13"/>
  <c r="Q120" i="13"/>
  <c r="V120" i="13"/>
  <c r="G123" i="13"/>
  <c r="G124" i="13"/>
  <c r="I124" i="13"/>
  <c r="I123" i="13" s="1"/>
  <c r="K124" i="13"/>
  <c r="M124" i="13"/>
  <c r="O124" i="13"/>
  <c r="Q124" i="13"/>
  <c r="Q123" i="13" s="1"/>
  <c r="V124" i="13"/>
  <c r="G131" i="13"/>
  <c r="M131" i="13" s="1"/>
  <c r="I131" i="13"/>
  <c r="K131" i="13"/>
  <c r="K123" i="13" s="1"/>
  <c r="O131" i="13"/>
  <c r="Q131" i="13"/>
  <c r="V131" i="13"/>
  <c r="V123" i="13" s="1"/>
  <c r="G135" i="13"/>
  <c r="I135" i="13"/>
  <c r="K135" i="13"/>
  <c r="M135" i="13"/>
  <c r="O135" i="13"/>
  <c r="Q135" i="13"/>
  <c r="V135" i="13"/>
  <c r="G147" i="13"/>
  <c r="M147" i="13" s="1"/>
  <c r="I147" i="13"/>
  <c r="K147" i="13"/>
  <c r="O147" i="13"/>
  <c r="O123" i="13" s="1"/>
  <c r="Q147" i="13"/>
  <c r="V147" i="13"/>
  <c r="G157" i="13"/>
  <c r="I157" i="13"/>
  <c r="K157" i="13"/>
  <c r="M157" i="13"/>
  <c r="O157" i="13"/>
  <c r="Q157" i="13"/>
  <c r="V157" i="13"/>
  <c r="G161" i="13"/>
  <c r="I161" i="13"/>
  <c r="K161" i="13"/>
  <c r="M161" i="13"/>
  <c r="O161" i="13"/>
  <c r="Q161" i="13"/>
  <c r="V161" i="13"/>
  <c r="G165" i="13"/>
  <c r="I165" i="13"/>
  <c r="K165" i="13"/>
  <c r="M165" i="13"/>
  <c r="O165" i="13"/>
  <c r="Q165" i="13"/>
  <c r="V165" i="13"/>
  <c r="G168" i="13"/>
  <c r="M168" i="13" s="1"/>
  <c r="I168" i="13"/>
  <c r="K168" i="13"/>
  <c r="O168" i="13"/>
  <c r="Q168" i="13"/>
  <c r="V168" i="13"/>
  <c r="G171" i="13"/>
  <c r="I171" i="13"/>
  <c r="K171" i="13"/>
  <c r="M171" i="13"/>
  <c r="O171" i="13"/>
  <c r="Q171" i="13"/>
  <c r="V171" i="13"/>
  <c r="G174" i="13"/>
  <c r="M174" i="13" s="1"/>
  <c r="I174" i="13"/>
  <c r="K174" i="13"/>
  <c r="O174" i="13"/>
  <c r="Q174" i="13"/>
  <c r="V174" i="13"/>
  <c r="G185" i="13"/>
  <c r="I185" i="13"/>
  <c r="K185" i="13"/>
  <c r="M185" i="13"/>
  <c r="O185" i="13"/>
  <c r="Q185" i="13"/>
  <c r="V185" i="13"/>
  <c r="G189" i="13"/>
  <c r="M189" i="13" s="1"/>
  <c r="I189" i="13"/>
  <c r="K189" i="13"/>
  <c r="O189" i="13"/>
  <c r="Q189" i="13"/>
  <c r="V189" i="13"/>
  <c r="G197" i="13"/>
  <c r="I197" i="13"/>
  <c r="K197" i="13"/>
  <c r="M197" i="13"/>
  <c r="O197" i="13"/>
  <c r="Q197" i="13"/>
  <c r="V197" i="13"/>
  <c r="G201" i="13"/>
  <c r="I201" i="13"/>
  <c r="K201" i="13"/>
  <c r="M201" i="13"/>
  <c r="O201" i="13"/>
  <c r="Q201" i="13"/>
  <c r="V201" i="13"/>
  <c r="G205" i="13"/>
  <c r="I205" i="13"/>
  <c r="K205" i="13"/>
  <c r="M205" i="13"/>
  <c r="O205" i="13"/>
  <c r="Q205" i="13"/>
  <c r="V205" i="13"/>
  <c r="G211" i="13"/>
  <c r="M211" i="13" s="1"/>
  <c r="I211" i="13"/>
  <c r="K211" i="13"/>
  <c r="O211" i="13"/>
  <c r="Q211" i="13"/>
  <c r="V211" i="13"/>
  <c r="G214" i="13"/>
  <c r="I214" i="13"/>
  <c r="K214" i="13"/>
  <c r="M214" i="13"/>
  <c r="O214" i="13"/>
  <c r="Q214" i="13"/>
  <c r="V214" i="13"/>
  <c r="G217" i="13"/>
  <c r="M217" i="13" s="1"/>
  <c r="I217" i="13"/>
  <c r="K217" i="13"/>
  <c r="O217" i="13"/>
  <c r="Q217" i="13"/>
  <c r="V217" i="13"/>
  <c r="G226" i="13"/>
  <c r="I226" i="13"/>
  <c r="K226" i="13"/>
  <c r="M226" i="13"/>
  <c r="O226" i="13"/>
  <c r="Q226" i="13"/>
  <c r="V226" i="13"/>
  <c r="G236" i="13"/>
  <c r="M236" i="13" s="1"/>
  <c r="I236" i="13"/>
  <c r="K236" i="13"/>
  <c r="O236" i="13"/>
  <c r="Q236" i="13"/>
  <c r="V236" i="13"/>
  <c r="G240" i="13"/>
  <c r="I240" i="13"/>
  <c r="K240" i="13"/>
  <c r="M240" i="13"/>
  <c r="O240" i="13"/>
  <c r="Q240" i="13"/>
  <c r="V240" i="13"/>
  <c r="G251" i="13"/>
  <c r="I251" i="13"/>
  <c r="K251" i="13"/>
  <c r="M251" i="13"/>
  <c r="O251" i="13"/>
  <c r="Q251" i="13"/>
  <c r="V251" i="13"/>
  <c r="I254" i="13"/>
  <c r="K254" i="13"/>
  <c r="G255" i="13"/>
  <c r="G254" i="13" s="1"/>
  <c r="I255" i="13"/>
  <c r="K255" i="13"/>
  <c r="O255" i="13"/>
  <c r="O254" i="13" s="1"/>
  <c r="Q255" i="13"/>
  <c r="Q254" i="13" s="1"/>
  <c r="V255" i="13"/>
  <c r="V254" i="13" s="1"/>
  <c r="I259" i="13"/>
  <c r="O259" i="13"/>
  <c r="Q259" i="13"/>
  <c r="G260" i="13"/>
  <c r="M260" i="13" s="1"/>
  <c r="M259" i="13" s="1"/>
  <c r="I260" i="13"/>
  <c r="K260" i="13"/>
  <c r="K259" i="13" s="1"/>
  <c r="O260" i="13"/>
  <c r="Q260" i="13"/>
  <c r="V260" i="13"/>
  <c r="V259" i="13" s="1"/>
  <c r="V265" i="13"/>
  <c r="G266" i="13"/>
  <c r="G265" i="13" s="1"/>
  <c r="I266" i="13"/>
  <c r="I265" i="13" s="1"/>
  <c r="K266" i="13"/>
  <c r="K265" i="13" s="1"/>
  <c r="O266" i="13"/>
  <c r="O265" i="13" s="1"/>
  <c r="Q266" i="13"/>
  <c r="V266" i="13"/>
  <c r="G271" i="13"/>
  <c r="M271" i="13" s="1"/>
  <c r="I271" i="13"/>
  <c r="K271" i="13"/>
  <c r="O271" i="13"/>
  <c r="Q271" i="13"/>
  <c r="Q265" i="13" s="1"/>
  <c r="V271" i="13"/>
  <c r="I272" i="13"/>
  <c r="K272" i="13"/>
  <c r="V272" i="13"/>
  <c r="G273" i="13"/>
  <c r="I273" i="13"/>
  <c r="K273" i="13"/>
  <c r="M273" i="13"/>
  <c r="O273" i="13"/>
  <c r="O272" i="13" s="1"/>
  <c r="Q273" i="13"/>
  <c r="Q272" i="13" s="1"/>
  <c r="V273" i="13"/>
  <c r="G279" i="13"/>
  <c r="G272" i="13" s="1"/>
  <c r="I279" i="13"/>
  <c r="K279" i="13"/>
  <c r="O279" i="13"/>
  <c r="Q279" i="13"/>
  <c r="V279" i="13"/>
  <c r="I285" i="13"/>
  <c r="G286" i="13"/>
  <c r="M286" i="13" s="1"/>
  <c r="M285" i="13" s="1"/>
  <c r="I286" i="13"/>
  <c r="K286" i="13"/>
  <c r="K285" i="13" s="1"/>
  <c r="O286" i="13"/>
  <c r="O285" i="13" s="1"/>
  <c r="Q286" i="13"/>
  <c r="V286" i="13"/>
  <c r="V285" i="13" s="1"/>
  <c r="G291" i="13"/>
  <c r="I291" i="13"/>
  <c r="K291" i="13"/>
  <c r="M291" i="13"/>
  <c r="O291" i="13"/>
  <c r="Q291" i="13"/>
  <c r="V291" i="13"/>
  <c r="G296" i="13"/>
  <c r="M296" i="13" s="1"/>
  <c r="I296" i="13"/>
  <c r="K296" i="13"/>
  <c r="O296" i="13"/>
  <c r="Q296" i="13"/>
  <c r="V296" i="13"/>
  <c r="G301" i="13"/>
  <c r="M301" i="13" s="1"/>
  <c r="I301" i="13"/>
  <c r="K301" i="13"/>
  <c r="O301" i="13"/>
  <c r="Q301" i="13"/>
  <c r="Q285" i="13" s="1"/>
  <c r="V301" i="13"/>
  <c r="G306" i="13"/>
  <c r="I306" i="13"/>
  <c r="K306" i="13"/>
  <c r="M306" i="13"/>
  <c r="O306" i="13"/>
  <c r="Q306" i="13"/>
  <c r="V306" i="13"/>
  <c r="G308" i="13"/>
  <c r="G307" i="13" s="1"/>
  <c r="I308" i="13"/>
  <c r="K308" i="13"/>
  <c r="K307" i="13" s="1"/>
  <c r="O308" i="13"/>
  <c r="O307" i="13" s="1"/>
  <c r="Q308" i="13"/>
  <c r="Q307" i="13" s="1"/>
  <c r="V308" i="13"/>
  <c r="V307" i="13" s="1"/>
  <c r="G309" i="13"/>
  <c r="I309" i="13"/>
  <c r="I307" i="13" s="1"/>
  <c r="K309" i="13"/>
  <c r="M309" i="13"/>
  <c r="O309" i="13"/>
  <c r="Q309" i="13"/>
  <c r="V309" i="13"/>
  <c r="G310" i="13"/>
  <c r="M310" i="13" s="1"/>
  <c r="I310" i="13"/>
  <c r="K310" i="13"/>
  <c r="O310" i="13"/>
  <c r="Q310" i="13"/>
  <c r="V310" i="13"/>
  <c r="G311" i="13"/>
  <c r="I311" i="13"/>
  <c r="K311" i="13"/>
  <c r="M311" i="13"/>
  <c r="O311" i="13"/>
  <c r="Q311" i="13"/>
  <c r="V311" i="13"/>
  <c r="O312" i="13"/>
  <c r="G313" i="13"/>
  <c r="M313" i="13" s="1"/>
  <c r="I313" i="13"/>
  <c r="I312" i="13" s="1"/>
  <c r="K313" i="13"/>
  <c r="K312" i="13" s="1"/>
  <c r="O313" i="13"/>
  <c r="Q313" i="13"/>
  <c r="Q312" i="13" s="1"/>
  <c r="V313" i="13"/>
  <c r="G319" i="13"/>
  <c r="I319" i="13"/>
  <c r="K319" i="13"/>
  <c r="M319" i="13"/>
  <c r="O319" i="13"/>
  <c r="Q319" i="13"/>
  <c r="V319" i="13"/>
  <c r="V312" i="13" s="1"/>
  <c r="G324" i="13"/>
  <c r="I324" i="13"/>
  <c r="K324" i="13"/>
  <c r="M324" i="13"/>
  <c r="O324" i="13"/>
  <c r="Q324" i="13"/>
  <c r="V324" i="13"/>
  <c r="G329" i="13"/>
  <c r="M329" i="13" s="1"/>
  <c r="I329" i="13"/>
  <c r="K329" i="13"/>
  <c r="O329" i="13"/>
  <c r="Q329" i="13"/>
  <c r="V329" i="13"/>
  <c r="G332" i="13"/>
  <c r="I332" i="13"/>
  <c r="K332" i="13"/>
  <c r="M332" i="13"/>
  <c r="O332" i="13"/>
  <c r="Q332" i="13"/>
  <c r="V332" i="13"/>
  <c r="G335" i="13"/>
  <c r="M335" i="13" s="1"/>
  <c r="I335" i="13"/>
  <c r="K335" i="13"/>
  <c r="O335" i="13"/>
  <c r="Q335" i="13"/>
  <c r="V335" i="13"/>
  <c r="G337" i="13"/>
  <c r="G336" i="13" s="1"/>
  <c r="I337" i="13"/>
  <c r="I336" i="13" s="1"/>
  <c r="K337" i="13"/>
  <c r="K336" i="13" s="1"/>
  <c r="O337" i="13"/>
  <c r="O336" i="13" s="1"/>
  <c r="Q337" i="13"/>
  <c r="V337" i="13"/>
  <c r="V336" i="13" s="1"/>
  <c r="G340" i="13"/>
  <c r="M340" i="13" s="1"/>
  <c r="I340" i="13"/>
  <c r="K340" i="13"/>
  <c r="O340" i="13"/>
  <c r="Q340" i="13"/>
  <c r="Q336" i="13" s="1"/>
  <c r="V340" i="13"/>
  <c r="G343" i="13"/>
  <c r="I343" i="13"/>
  <c r="K343" i="13"/>
  <c r="M343" i="13"/>
  <c r="O343" i="13"/>
  <c r="Q343" i="13"/>
  <c r="V343" i="13"/>
  <c r="G347" i="13"/>
  <c r="I347" i="13"/>
  <c r="K347" i="13"/>
  <c r="M347" i="13"/>
  <c r="O347" i="13"/>
  <c r="Q347" i="13"/>
  <c r="V347" i="13"/>
  <c r="G352" i="13"/>
  <c r="M352" i="13" s="1"/>
  <c r="I352" i="13"/>
  <c r="K352" i="13"/>
  <c r="O352" i="13"/>
  <c r="Q352" i="13"/>
  <c r="V352" i="13"/>
  <c r="G355" i="13"/>
  <c r="I355" i="13"/>
  <c r="K355" i="13"/>
  <c r="M355" i="13"/>
  <c r="O355" i="13"/>
  <c r="Q355" i="13"/>
  <c r="V355" i="13"/>
  <c r="G362" i="13"/>
  <c r="M362" i="13" s="1"/>
  <c r="I362" i="13"/>
  <c r="K362" i="13"/>
  <c r="O362" i="13"/>
  <c r="Q362" i="13"/>
  <c r="V362" i="13"/>
  <c r="G366" i="13"/>
  <c r="I366" i="13"/>
  <c r="K366" i="13"/>
  <c r="M366" i="13"/>
  <c r="O366" i="13"/>
  <c r="Q366" i="13"/>
  <c r="V366" i="13"/>
  <c r="G374" i="13"/>
  <c r="M374" i="13" s="1"/>
  <c r="I374" i="13"/>
  <c r="K374" i="13"/>
  <c r="O374" i="13"/>
  <c r="Q374" i="13"/>
  <c r="V374" i="13"/>
  <c r="G375" i="13"/>
  <c r="I375" i="13"/>
  <c r="Q375" i="13"/>
  <c r="G376" i="13"/>
  <c r="I376" i="13"/>
  <c r="K376" i="13"/>
  <c r="K375" i="13" s="1"/>
  <c r="M376" i="13"/>
  <c r="M375" i="13" s="1"/>
  <c r="O376" i="13"/>
  <c r="O375" i="13" s="1"/>
  <c r="Q376" i="13"/>
  <c r="V376" i="13"/>
  <c r="V375" i="13" s="1"/>
  <c r="K380" i="13"/>
  <c r="G381" i="13"/>
  <c r="G380" i="13" s="1"/>
  <c r="I381" i="13"/>
  <c r="K381" i="13"/>
  <c r="O381" i="13"/>
  <c r="O380" i="13" s="1"/>
  <c r="Q381" i="13"/>
  <c r="Q380" i="13" s="1"/>
  <c r="V381" i="13"/>
  <c r="V380" i="13" s="1"/>
  <c r="G387" i="13"/>
  <c r="I387" i="13"/>
  <c r="I380" i="13" s="1"/>
  <c r="K387" i="13"/>
  <c r="M387" i="13"/>
  <c r="O387" i="13"/>
  <c r="Q387" i="13"/>
  <c r="V387" i="13"/>
  <c r="K388" i="13"/>
  <c r="G389" i="13"/>
  <c r="G388" i="13" s="1"/>
  <c r="I389" i="13"/>
  <c r="I388" i="13" s="1"/>
  <c r="K389" i="13"/>
  <c r="M389" i="13"/>
  <c r="M388" i="13" s="1"/>
  <c r="O389" i="13"/>
  <c r="Q389" i="13"/>
  <c r="V389" i="13"/>
  <c r="G392" i="13"/>
  <c r="M392" i="13" s="1"/>
  <c r="I392" i="13"/>
  <c r="K392" i="13"/>
  <c r="O392" i="13"/>
  <c r="O388" i="13" s="1"/>
  <c r="Q392" i="13"/>
  <c r="V392" i="13"/>
  <c r="G401" i="13"/>
  <c r="M401" i="13" s="1"/>
  <c r="I401" i="13"/>
  <c r="K401" i="13"/>
  <c r="O401" i="13"/>
  <c r="Q401" i="13"/>
  <c r="Q388" i="13" s="1"/>
  <c r="V401" i="13"/>
  <c r="G404" i="13"/>
  <c r="I404" i="13"/>
  <c r="K404" i="13"/>
  <c r="M404" i="13"/>
  <c r="O404" i="13"/>
  <c r="Q404" i="13"/>
  <c r="V404" i="13"/>
  <c r="V388" i="13" s="1"/>
  <c r="G407" i="13"/>
  <c r="I407" i="13"/>
  <c r="K407" i="13"/>
  <c r="M407" i="13"/>
  <c r="O407" i="13"/>
  <c r="Q407" i="13"/>
  <c r="V407" i="13"/>
  <c r="G410" i="13"/>
  <c r="M410" i="13" s="1"/>
  <c r="I410" i="13"/>
  <c r="K410" i="13"/>
  <c r="O410" i="13"/>
  <c r="Q410" i="13"/>
  <c r="V410" i="13"/>
  <c r="I411" i="13"/>
  <c r="O411" i="13"/>
  <c r="Q411" i="13"/>
  <c r="G412" i="13"/>
  <c r="M412" i="13" s="1"/>
  <c r="M411" i="13" s="1"/>
  <c r="I412" i="13"/>
  <c r="K412" i="13"/>
  <c r="K411" i="13" s="1"/>
  <c r="O412" i="13"/>
  <c r="Q412" i="13"/>
  <c r="V412" i="13"/>
  <c r="V411" i="13" s="1"/>
  <c r="G426" i="13"/>
  <c r="M426" i="13" s="1"/>
  <c r="I426" i="13"/>
  <c r="I425" i="13" s="1"/>
  <c r="K426" i="13"/>
  <c r="K425" i="13" s="1"/>
  <c r="O426" i="13"/>
  <c r="O425" i="13" s="1"/>
  <c r="Q426" i="13"/>
  <c r="V426" i="13"/>
  <c r="G430" i="13"/>
  <c r="M430" i="13" s="1"/>
  <c r="I430" i="13"/>
  <c r="K430" i="13"/>
  <c r="O430" i="13"/>
  <c r="Q430" i="13"/>
  <c r="Q425" i="13" s="1"/>
  <c r="V430" i="13"/>
  <c r="G435" i="13"/>
  <c r="I435" i="13"/>
  <c r="K435" i="13"/>
  <c r="M435" i="13"/>
  <c r="O435" i="13"/>
  <c r="Q435" i="13"/>
  <c r="V435" i="13"/>
  <c r="V425" i="13" s="1"/>
  <c r="G439" i="13"/>
  <c r="I439" i="13"/>
  <c r="K439" i="13"/>
  <c r="M439" i="13"/>
  <c r="O439" i="13"/>
  <c r="Q439" i="13"/>
  <c r="V439" i="13"/>
  <c r="G444" i="13"/>
  <c r="M444" i="13" s="1"/>
  <c r="I444" i="13"/>
  <c r="K444" i="13"/>
  <c r="O444" i="13"/>
  <c r="Q444" i="13"/>
  <c r="V444" i="13"/>
  <c r="AF449" i="13"/>
  <c r="G15" i="12"/>
  <c r="BA13" i="12"/>
  <c r="G8" i="12"/>
  <c r="I8" i="12"/>
  <c r="K8" i="12"/>
  <c r="M8" i="12"/>
  <c r="Q8" i="12"/>
  <c r="V8" i="12"/>
  <c r="G9" i="12"/>
  <c r="I9" i="12"/>
  <c r="K9" i="12"/>
  <c r="M9" i="12"/>
  <c r="O9" i="12"/>
  <c r="O8" i="12" s="1"/>
  <c r="Q9" i="12"/>
  <c r="V9" i="12"/>
  <c r="G11" i="12"/>
  <c r="K11" i="12"/>
  <c r="O11" i="12"/>
  <c r="Q11" i="12"/>
  <c r="G12" i="12"/>
  <c r="M12" i="12" s="1"/>
  <c r="M11" i="12" s="1"/>
  <c r="I12" i="12"/>
  <c r="I11" i="12" s="1"/>
  <c r="K12" i="12"/>
  <c r="O12" i="12"/>
  <c r="Q12" i="12"/>
  <c r="V12" i="12"/>
  <c r="V11" i="12" s="1"/>
  <c r="AF15" i="12"/>
  <c r="I20" i="1"/>
  <c r="I19" i="1"/>
  <c r="I18" i="1"/>
  <c r="I17" i="1"/>
  <c r="I16" i="1"/>
  <c r="I85" i="1"/>
  <c r="J83" i="1" s="1"/>
  <c r="F47" i="1"/>
  <c r="G23" i="1" s="1"/>
  <c r="G47" i="1"/>
  <c r="G25" i="1" s="1"/>
  <c r="H47" i="1"/>
  <c r="I47" i="1"/>
  <c r="J43" i="1" s="1"/>
  <c r="I46" i="1"/>
  <c r="I45" i="1"/>
  <c r="I44" i="1"/>
  <c r="I43" i="1"/>
  <c r="I40" i="1"/>
  <c r="I39" i="1"/>
  <c r="J60" i="1" l="1"/>
  <c r="J80" i="1"/>
  <c r="J72" i="1"/>
  <c r="J68" i="1"/>
  <c r="J56" i="1"/>
  <c r="J76" i="1"/>
  <c r="J64" i="1"/>
  <c r="J84" i="1"/>
  <c r="J54" i="1"/>
  <c r="J58" i="1"/>
  <c r="J62" i="1"/>
  <c r="J66" i="1"/>
  <c r="J70" i="1"/>
  <c r="J74" i="1"/>
  <c r="J78" i="1"/>
  <c r="J82" i="1"/>
  <c r="J57" i="1"/>
  <c r="J61" i="1"/>
  <c r="J65" i="1"/>
  <c r="J69" i="1"/>
  <c r="J73" i="1"/>
  <c r="J77" i="1"/>
  <c r="J81" i="1"/>
  <c r="J55" i="1"/>
  <c r="J59" i="1"/>
  <c r="J63" i="1"/>
  <c r="J67" i="1"/>
  <c r="J71" i="1"/>
  <c r="J75" i="1"/>
  <c r="J79" i="1"/>
  <c r="I41" i="1"/>
  <c r="A27" i="1"/>
  <c r="J41" i="1"/>
  <c r="J46" i="1"/>
  <c r="AE64" i="15"/>
  <c r="M10" i="15"/>
  <c r="M8" i="15" s="1"/>
  <c r="M53" i="15"/>
  <c r="M52" i="15" s="1"/>
  <c r="M96" i="14"/>
  <c r="M95" i="14" s="1"/>
  <c r="M77" i="14"/>
  <c r="M69" i="14" s="1"/>
  <c r="M46" i="14"/>
  <c r="M45" i="14" s="1"/>
  <c r="M21" i="14"/>
  <c r="M20" i="14" s="1"/>
  <c r="M9" i="14"/>
  <c r="M8" i="14" s="1"/>
  <c r="AE106" i="14"/>
  <c r="M26" i="13"/>
  <c r="M272" i="13"/>
  <c r="M123" i="13"/>
  <c r="M425" i="13"/>
  <c r="M312" i="13"/>
  <c r="AE449" i="13"/>
  <c r="G411" i="13"/>
  <c r="M337" i="13"/>
  <c r="M336" i="13" s="1"/>
  <c r="G285" i="13"/>
  <c r="M266" i="13"/>
  <c r="M265" i="13" s="1"/>
  <c r="G259" i="13"/>
  <c r="M70" i="13"/>
  <c r="M65" i="13" s="1"/>
  <c r="G425" i="13"/>
  <c r="G312" i="13"/>
  <c r="M308" i="13"/>
  <c r="M307" i="13" s="1"/>
  <c r="M279" i="13"/>
  <c r="M255" i="13"/>
  <c r="M254" i="13" s="1"/>
  <c r="M32" i="13"/>
  <c r="M381" i="13"/>
  <c r="M380" i="13" s="1"/>
  <c r="AE15" i="12"/>
  <c r="J39" i="1"/>
  <c r="J47" i="1" s="1"/>
  <c r="J44" i="1"/>
  <c r="J40" i="1"/>
  <c r="J45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85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<sst xmlns="http://schemas.openxmlformats.org/spreadsheetml/2006/main" count="2596" uniqueCount="744">
  <si>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</si>
  <si>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</si>
  <si>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</si>
  <si>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</si>
  <si>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</si>
  <si>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</si>
  <si>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</si>
  <si>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</si>
  <si>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</si>
  <si>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</si>
  <si>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</si>
  <si>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</si>
  <si>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</si>
  <si>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</si>
  <si>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</si>
  <si>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</si>
  <si>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</si>
  <si>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</si>
  <si>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</si>
  <si>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</si>
  <si>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</si>
  <si>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</si>
  <si>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</si>
  <si>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</si>
  <si>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</si>
  <si>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</si>
  <si>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</si>
  <si>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</si>
  <si>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</si>
  <si>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</si>
  <si>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</si>
  <si>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</si>
  <si>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</si>
  <si>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</si>
  <si>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</si>
  <si>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</si>
  <si>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</si>
  <si>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</si>
  <si>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</si>
  <si>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</si>
  <si>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</si>
  <si>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</si>
  <si>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</si>
  <si>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</si>
  <si>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01</t>
  </si>
  <si>
    <t>JANSKÁ 452/7 - OPRAVA NEBYTOVÉHO PROSTORU</t>
  </si>
  <si>
    <t>Stavba</t>
  </si>
  <si>
    <t>Ostatní a vedlejší náklady</t>
  </si>
  <si>
    <t>00</t>
  </si>
  <si>
    <t>VEDLEJŠÍ A OSTATNÍ NÁKLADY</t>
  </si>
  <si>
    <t>Stavební objekt</t>
  </si>
  <si>
    <t>SO01</t>
  </si>
  <si>
    <t>D.1.1</t>
  </si>
  <si>
    <t>ARCHITEKTONICKO - STAVEBNÍ ŘEŠENÍ</t>
  </si>
  <si>
    <t>D.1.4.2</t>
  </si>
  <si>
    <t>ZDRAVOTNĚ TECHNICKÉ INSTALACE</t>
  </si>
  <si>
    <t>D.1.4.4</t>
  </si>
  <si>
    <t>Elektroinstalace</t>
  </si>
  <si>
    <t>Celkem za stavbu</t>
  </si>
  <si>
    <t>CZK</t>
  </si>
  <si>
    <t>Rekapitulace dílů</t>
  </si>
  <si>
    <t>Typ dílu</t>
  </si>
  <si>
    <t>Poznámka</t>
  </si>
  <si>
    <t>399</t>
  </si>
  <si>
    <t>Sádrokartonové kce</t>
  </si>
  <si>
    <t>43</t>
  </si>
  <si>
    <t>Schodiště</t>
  </si>
  <si>
    <t>61</t>
  </si>
  <si>
    <t>Úpravy povrchů vnitřní</t>
  </si>
  <si>
    <t>63</t>
  </si>
  <si>
    <t>Podlahy a podlahové konstrukce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</si>
  <si>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</si>
  <si>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</si>
  <si>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</si>
  <si>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</si>
  <si>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</si>
  <si>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</si>
  <si>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</si>
  <si>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</si>
  <si>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</si>
  <si>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</si>
  <si>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</si>
  <si>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</si>
  <si>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</si>
  <si>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</si>
  <si>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</si>
  <si>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</si>
  <si>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</si>
  <si>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</si>
  <si>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</si>
  <si>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</si>
  <si>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</si>
  <si>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</si>
  <si>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751</t>
  </si>
  <si>
    <t>Ocelové konstrukce</t>
  </si>
  <si>
    <t>762</t>
  </si>
  <si>
    <t>Konstrukce tesařské</t>
  </si>
  <si>
    <t>766</t>
  </si>
  <si>
    <t>Konstrukce truhlářské</t>
  </si>
  <si>
    <t>767</t>
  </si>
  <si>
    <t>Konstrukce zámečnické</t>
  </si>
  <si>
    <t>767_P</t>
  </si>
  <si>
    <t>Podhledy skládané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</si>
  <si>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</si>
  <si>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</si>
  <si>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</si>
  <si>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</si>
  <si>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</si>
  <si>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</si>
  <si>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</si>
  <si>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</si>
  <si>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</si>
  <si>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</si>
  <si>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</si>
  <si>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</si>
  <si>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</si>
  <si>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</si>
  <si>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</si>
  <si>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</si>
  <si>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</si>
  <si>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</si>
  <si>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</si>
  <si>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</si>
  <si>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</si>
  <si>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</si>
  <si>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</si>
  <si>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</si>
  <si>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</si>
  <si>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</si>
  <si>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</si>
  <si>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</si>
  <si>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</si>
  <si>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</si>
  <si>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</si>
  <si>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</si>
  <si>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</si>
  <si>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</si>
  <si>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</si>
  <si>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</si>
  <si>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</si>
  <si>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</si>
  <si>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</si>
  <si>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</si>
  <si>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</si>
  <si>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</si>
  <si>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</si>
  <si>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</si>
  <si>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</si>
  <si>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</si>
  <si>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</si>
  <si>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</si>
  <si>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 R</t>
  </si>
  <si>
    <t>Staveniště</t>
  </si>
  <si>
    <t xml:space="preserve">sada  </t>
  </si>
  <si>
    <t>Vlastní</t>
  </si>
  <si>
    <t>Indiv</t>
  </si>
  <si>
    <t>VRN</t>
  </si>
  <si>
    <t>POL99_8</t>
  </si>
  <si>
    <t>Náklady spojené s provozem staveniště, které vzniknou dodavateli podle podmínek smlouvy.</t>
  </si>
  <si>
    <t>POP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</si>
  <si>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</si>
  <si>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</si>
  <si>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</si>
  <si>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SUM</t>
  </si>
  <si>
    <t>END</t>
  </si>
  <si>
    <t>Položkový soupis prací a dodávek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</si>
  <si>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</si>
  <si>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</si>
  <si>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</si>
  <si>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</si>
  <si>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</si>
  <si>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</si>
  <si>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</si>
  <si>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</si>
  <si>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</si>
  <si>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</si>
  <si>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</si>
  <si>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</si>
  <si>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</si>
  <si>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</si>
  <si>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</si>
  <si>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</si>
  <si>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</si>
  <si>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</si>
  <si>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</si>
  <si>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</si>
  <si>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342261212RT1</t>
  </si>
  <si>
    <t>Příčky z desek sádrokartonových dvojité opláštění, jednoduchá konstrukce CW 75 tloušťka příčky 125 mm, desky standard, tloušťky12,5 mm, tloušťka izolace 50 mm, požární odolnost EI 60</t>
  </si>
  <si>
    <t>m2</t>
  </si>
  <si>
    <t xml:space="preserve">vč. úpravy pro osazení zárubní ( pouzder ) : </t>
  </si>
  <si>
    <t xml:space="preserve">D.1.1.10 : </t>
  </si>
  <si>
    <t>2,72*(5,613)</t>
  </si>
  <si>
    <t>-0,9*2,0</t>
  </si>
  <si>
    <t>342261212RT3</t>
  </si>
  <si>
    <t>Příčky z desek sádrokartonových dvojité opláštění, jednoduchá konstrukce CW 75 tloušťka příčky 125 mm, desky impregnované, tloušťky12,5 mm, tloušťka izolace 50 mm, požární odolnost EI 60</t>
  </si>
  <si>
    <t>2,72*(0,125+1,058+1,985)</t>
  </si>
  <si>
    <t>-0,7*2,0</t>
  </si>
  <si>
    <t>342263320R00</t>
  </si>
  <si>
    <t>Úpravy, doplňkové práce a příplatky pro sádrokartonové a sádrovláknité příčky úpravy příček pro osazení zařizovacích předmět
 úprava pro osazení WC</t>
  </si>
  <si>
    <t>kus</t>
  </si>
  <si>
    <t>1</t>
  </si>
  <si>
    <t>342263360R00</t>
  </si>
  <si>
    <t>Úpravy, doplňkové práce a příplatky pro sádrokartonové a sádrovláknité příčky úpravy příček pro osazení zařizovacích předmět
 úprava pro osazení baterie</t>
  </si>
  <si>
    <t>342266111RU7</t>
  </si>
  <si>
    <t>Předstěny opláštěné sádrokartonovými deskami obklad stěn sádrokartonem na ocelovou konstrukci z profilů CW 50 tloušťka desky 12, 5 mm, standard, bez izolace</t>
  </si>
  <si>
    <t xml:space="preserve">zapravení otvoru pro schodiště : </t>
  </si>
  <si>
    <t xml:space="preserve">D.1.1.09, 11 : </t>
  </si>
  <si>
    <t>0,45*(2,929+3,591)</t>
  </si>
  <si>
    <t>347091081R00</t>
  </si>
  <si>
    <t>Příplatky k sádrokartonové předstěně, do plochy 2 m2</t>
  </si>
  <si>
    <t>1,058*1,2</t>
  </si>
  <si>
    <t>342261200RI3</t>
  </si>
  <si>
    <t>Příčka sádrokarton. ocel.kce, 2x oplášť. tl.100 mm - instalační, desky standard impreg.tl.12,5 mm, minerál tl.4 cm</t>
  </si>
  <si>
    <t>3429_03</t>
  </si>
  <si>
    <t>Úprava sádrokartonové příčky vyztužením pro zavěšení mobiliáře atd..</t>
  </si>
  <si>
    <t xml:space="preserve">m     </t>
  </si>
  <si>
    <t>1,8</t>
  </si>
  <si>
    <t>392091014R00</t>
  </si>
  <si>
    <t>Zapravení otvoru 4 m2 v SDK příčce 2x CW,2x opl., TI 120mm</t>
  </si>
  <si>
    <t>Včetně: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</si>
  <si>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</si>
  <si>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</si>
  <si>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</si>
  <si>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43_Pozn.2</t>
  </si>
  <si>
    <t>D + M schodiště vč. zábradlí, kompletně dle výkresu D.1.1.09 - poznámka 2</t>
  </si>
  <si>
    <t>ks</t>
  </si>
  <si>
    <t>612403399RT2</t>
  </si>
  <si>
    <t>Hrubá výplň rýh ve stěnách, jakoukoliv maltou maltou ze suchých směsí
 jakékoliv šířky</t>
  </si>
  <si>
    <t xml:space="preserve">po vybouraných příčkách : </t>
  </si>
  <si>
    <t xml:space="preserve">D.1.1.07 : </t>
  </si>
  <si>
    <t>0,15*2*1,15*3,433</t>
  </si>
  <si>
    <t>612421637R00</t>
  </si>
  <si>
    <t>Omítky vnitřní stěn vápenné nebo vápenocementové v podlaží i ve schodišti štukové</t>
  </si>
  <si>
    <t>(9,075+6,525+0,3*2+9,8+0,25*2+5,4+0,35+0,75+0,5)*3,433</t>
  </si>
  <si>
    <t>-2,4*(3,2+2,15)</t>
  </si>
  <si>
    <t xml:space="preserve">D.1.1.08 : </t>
  </si>
  <si>
    <t>2,72*(0,39+0,655+2,435+0,16*2+0,429+3,051+3,582+0,3*2+0,62+3,418+0,125+1,895)</t>
  </si>
  <si>
    <t>2,72*(6,802+2,018+0,125+7,414+0,47+0,22+0,39)</t>
  </si>
  <si>
    <t>-(0,9*2,0+0,85*0,66*2)</t>
  </si>
  <si>
    <t xml:space="preserve">Z : </t>
  </si>
  <si>
    <t>-(2,03*(1,058+1,895)-(2,03-1,38)*0,85)</t>
  </si>
  <si>
    <t>612451121R00</t>
  </si>
  <si>
    <t>Omítky vnitřního zdiva cementové hladké</t>
  </si>
  <si>
    <t xml:space="preserve">otvory neodečteny - obklad ostění a parapetu : </t>
  </si>
  <si>
    <t>2,03*(1,058+1,895)</t>
  </si>
  <si>
    <t>612481211RT2</t>
  </si>
  <si>
    <t>Vyztužení povrchu vnitřních stěn sklotextilní síťovinou s dodávkou síťoviny a stěrkového tmelu</t>
  </si>
  <si>
    <t>POL1_1</t>
  </si>
  <si>
    <t xml:space="preserve">na cca 10-ti% plochy : </t>
  </si>
  <si>
    <t xml:space="preserve">výměra - viz položka 612421637R00 : </t>
  </si>
  <si>
    <t>188,88989/100*10</t>
  </si>
  <si>
    <t>613473115Rss</t>
  </si>
  <si>
    <t>Příplatek za zabudované rohovníky</t>
  </si>
  <si>
    <t>188,88989</t>
  </si>
  <si>
    <t>632411150RU1</t>
  </si>
  <si>
    <t>Potěr ze suchých směsí samonivelační anhydritový, tloušťky 50 mm, bez penetrace</t>
  </si>
  <si>
    <t xml:space="preserve">vč. dilatací : </t>
  </si>
  <si>
    <t xml:space="preserve">KD 250/250 : </t>
  </si>
  <si>
    <t>2,1</t>
  </si>
  <si>
    <t xml:space="preserve">podrobný rozpis výměr - viz položka 952901111R00 : </t>
  </si>
  <si>
    <t xml:space="preserve">D.1.1.09 : </t>
  </si>
  <si>
    <t>62,8</t>
  </si>
  <si>
    <t>941955002R00</t>
  </si>
  <si>
    <t>Lešení lehké pracovní pomocné pomocné, o výšce lešeňové podlahy přes 1,2 do 1,9 m</t>
  </si>
  <si>
    <t xml:space="preserve">výměra - viz položka 952901111R00 : </t>
  </si>
  <si>
    <t>120,35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</si>
  <si>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</si>
  <si>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</si>
  <si>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</si>
  <si>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 xml:space="preserve">KD 400/400 : </t>
  </si>
  <si>
    <t xml:space="preserve">KD : </t>
  </si>
  <si>
    <t xml:space="preserve">PVC : </t>
  </si>
  <si>
    <t>11,5+43,95</t>
  </si>
  <si>
    <t>95-03X</t>
  </si>
  <si>
    <t>Zapravení venkovních fasád po jádrových vrtech - v souladu se stávající - plochy do 1m2, viz TZ</t>
  </si>
  <si>
    <t xml:space="preserve">ks    </t>
  </si>
  <si>
    <t>95-04X</t>
  </si>
  <si>
    <t>D + M větracích fasádních mřížek, viz TZ</t>
  </si>
  <si>
    <t>962031113R00</t>
  </si>
  <si>
    <t>Bourání příček z cihel pálených plných, tloušťky 65 mm</t>
  </si>
  <si>
    <t xml:space="preserve">bourání cihelných kcí kalkulovat vč. překladů, věnců, omítek, KZS,  obkladů atd.. : </t>
  </si>
  <si>
    <t>1,1*2,0</t>
  </si>
  <si>
    <t>6,609*2,72</t>
  </si>
  <si>
    <t>962031116R00</t>
  </si>
  <si>
    <t>Bourání příček z cihel pálených plných, tloušťky 140 mm</t>
  </si>
  <si>
    <t>6,525*3,433</t>
  </si>
  <si>
    <t>963051213R00</t>
  </si>
  <si>
    <t>Bourání železobetonových stropů žebrových s viditelnými trámy</t>
  </si>
  <si>
    <t>m3</t>
  </si>
  <si>
    <t xml:space="preserve">Technologický postup provedení otvoru: : </t>
  </si>
  <si>
    <t xml:space="preserve">1. Podstojkování stropu pod všemi žebry a průvlakem stojkami nosnosti min. 1,5 tuny po 2,0 m, : </t>
  </si>
  <si>
    <t xml:space="preserve">2. Podbednit místo pro nový otvor cca 0,5 m pod žebry plošně tak, aby měl nosnost min. 500 kg/m2. : </t>
  </si>
  <si>
    <t xml:space="preserve">3. Odstranit na místě nového otvoru podlahové vrstvy až na horní líc ŽB desky. : </t>
  </si>
  <si>
    <t xml:space="preserve">4. Shora odřezávat po částech desku tl. 55 mm mezi žebry tak, aby jednotlivé kusy neměly větší : </t>
  </si>
  <si>
    <t xml:space="preserve">hmotnost než 100 kg. Tedy cca 0,7 m2 desky. : </t>
  </si>
  <si>
    <t xml:space="preserve">5. Pak podepřít stojkami žebra a postupně je odřezávat dle možností prováděcí firmy tak, aby nemohly : </t>
  </si>
  <si>
    <t xml:space="preserve">spadnout volně na podlahu. : </t>
  </si>
  <si>
    <t xml:space="preserve">6. Začistit otvor. Nesmí být narušen středový ŽB průvlak!! : </t>
  </si>
  <si>
    <t>3,591*2,929*(0,055+0,025)</t>
  </si>
  <si>
    <t>3,591*0,32*0,08*5</t>
  </si>
  <si>
    <t>965042141R00</t>
  </si>
  <si>
    <t>Bourání podkladů pod dlažby nebo litých celistvých dlažeb a mazanin  betonových nebo z litého asfaltu, tloušťky do 100 mm, plochy přes 4 m2</t>
  </si>
  <si>
    <t xml:space="preserve">sonda P1 : </t>
  </si>
  <si>
    <t>34,5*0,03</t>
  </si>
  <si>
    <t xml:space="preserve">sonda P2 : </t>
  </si>
  <si>
    <t>27,2*0,054</t>
  </si>
  <si>
    <t xml:space="preserve">sonda P4 : </t>
  </si>
  <si>
    <t>25,55*0,09</t>
  </si>
  <si>
    <t>965081713R00</t>
  </si>
  <si>
    <t>Bourání podlah z keramických dlaždic, tloušťky do 10 mm, plochy přes 1 m2</t>
  </si>
  <si>
    <t>34,5</t>
  </si>
  <si>
    <t>965081813RT3</t>
  </si>
  <si>
    <t>Bourání podlah z dlažby kamenné, tloušťky do 30 mm, plochy přes 1 m2</t>
  </si>
  <si>
    <t>27,2</t>
  </si>
  <si>
    <t>968061125R00</t>
  </si>
  <si>
    <t>Vyvěšení nebo zavěšení dřevěných křídel dveří, plochy do 2 m2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</si>
  <si>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</si>
  <si>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</si>
  <si>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0,8*2,0</t>
  </si>
  <si>
    <t>970031200R00</t>
  </si>
  <si>
    <t>Jádrové vrtání, kruhové prostupy v cihelném zdivu jádrové vrtání, do D 200 mm</t>
  </si>
  <si>
    <t>m</t>
  </si>
  <si>
    <t>0,6</t>
  </si>
  <si>
    <t>970251100R00</t>
  </si>
  <si>
    <t>Řezání železobetonu hloubka řezu 100 mm</t>
  </si>
  <si>
    <t>3,591*2,929/0,7*2</t>
  </si>
  <si>
    <t>978012191R00</t>
  </si>
  <si>
    <t>Otlučení omítek vápenných nebo vápenocementových vnitřních s vyškrabáním spár, s očištěním zdiva stropů rákosovaných, v rozsahu do 100 %</t>
  </si>
  <si>
    <t>34,5+27,2</t>
  </si>
  <si>
    <t>-(2,929*3,591)</t>
  </si>
  <si>
    <t>978013191R00</t>
  </si>
  <si>
    <t>Otlučení omítek vápenných nebo vápenocementových vnitřních s vyškrabáním spár, s očištěním zdiva stěn, v rozsahu do 100 %</t>
  </si>
  <si>
    <t>POL1_7</t>
  </si>
  <si>
    <t>711130101R00</t>
  </si>
  <si>
    <t>Odstranění izolace proti vodě - pásy na sucho vodorovné, 1 vrstva</t>
  </si>
  <si>
    <t xml:space="preserve">sonda P3 : </t>
  </si>
  <si>
    <t>38,5</t>
  </si>
  <si>
    <t>762521811R00</t>
  </si>
  <si>
    <t>Demontáž podlah bez polštářů , z prken, tloušťky do 32 mm</t>
  </si>
  <si>
    <t>25,55</t>
  </si>
  <si>
    <t>762526811R00</t>
  </si>
  <si>
    <t>Demontáž podlah bez polštářů , z desek dřevotřískovýh, překližkových, sololitových , tloušťky do 20 mm</t>
  </si>
  <si>
    <t>38,5*2</t>
  </si>
  <si>
    <t>25,55*2</t>
  </si>
  <si>
    <t>767581801R00</t>
  </si>
  <si>
    <t>Demontáž podhledů kazet</t>
  </si>
  <si>
    <t>6,525*5,655</t>
  </si>
  <si>
    <t>767582800R00</t>
  </si>
  <si>
    <t>Demontáž podhledů roštů</t>
  </si>
  <si>
    <t>776511820RT1</t>
  </si>
  <si>
    <t>Odstranění povlakových podlah z nášlapné plochy lepených, s podložkou, z ploch přes 20 m2</t>
  </si>
  <si>
    <t>965048150RXX</t>
  </si>
  <si>
    <t>Dočištění povrchu nosné kce po vybourání stávajících skladeb podlah, střech</t>
  </si>
  <si>
    <t>965048160RXX</t>
  </si>
  <si>
    <t>Dorovnání násypu po vybourání stávajících skladeb podlah, střech</t>
  </si>
  <si>
    <t>975043121R99</t>
  </si>
  <si>
    <t>Podchycení stropů, pro bourání</t>
  </si>
  <si>
    <t xml:space="preserve">m2    </t>
  </si>
  <si>
    <t>3,591*2,929</t>
  </si>
  <si>
    <t>978059529R00</t>
  </si>
  <si>
    <t>Odsekání vnitřních keramických soklů včetně podkladních vrstev do výšky 100mm</t>
  </si>
  <si>
    <t>bm</t>
  </si>
  <si>
    <t>9,075+6,525+0,3*2+9,8+0,25*2+5,4+0,35+0,75+0,5-0,9*2</t>
  </si>
  <si>
    <t>999281111R00</t>
  </si>
  <si>
    <t xml:space="preserve">Přesun hmot pro opravy a údržbu objektů pro opravy a údržbu dosavadních objektů včetně vnějších plášťů
 výšky do 25 m,  </t>
  </si>
  <si>
    <t>t</t>
  </si>
  <si>
    <t xml:space="preserve">Hmotnosti z položek s pořadovými čísly: : </t>
  </si>
  <si>
    <t xml:space="preserve">2,3,4,5,6,8,12,13,14,15,16,17,18,19,22,23,24,29,42, : </t>
  </si>
  <si>
    <t>Součet: : 17,16954</t>
  </si>
  <si>
    <t>711210020RAA</t>
  </si>
  <si>
    <t>Izolace stěrkové hydroizolační těsnicí hmotou , dvousložkovou pružnou izolací, proti vlhkosti, včetně těsnicího pásu do spoje podlaha-stěna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</si>
  <si>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</si>
  <si>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</si>
  <si>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</si>
  <si>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za obkladem - cca 30% plochy : </t>
  </si>
  <si>
    <t xml:space="preserve">výměra - viz položka 781415016RU2 : </t>
  </si>
  <si>
    <t>11,42918/100*30</t>
  </si>
  <si>
    <t>713542022R00</t>
  </si>
  <si>
    <t>Podložka polyetylén 3 mm mezi vrstvy suchých podlah</t>
  </si>
  <si>
    <t>55,45</t>
  </si>
  <si>
    <t>998713203R00</t>
  </si>
  <si>
    <t>Přesun hmot pro izolace tepelné v objektech výšky do 24 m</t>
  </si>
  <si>
    <t>767_01_OKVRO</t>
  </si>
  <si>
    <t>D + M OK prvky nosných kcí vč. předepsaných povrchových úprav a zvedacích mechanismů</t>
  </si>
  <si>
    <t>kg</t>
  </si>
  <si>
    <t xml:space="preserve">10% prořez, 10% svary, spojovací prostředky : </t>
  </si>
  <si>
    <t xml:space="preserve">pozn 1 : </t>
  </si>
  <si>
    <t>6,25*2*12,25*1,1*1,1</t>
  </si>
  <si>
    <t>21*0,62*1,99*1,1*1,1</t>
  </si>
  <si>
    <t>767_01a</t>
  </si>
  <si>
    <t>D + M OK prvky nosných kcí - zednické přípomoci,, malty, kapsy, betony na podlití, stavební lepidla. chem. kotvy atd...</t>
  </si>
  <si>
    <t>763614132R00</t>
  </si>
  <si>
    <t>Montáž podlahy, z desek tl. do 18 mm, na P+D, šroubováním, bez dodávky desky</t>
  </si>
  <si>
    <t>(11,5+43,95)*3</t>
  </si>
  <si>
    <t>762711112100</t>
  </si>
  <si>
    <t>Vytmelení a přebroušení  podlahových desek v zámkových spojích</t>
  </si>
  <si>
    <t>(11,5+43,95)</t>
  </si>
  <si>
    <t>60715132R</t>
  </si>
  <si>
    <t xml:space="preserve"> deska dřevovláknitá nelisovaná; tl = 12,0 mm; š = 1 220 mm; l = 2 440 mm; jakost I</t>
  </si>
  <si>
    <t>Specifikace</t>
  </si>
  <si>
    <t>POL3_</t>
  </si>
  <si>
    <t>55,45*1,15</t>
  </si>
  <si>
    <t>60726119.AR</t>
  </si>
  <si>
    <t xml:space="preserve"> deska dřevoštěpková třívrstvá pro prostředí vlhké; strana broušená; hrana pero/drážka; tl = 12,0 mm</t>
  </si>
  <si>
    <t>55,45*1,15*2</t>
  </si>
  <si>
    <t>998762203R00</t>
  </si>
  <si>
    <t>Přesun hmot pro konstrukce tesařské v objektech výšky do 24 m</t>
  </si>
  <si>
    <t>766_D1</t>
  </si>
  <si>
    <t>D + M vnitřních dveří 700-900/1970, zárubeň, kování, kompletně dle TZ</t>
  </si>
  <si>
    <t>TZ/2.9.1_01</t>
  </si>
  <si>
    <t>Venkovní výplně otvorů v 1.NP - repase + nový nátěr, kompletně dle TZ</t>
  </si>
  <si>
    <t>TZ/2.9.1_02</t>
  </si>
  <si>
    <t>Hlavní dveře do prodejního prostoru v 1.NP - repase + očištění, nový nátěr +  seřízení, kompletně dle TZ</t>
  </si>
  <si>
    <t>998766203R00</t>
  </si>
  <si>
    <t>Přesun hmot pro konstrukce truhlářské v objektech výšky do 24 m</t>
  </si>
  <si>
    <t>767584502R00</t>
  </si>
  <si>
    <t>Montáž podhledů lamelových a kazetových Montáž podhledů z kazet včetně montáže nosného roštu na ocelovou konstrukci, rozměry kazet 600 mm x 600 mm, bez určení výměry</t>
  </si>
  <si>
    <t xml:space="preserve">vč. dodávky nosného roštu : </t>
  </si>
  <si>
    <t>5,3+11,5+2,1+43,95</t>
  </si>
  <si>
    <t xml:space="preserve">D.1.1.9 : </t>
  </si>
  <si>
    <t>34299_01</t>
  </si>
  <si>
    <t>Příplatek k podhledu - úprava pro montáž svítidel, mřížek, rev. dvířek atd....</t>
  </si>
  <si>
    <t>595959601C</t>
  </si>
  <si>
    <t>Kazeta 600/600</t>
  </si>
  <si>
    <t>(5,3+11,5+2,1+43,95)*1,15</t>
  </si>
  <si>
    <t>62,8*1,15</t>
  </si>
  <si>
    <t>767264098RT2</t>
  </si>
  <si>
    <t>Příplatek k podhledům kazetovým za plochu do 10 m2, pro plochy 2 - 5 m2</t>
  </si>
  <si>
    <t>767264098RT3</t>
  </si>
  <si>
    <t>Příplatek k podhledům kazetovým za plochu do 10 m2, pro plochy 5 - 10 m2</t>
  </si>
  <si>
    <t>5,3</t>
  </si>
  <si>
    <t>998767203R00</t>
  </si>
  <si>
    <t>Přesun hmot pro kovové stavební doplňk. konstrukce v objektech výšky do 24 m</t>
  </si>
  <si>
    <t>771475014RT1</t>
  </si>
  <si>
    <t>Montáž soklíků z dlaždic keramických výšky 100 mm, soklíků vodorovných, kladených do flexibilního tmele</t>
  </si>
  <si>
    <t>(9,075+6,525+0,3*2+9,8+0,25*2+5,4+0,35+0,75+0,5)</t>
  </si>
  <si>
    <t>771479001R00</t>
  </si>
  <si>
    <t>Montáž soklíků z dlaždic keramických Řezání dlaždic pro soklíky</t>
  </si>
  <si>
    <t>771575109RU6</t>
  </si>
  <si>
    <t>Montáž podlah vnitřních z dlaždic keramických 300 x 300 mm, režných nebo glazovaných, hladkých, kladených do flexibilního tmele</t>
  </si>
  <si>
    <t>771575111RU6</t>
  </si>
  <si>
    <t>Montáž podlah vnitřních z dlaždic keramických 450 x 450 mm, režných nebo glazovaných, hladkých, kladených do flexibilního tmele</t>
  </si>
  <si>
    <t>771579791R00</t>
  </si>
  <si>
    <t>Montáž podlah vnitřních z dlaždic keramických Příplatky k položkám montáže podlah keramických příplatek za plochu podlah keramických do 5 m2 jednotlivě</t>
  </si>
  <si>
    <t>771101210RTX</t>
  </si>
  <si>
    <t>Penetrace podkladu pod dlažby, vč. dodávky penetrace</t>
  </si>
  <si>
    <t>597623250</t>
  </si>
  <si>
    <t>Dlaždice 250/250 - dle PD</t>
  </si>
  <si>
    <t>2,1*1,15</t>
  </si>
  <si>
    <t>597623400</t>
  </si>
  <si>
    <t>Dlaždice 400/400 - dle PD</t>
  </si>
  <si>
    <t xml:space="preserve">sokl : </t>
  </si>
  <si>
    <t>(9,075+6,525+0,3*2+9,8+0,25*2+5,4+0,35+0,75+0,5)/100*10*1,15</t>
  </si>
  <si>
    <t>998771203R00</t>
  </si>
  <si>
    <t>Přesun hmot pro podlahy z dlaždic v objektech výšky do 24 m</t>
  </si>
  <si>
    <t>776520010RAB</t>
  </si>
  <si>
    <t>Podlahy povlakové podlahovina heterogenní protiskluzná, tl. 2,0 mm, z pásů, včetně soklíku, bez vyrovnání podkladu</t>
  </si>
  <si>
    <t>bez vyrovnání podkladu</t>
  </si>
  <si>
    <t>77724551241.AR</t>
  </si>
  <si>
    <t>D + M lepící a izolační stěrky tl. 3mm</t>
  </si>
  <si>
    <t>998777203R00</t>
  </si>
  <si>
    <t>Přesun hmot pro podlahy syntetické v objektech výšky do 24 m</t>
  </si>
  <si>
    <t>771578011R00</t>
  </si>
  <si>
    <t>Montáž podlah vnitřních z dlaždic keramických Zvláštní úpravy spár spára podlaha-stěna silikonem</t>
  </si>
  <si>
    <t>11,42918*0,33</t>
  </si>
  <si>
    <t>781415016RU2</t>
  </si>
  <si>
    <t>Montáž obkladů vnitřních z obkládaček pórovinových  , nad 200 x 250 mm , lepených do flexibilního tmele</t>
  </si>
  <si>
    <t xml:space="preserve">S : </t>
  </si>
  <si>
    <t>2,03*(1,895+1,058)</t>
  </si>
  <si>
    <t>0,6*(0,6+0,8)</t>
  </si>
  <si>
    <t>781491001RT1</t>
  </si>
  <si>
    <t>Lišty k obkladům bez dodávky materiálu</t>
  </si>
  <si>
    <t>5976010XX.01</t>
  </si>
  <si>
    <t>Lišta  pro obklady</t>
  </si>
  <si>
    <t>11,42918*0,33*1,15</t>
  </si>
  <si>
    <t>597813565RXX</t>
  </si>
  <si>
    <t>Obkládačka - dle PD</t>
  </si>
  <si>
    <t>11,42918*1,15</t>
  </si>
  <si>
    <t>998781203R00</t>
  </si>
  <si>
    <t>Přesun hmot pro obklady keramické v objektech výšky do 24 m</t>
  </si>
  <si>
    <t>784450020RA0</t>
  </si>
  <si>
    <t>Malby z malířských směsí disperzní, penetrace jednonásobná, malba dvojnásobná, bílá</t>
  </si>
  <si>
    <t>2,72*(5,613)*2</t>
  </si>
  <si>
    <t>2,72*(0,125+1,058+1,985)*2</t>
  </si>
  <si>
    <t>-2,03*(1,895+1,058)</t>
  </si>
  <si>
    <t>979011111R00</t>
  </si>
  <si>
    <t>Svislá doprava suti a vybouraných hmot za prvé podlaží nad nebo pod základním podlažím</t>
  </si>
  <si>
    <t>POL1_9</t>
  </si>
  <si>
    <t xml:space="preserve">Demontážní hmotnosti z položek s pořadovými čísly: : </t>
  </si>
  <si>
    <t xml:space="preserve">22,23,24,25,26,27,29,30,31,32,33,34,35,36,37,38,39,43, : </t>
  </si>
  <si>
    <t>Součet: : 46,33249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</si>
  <si>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</si>
  <si>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</si>
  <si>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</si>
  <si>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</si>
  <si>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</si>
  <si>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880,31739</t>
  </si>
  <si>
    <t>979082111R00</t>
  </si>
  <si>
    <t>Vnitrostaveništní doprava suti a vybouraných hmot do 10 m</t>
  </si>
  <si>
    <t>Včetně případného složení na staveništní deponii.</t>
  </si>
  <si>
    <t>979999999R00</t>
  </si>
  <si>
    <t xml:space="preserve">Poplatek za skládku suti s 10 % příměsí - DUFONEV Brno,  </t>
  </si>
  <si>
    <t>3,0*0,07</t>
  </si>
  <si>
    <t>2,0*0,1</t>
  </si>
  <si>
    <t>974031142R00</t>
  </si>
  <si>
    <t>Vysekání rýh v jakémkoliv zdivu cihelném v ploše
 do hloubky 70 mm, šířky do 70 mm</t>
  </si>
  <si>
    <t>Včetně pomocného lešení o výšce podlahy do 1900 mm a pro zatížení do 1,5 kPa  (150 kg/m2).</t>
  </si>
  <si>
    <t>974031153R00</t>
  </si>
  <si>
    <t>Vysekání rýh v jakémkoliv zdivu cihelném v ploše
 do hloubky 100 mm, šířky do 100 mm</t>
  </si>
  <si>
    <t>725980122R00</t>
  </si>
  <si>
    <t>Dvířka z plastu, 200 x 300 mm, včetně dodávky materiálu</t>
  </si>
  <si>
    <t>999281145R00</t>
  </si>
  <si>
    <t>Přesun hmot pro opravy a údržbu objektů pro opravy a údržbu dosavadních objektů včetně vnějších plášťů
 výšky do 6 m, nošením</t>
  </si>
  <si>
    <t>979999998R00</t>
  </si>
  <si>
    <t xml:space="preserve">Poplatek za skládku suti s  5% příměsí - DUFONEV Brno,  </t>
  </si>
  <si>
    <t>POL1_3</t>
  </si>
  <si>
    <t>979100012RAB</t>
  </si>
  <si>
    <t>Odvozy suti a vybouraných hmot vodorovný přesun na skládku do 10 km, vnitrostaveništně 25 m, svislá doprava ručním nošením z 2.NP</t>
  </si>
  <si>
    <t>POL2_1</t>
  </si>
  <si>
    <t>721170965R00</t>
  </si>
  <si>
    <t>Opravy odpadního potrubí novodurového propojení dosavadního potrubí PVC, D 110 mm</t>
  </si>
  <si>
    <t>Včetně pomocného lešení o výšce podlahy do 1900 mm a pro zatížení do 1,5 kPa.</t>
  </si>
  <si>
    <t>721170967R00</t>
  </si>
  <si>
    <t>Opravy odpadního potrubí novodurového propojení dosavadního potrubí PVC, D 160 mm</t>
  </si>
  <si>
    <t>721171809R00</t>
  </si>
  <si>
    <t>Demontáž potrubí z novodurových trub přes D 114 mm do D 160 mm</t>
  </si>
  <si>
    <t>721176103R00</t>
  </si>
  <si>
    <t>Potrubí HT připojovací vnější průměr D 50 mm, tloušťka stěny 1,8 mm, DN 50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</si>
  <si>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</si>
  <si>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</si>
  <si>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</si>
  <si>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</si>
  <si>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</si>
  <si>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</si>
  <si>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721176117R00</t>
  </si>
  <si>
    <t>Potrubí HT odpadní svislé vnější průměr D 160 mm, tloušťka stěny 3,9 mm, DN 150</t>
  </si>
  <si>
    <t>721176136R00</t>
  </si>
  <si>
    <t>Potrubí svodné (ležaté) zavěšené vnější průměr D 125 mm, tloušťka stěny 3,1 mm, DN 125</t>
  </si>
  <si>
    <t>721194104R00</t>
  </si>
  <si>
    <t>Zřízení přípojek na potrubí D 40 mm, materiál ve specifikaci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</si>
  <si>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</si>
  <si>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</si>
  <si>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</si>
  <si>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</si>
  <si>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</si>
  <si>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</si>
  <si>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2,5+1+3+11</t>
  </si>
  <si>
    <t>721290112R00</t>
  </si>
  <si>
    <t>Zkouška těsnosti kanalizace v objektech vodou, DN 200</t>
  </si>
  <si>
    <t>998721102R00</t>
  </si>
  <si>
    <t>Přesun hmot pro vnitřní kanalizaci v objektech výšky do 12 m</t>
  </si>
  <si>
    <t>28615444.AR</t>
  </si>
  <si>
    <t xml:space="preserve"> kus čisticí DN 125,0 mm; PP</t>
  </si>
  <si>
    <t>POL3_1</t>
  </si>
  <si>
    <t>722131931R00</t>
  </si>
  <si>
    <t>Opravy vodovodního potrubí závitového propojení dosavadního potrubí, DN 15</t>
  </si>
  <si>
    <t>722172731R00</t>
  </si>
  <si>
    <t>Potrubí z plastických hmot polypropylenové potrubí PP-R, D 20 mm, s 3,4 mm, PN 20, polyfúzně svařované, bez zednických výpomocí</t>
  </si>
  <si>
    <t>Potrubí včetně tvarovek bez zednických výpomocí.</t>
  </si>
  <si>
    <t>722179191R00</t>
  </si>
  <si>
    <t>Příplatky za malý rozsah za práce malého rozsahu na zakázce do 20 m rozvodu</t>
  </si>
  <si>
    <t>soubor</t>
  </si>
  <si>
    <t>722179192R00</t>
  </si>
  <si>
    <t>Příplatky za malý rozsah za práce malého rozsahu na zakázce průměru trubek do 32 mm včetně do 15 svárů</t>
  </si>
  <si>
    <t>722181213RT7</t>
  </si>
  <si>
    <t>Izolace vodovodního potrubí návleková z trubic z pěnového polyetylenu, tloušťka stěny 13 mm, d 22 mm</t>
  </si>
  <si>
    <t>V položce je kalkulována dodávka izolační trubice, spon a lepicí pásky.</t>
  </si>
  <si>
    <t>722190401R00</t>
  </si>
  <si>
    <t>Vyvedení a upevnění výpustek DN 15</t>
  </si>
  <si>
    <t>722190901R00</t>
  </si>
  <si>
    <t>Uzavření nebo otevření vodovodního potrubí při opravě</t>
  </si>
  <si>
    <t>722202213R00</t>
  </si>
  <si>
    <t>Nástěnka vnitřní závit,  spoj svařováním, D 20 mm x DN 15, včetně dodávky materiálu</t>
  </si>
  <si>
    <t>722237621R00</t>
  </si>
  <si>
    <t>Ventil zpětný ventil, vnitřní-vnitřní závit, DN 15, PN 16, mosaz</t>
  </si>
  <si>
    <t>722237121R00</t>
  </si>
  <si>
    <t>Kohout kulový, mosazný, vnitřní-vnitřní závit, DN 15, PN 42, včetně dodávky materiálu</t>
  </si>
  <si>
    <t>722269111R00</t>
  </si>
  <si>
    <t>Montáž vodoměru závitového jdnovtokového suchoběžného , G 1/2"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</si>
  <si>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</si>
  <si>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</si>
  <si>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</si>
  <si>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</si>
  <si>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</si>
  <si>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</si>
  <si>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734255115R00</t>
  </si>
  <si>
    <t>Ventil pojistný závitový 6,0 bar, mosazný, DN 15, vnitřní-vnitřní závit, včetně dodávky materiálu</t>
  </si>
  <si>
    <t>998722101R00</t>
  </si>
  <si>
    <t>Přesun hmot pro vnitřní vodovod v objektech výšky do 6 m</t>
  </si>
  <si>
    <t>38821224R</t>
  </si>
  <si>
    <t xml:space="preserve"> vodoměr bytový závitový; teplota vody do 40 °C; suchoběžný, lopatkový, jednovtokový; jmen. průtok 1,50 m3/hod; PN 10,0; montážní poloha vodorov.,svisle i šikmo; stavební délka 80 mm; závit na vodom. G 3/4"</t>
  </si>
  <si>
    <t>G 3/4"</t>
  </si>
  <si>
    <t>38822125R</t>
  </si>
  <si>
    <t xml:space="preserve"> příslušenství vodoměrů vysílač impulzů, teplota do 50°C, s varistorem</t>
  </si>
  <si>
    <t>725119306R00</t>
  </si>
  <si>
    <t>Klozetové mísy montáž  závěsné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</si>
  <si>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</si>
  <si>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</si>
  <si>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</si>
  <si>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</si>
  <si>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</si>
  <si>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725319101R00</t>
  </si>
  <si>
    <t>Montáž dřezu jednoduchého</t>
  </si>
  <si>
    <t>725590811R00</t>
  </si>
  <si>
    <t>Vnitrostaveništní  přemístění vybouraných hmot svislé, v objektech výšky do 6m</t>
  </si>
  <si>
    <t>725814103R00</t>
  </si>
  <si>
    <t>Ventil  rohový, mosazný, bez matky, DN 15 x DN 10, včetně dodávky materiálu</t>
  </si>
  <si>
    <t>725820801R00</t>
  </si>
  <si>
    <t>Demontáž baterií nástěnných do G 3/4"</t>
  </si>
  <si>
    <t>725829301R00</t>
  </si>
  <si>
    <t>Montáž baterií umyvadlových a dřezových umyvadlové a dřezové stojánkové</t>
  </si>
  <si>
    <t>998725101R00</t>
  </si>
  <si>
    <t>Přesun hmot pro zařizovací předměty v objektech výšky do 6 m</t>
  </si>
  <si>
    <t>725539201T00</t>
  </si>
  <si>
    <t>Montáž tlakových ohřívačů závěsných (svislých i vodorovných) do 15 litrů</t>
  </si>
  <si>
    <t>Včetně upevnění zásobníků na příčky tl. 15 cm, na zdi a na nosné konstrukce.</t>
  </si>
  <si>
    <t>54132292R</t>
  </si>
  <si>
    <t xml:space="preserve"> ohřívač vody elektrický ohřev zásobníkový; tlakový; provedení závěsné; umístění pod umyvadlo; objem 10 l; v = 500 mm; š = 350 mm; hl = 265 mm; napětí 230 V; příkon 2 000 W</t>
  </si>
  <si>
    <t>551450004R</t>
  </si>
  <si>
    <t xml:space="preserve"> baterie umyvadlová směšovací; stojánková; ovládání pákové, s otevíráním odpadu; povrch chrom; v. výtoku 45 mm</t>
  </si>
  <si>
    <t>55145015R</t>
  </si>
  <si>
    <t xml:space="preserve"> baterie dřezová stojánková; ovládání pákové; povrch chrom; ramínko otočné; 200 mm</t>
  </si>
  <si>
    <t>55167290R</t>
  </si>
  <si>
    <t xml:space="preserve"> sedátko klozetové s poklopem; plast; bílé; úchyty plast</t>
  </si>
  <si>
    <t>55231082G</t>
  </si>
  <si>
    <t>Granitový dřez s odkapávací plochou</t>
  </si>
  <si>
    <t>64217304R</t>
  </si>
  <si>
    <t xml:space="preserve"> umyvadlo š = 500 mm; hl. 410 mm; diturvit; s otvorem pro baterii; s přepadem; bílá</t>
  </si>
  <si>
    <t>64240062R</t>
  </si>
  <si>
    <t xml:space="preserve"> mísa klozetová diturvit závěsná; h = 360 mm; š = 360 mm; hl. 530 mm; splach. hluboké; sedátko s poklopem; bílá</t>
  </si>
  <si>
    <t>726211123R00</t>
  </si>
  <si>
    <t>Klozet montážní prvek pro zavěšené WC s nádržkou, pro instalaci s mokrými procesy do masivních zděných konstrukcí nebo pro předstěnovou instalaci s předezděním, bez soupravy na tlumení hluku, bez ovladacího tlačitka, ovládání zepředu, stavební výška 108 cm, včetně dodávky materiálu</t>
  </si>
  <si>
    <t>ovladacího tlačitka, ovládání zepředu, stavební výška 108 cm, včetně dodávky materiálu</t>
  </si>
  <si>
    <t>Včetně dodávky a připevnění montážního prvku vč. napojení na kanalizační popř. vodovodní potrubí.</t>
  </si>
  <si>
    <t>998726121R00</t>
  </si>
  <si>
    <t>Přesun hmot pro předstěnové systémy v objektech výšky do 6 m</t>
  </si>
  <si>
    <t>551070101R</t>
  </si>
  <si>
    <t xml:space="preserve"> tlačítko ovládací plastové; ovládací síla do 20,0 N; dvoučinné mechanické splachování 3 l/6 l; 247x165x17,5 mm; barva bílá</t>
  </si>
  <si>
    <t>767995101R00</t>
  </si>
  <si>
    <t>Výroba a montáž atypických kovovových doplňků staveb hmotnosti do 5 kg</t>
  </si>
  <si>
    <t>998767102R00</t>
  </si>
  <si>
    <t>Přesun hmot pro kovové stavební doplňk. konstrukce v objektech výšky do 12 m</t>
  </si>
  <si>
    <t>55399994R</t>
  </si>
  <si>
    <t xml:space="preserve"> výrobek kovový zámečnický, atypický</t>
  </si>
  <si>
    <t>Ocelové výrobky - kotvy a spojky-atypické prvky : 5</t>
  </si>
  <si>
    <t>005121 R</t>
  </si>
  <si>
    <t>Zařízení staveniště</t>
  </si>
  <si>
    <t>Soubor</t>
  </si>
  <si>
    <t>POL99_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</si>
  <si>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</si>
  <si>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</si>
  <si>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</si>
  <si>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</si>
  <si>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210810041R00</t>
  </si>
  <si>
    <t>Montáž kabelu CYKY 750 V, 2 x 1,5 mm2, pevně uloženého</t>
  </si>
  <si>
    <t>210810045R00</t>
  </si>
  <si>
    <t>Montáž kabelu CYKY 750 V, 3 x 1,5 mm2, pevně uloženého</t>
  </si>
  <si>
    <t>210810046R00</t>
  </si>
  <si>
    <t>Montáž kabelu CYKY 750 V, 3 x 2,5 mm2, pevně uloženého</t>
  </si>
  <si>
    <t>210810057R00</t>
  </si>
  <si>
    <t>Montáž kabelu CYKY 750 V, 5 žilového, pevně uloženého</t>
  </si>
  <si>
    <t>612403380R00</t>
  </si>
  <si>
    <t>Hrubá výplň rýh ve stěnách, jakoukoliv maltou maltou ze suchých směsí 30 x 30 mm</t>
  </si>
  <si>
    <t>973031616R00</t>
  </si>
  <si>
    <t>Vysekání v cihelném zdivu výklenků a kapes kapes pro špalíky a krabice
 na jakoukoliv maltu vápennou nebo vápenocementovou, velilkosti do 100x100x50 mm</t>
  </si>
  <si>
    <t>974031121R00</t>
  </si>
  <si>
    <t>Vysekání rýh v jakémkoliv zdivu cihelném v ploše
 do hloubky 30 mm, šířky do 30 mm</t>
  </si>
  <si>
    <t>210-001</t>
  </si>
  <si>
    <t>Úpravy rozvaděče RE</t>
  </si>
  <si>
    <t>210010001RU2</t>
  </si>
  <si>
    <t xml:space="preserve"> ohebné, z PVC, uložené pod omítku, vnější průměr 16 mm, mech. pevnost 320 N/5 cm, včetně dodávky materiálu</t>
  </si>
  <si>
    <t>210010311RT3</t>
  </si>
  <si>
    <t xml:space="preserve"> univerzální, kruhové, o průměru 73 mm, hloubky 42 mm, bez víčka, do zdiva, bez zapojení, včetně dodávky</t>
  </si>
  <si>
    <t>21001046KPL</t>
  </si>
  <si>
    <t>Podlahová zásuvka (4x 230V, 2x RJ 45)</t>
  </si>
  <si>
    <t>kpl</t>
  </si>
  <si>
    <t>2100209KPL</t>
  </si>
  <si>
    <t>Protipožární ucpávky</t>
  </si>
  <si>
    <t>210110043RT6</t>
  </si>
  <si>
    <t xml:space="preserve"> zapuštěného a polozapuštěného včetně zapojení, dodávky spínače, krytu a rámečku, sériového,  , řazení 5</t>
  </si>
  <si>
    <t>210110045RT6</t>
  </si>
  <si>
    <t xml:space="preserve"> zapuštěného a polozapuštěného včetně zapojení, dodávky spínače, krytu a rámečku, střídavého,  , řazení 6</t>
  </si>
  <si>
    <t>210110046RT6</t>
  </si>
  <si>
    <t xml:space="preserve"> zapuštěného a polozapuštěného včetně zapojení, dodávky spínače, krytu a rámečku, křížového,  , řazení 7</t>
  </si>
  <si>
    <t>210110055TR1</t>
  </si>
  <si>
    <t>Spínač zapuštěný, řazení 1/0, dodávky strojku, rámečku a krytu</t>
  </si>
  <si>
    <t>210111011RT6</t>
  </si>
  <si>
    <t xml:space="preserve"> domovní zapuštěné včetně zapojení včetně dodávky zásuvky kompletní jednonásobné s ochr.kolíkem 16A/250VAC a rámečkem,  , provedení 2P+PE,  </t>
  </si>
  <si>
    <t>210111014RT6</t>
  </si>
  <si>
    <t xml:space="preserve"> domovní zapuštěné včetně zapojení,  včetně dodávky zásuvky dvojnásobné s ochrannými kolíky 16A/250VAC a rámečku,  , provedení 2x (2P+PE),  </t>
  </si>
  <si>
    <t>210201521MTZ</t>
  </si>
  <si>
    <t>Montáž svítidla</t>
  </si>
  <si>
    <t>21+8+4</t>
  </si>
  <si>
    <t>210800645R00</t>
  </si>
  <si>
    <t xml:space="preserve">H07V-K (CYA), 4 mm2, uloženého pevně,  </t>
  </si>
  <si>
    <t>210800647R00</t>
  </si>
  <si>
    <t xml:space="preserve">H07V-K (CYA), 10 mm2, uloženého pevně,  </t>
  </si>
  <si>
    <t>210800648R00</t>
  </si>
  <si>
    <t xml:space="preserve">H07V-K (CYA), 16 mm2, uloženého pevně,  </t>
  </si>
  <si>
    <t>4606800KPL</t>
  </si>
  <si>
    <t>Průrazy zdivem</t>
  </si>
  <si>
    <t>34111000R</t>
  </si>
  <si>
    <t xml:space="preserve"> kabel CYKY; instalační; pro pevné uložení ve vnitřních a venk.prostorách v zemi, betonu; Cu plné holé jádro, tvar jádra RE-kulatý jednodrát; počet a průřez žil 2x1,5mm2; počet žil 2; teplota použití -30 až 70 °C; max.provoz.teplota při zkratu 160 °C; min.teplota pokládky -5 °C; průřez vodiče 1,5 mm2; samozhášivý; odolnost vůči UV záření; barva pláště černá</t>
  </si>
  <si>
    <t>použití -30 až 70 °C; max.provoz.teplota při zkratu 160 °C; min.teplota pokládky -5 °C; průřez vodiče 1,5 mm2; samozhášivý; odolnost vůči UV záření; barva pláště černá</t>
  </si>
  <si>
    <t>34111030R</t>
  </si>
  <si>
    <t xml:space="preserve"> 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</si>
  <si>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34111036R</t>
  </si>
  <si>
    <t xml:space="preserve"> 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</si>
  <si>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použití -30 až 70 °C; max.provoz.teplota při zkratu 160 °C; min.teplota pokládky -5 °C; průřez vodiče 2,5 mm2; samozhášivý; odolnost vůči UV záření; barva pláště černá</t>
  </si>
  <si>
    <t>34111101R</t>
  </si>
  <si>
    <t xml:space="preserve"> kabel CYKY; instalační; pro pevné uložení ve vnitřních a venk.prostorách v zemi, betonu; Cu plné holé jádro, tvar jádra RE-kulatý jednodrát; počet a průřez žil 5x10mm2; počet žil 5; teplota použití -30 až 70 °C; max.provoz.teplota při zkratu 160 °C; min.teplota pokládky -5 °C; průřez vodiče 10 mm2; samozhášivý; odolnost vůči UV záření; barva pláště černá</t>
  </si>
  <si>
    <t>-30 až 70 °C; max.provoz.teplota při zkratu 160 °C; min.teplota pokládky -5 °C; průřez vodiče 10 mm2; samozhášivý; odolnost vůči UV záření; barva pláště černá</t>
  </si>
  <si>
    <t>34142156R</t>
  </si>
  <si>
    <t xml:space="preserve"> vodič CYA (H07V-K); silový, propojovací jednožilový; pevné uložení vnitřní; jádro Cu lanované holé; počet žil 1; jmen.průřez jádra 4,00 mm2; vnější průměr max 4,8 mm; izolace PVC; tl. izolace 0,8 mm; odolný proti šíření plamene</t>
  </si>
  <si>
    <t>odolný proti šíření plamene</t>
  </si>
  <si>
    <t>34142158R</t>
  </si>
  <si>
    <t xml:space="preserve"> vodič CYA (H07V-K); silový, propojovací jednožilový; pevné uložení vnitřní; jádro Cu lanované holé; počet žil 1; jmen.průřez jádra 10,00 mm2; vnější průměr max 7,6 mm; izolace PVC; tl. izolace 1,0 mm; odolný proti šíření plamene</t>
  </si>
  <si>
    <t>; odolný proti šíření plamene</t>
  </si>
  <si>
    <t>34142159R</t>
  </si>
  <si>
    <t xml:space="preserve"> vodič CYA (H07V-K); silový, propojovací jednožilový; pevné uložení vnitřní; jádro Cu lanované holé; počet žil 1; jmen.průřez jádra 16,00 mm2; vnější průměr max 8,8 mm; izolace PVC; tl. izolace 1,0 mm; odolný proti šíření plamene</t>
  </si>
  <si>
    <t>34195KPL</t>
  </si>
  <si>
    <t>Podružný elektroinstalační materiál</t>
  </si>
  <si>
    <t>348-001</t>
  </si>
  <si>
    <t>Led svítidlo , 38 W, TYP M1</t>
  </si>
  <si>
    <t>348-002</t>
  </si>
  <si>
    <t>Led svítidlo , 14 W, TYP M2</t>
  </si>
  <si>
    <t>348-003</t>
  </si>
  <si>
    <t>Nouzové svítidlo s piktogramem</t>
  </si>
  <si>
    <t>357-R1</t>
  </si>
  <si>
    <t>Rozvadeč R1</t>
  </si>
  <si>
    <t>222280215R00</t>
  </si>
  <si>
    <t>Kabel UTP kat.6 v trubkách</t>
  </si>
  <si>
    <t>222290007R00</t>
  </si>
  <si>
    <t>Zásuvka 2xRJ45 UTP kat.6 pod omítku</t>
  </si>
  <si>
    <t>222330891R00</t>
  </si>
  <si>
    <t>Kouřový nasávací hlásič 1kanálový, na úchytné body</t>
  </si>
  <si>
    <t>371201305R</t>
  </si>
  <si>
    <t xml:space="preserve"> kabel UTP Elite, Cat5E, venkovní PE+PVC, odolný proti UV záření</t>
  </si>
  <si>
    <t>371202013R</t>
  </si>
  <si>
    <t xml:space="preserve"> zásuvka datová 2xRJ45, bílá, montáž do instalačních krabic</t>
  </si>
  <si>
    <t>44986111R</t>
  </si>
  <si>
    <t>Autonomní hlásič kouře</t>
  </si>
  <si>
    <t>005231010R</t>
  </si>
  <si>
    <t>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</si>
</sst>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8"/>
  <sheetViews>
    <sheetView showGridLines="0" topLeftCell="B1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SUMIF(F54:F84,A16,I54:I84)+SUMIF(F54:F84,"PSU",I54:I84)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SUMIF(F54:F84,A17,I54:I84)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SUMIF(F54:F84,A18,I54:I84)</f>
        <v>0</v>
      </c>
      <c r="J18" s="85"/>
    </row>
    <row r="19" spans="1:10" ht="23.25" customHeight="1" x14ac:dyDescent="0.2">
      <c r="A19" s="197" t="s">
        <v>120</v>
      </c>
      <c r="B19" s="38" t="s">
        <v>27</v>
      </c>
      <c r="C19" s="62"/>
      <c r="D19" s="63"/>
      <c r="E19" s="83"/>
      <c r="F19" s="84"/>
      <c r="G19" s="83"/>
      <c r="H19" s="84"/>
      <c r="I19" s="83">
        <f>SUMIF(F54:F84,A19,I54:I84)</f>
        <v>0</v>
      </c>
      <c r="J19" s="85"/>
    </row>
    <row r="20" spans="1:10" ht="23.25" customHeight="1" x14ac:dyDescent="0.2">
      <c r="A20" s="197" t="s">
        <v>121</v>
      </c>
      <c r="B20" s="38" t="s">
        <v>28</v>
      </c>
      <c r="C20" s="62"/>
      <c r="D20" s="63"/>
      <c r="E20" s="83"/>
      <c r="F20" s="84"/>
      <c r="G20" s="83"/>
      <c r="H20" s="84"/>
      <c r="I20" s="83">
        <f>SUMIF(F54:F84,A20,I54:I84)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 t="s">
        <v>43</v>
      </c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46</v>
      </c>
      <c r="C39" s="147"/>
      <c r="D39" s="147"/>
      <c r="E39" s="147"/>
      <c r="F39" s="148">
        <f>'00 00 Naklady'!AE15+'SO01 D.1.1 Pol'!AE449+'SO01 D.1.4.2 Pol'!AE106+'SO01 D.1.4.4 Pol'!AE64</f>
        <v>0</v>
      </c>
      <c r="G39" s="149">
        <f>'00 00 Naklady'!AF15+'SO01 D.1.1 Pol'!AF449+'SO01 D.1.4.2 Pol'!AF106+'SO01 D.1.4.4 Pol'!AF64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47</v>
      </c>
      <c r="D40" s="154"/>
      <c r="E40" s="154"/>
      <c r="F40" s="155">
        <f>'00 00 Naklady'!AE15</f>
        <v>0</v>
      </c>
      <c r="G40" s="156">
        <f>'00 00 Naklady'!AF15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3</v>
      </c>
      <c r="B41" s="159" t="s">
        <v>48</v>
      </c>
      <c r="C41" s="147" t="s">
        <v>49</v>
      </c>
      <c r="D41" s="147"/>
      <c r="E41" s="147"/>
      <c r="F41" s="160">
        <f>'00 00 Naklady'!AE15</f>
        <v>0</v>
      </c>
      <c r="G41" s="150">
        <f>'00 00 Naklady'!AF15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5">
        <v>2</v>
      </c>
      <c r="B42" s="153"/>
      <c r="C42" s="154" t="s">
        <v>50</v>
      </c>
      <c r="D42" s="154"/>
      <c r="E42" s="154"/>
      <c r="F42" s="155"/>
      <c r="G42" s="156"/>
      <c r="H42" s="156"/>
      <c r="I42" s="157"/>
      <c r="J42" s="158"/>
    </row>
    <row r="43" spans="1:10" ht="25.5" customHeight="1" x14ac:dyDescent="0.2">
      <c r="A43" s="135">
        <v>2</v>
      </c>
      <c r="B43" s="153" t="s">
        <v>51</v>
      </c>
      <c r="C43" s="154" t="s">
        <v>45</v>
      </c>
      <c r="D43" s="154"/>
      <c r="E43" s="154"/>
      <c r="F43" s="155">
        <f>'SO01 D.1.1 Pol'!AE449+'SO01 D.1.4.2 Pol'!AE106+'SO01 D.1.4.4 Pol'!AE64</f>
        <v>0</v>
      </c>
      <c r="G43" s="156">
        <f>'SO01 D.1.1 Pol'!AF449+'SO01 D.1.4.2 Pol'!AF106+'SO01 D.1.4.4 Pol'!AF64</f>
        <v>0</v>
      </c>
      <c r="H43" s="156"/>
      <c r="I43" s="157">
        <f>F43+G43+H43</f>
        <v>0</v>
      </c>
      <c r="J43" s="158" t="str">
        <f>IF(CenaCelkemVypocet=0,"",I43/CenaCelkemVypocet*100)</f>
        <v/>
      </c>
    </row>
    <row r="44" spans="1:10" ht="25.5" customHeight="1" x14ac:dyDescent="0.2">
      <c r="A44" s="135">
        <v>3</v>
      </c>
      <c r="B44" s="159" t="s">
        <v>52</v>
      </c>
      <c r="C44" s="147" t="s">
        <v>53</v>
      </c>
      <c r="D44" s="147"/>
      <c r="E44" s="147"/>
      <c r="F44" s="160">
        <f>'SO01 D.1.1 Pol'!AE449</f>
        <v>0</v>
      </c>
      <c r="G44" s="150">
        <f>'SO01 D.1.1 Pol'!AF449</f>
        <v>0</v>
      </c>
      <c r="H44" s="150"/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5">
        <v>3</v>
      </c>
      <c r="B45" s="159" t="s">
        <v>54</v>
      </c>
      <c r="C45" s="147" t="s">
        <v>55</v>
      </c>
      <c r="D45" s="147"/>
      <c r="E45" s="147"/>
      <c r="F45" s="160">
        <f>'SO01 D.1.4.2 Pol'!AE106</f>
        <v>0</v>
      </c>
      <c r="G45" s="150">
        <f>'SO01 D.1.4.2 Pol'!AF106</f>
        <v>0</v>
      </c>
      <c r="H45" s="150"/>
      <c r="I45" s="151">
        <f>F45+G45+H45</f>
        <v>0</v>
      </c>
      <c r="J45" s="152" t="str">
        <f>IF(CenaCelkemVypocet=0,"",I45/CenaCelkemVypocet*100)</f>
        <v/>
      </c>
    </row>
    <row r="46" spans="1:10" ht="25.5" customHeight="1" x14ac:dyDescent="0.2">
      <c r="A46" s="135">
        <v>3</v>
      </c>
      <c r="B46" s="159" t="s">
        <v>56</v>
      </c>
      <c r="C46" s="147" t="s">
        <v>57</v>
      </c>
      <c r="D46" s="147"/>
      <c r="E46" s="147"/>
      <c r="F46" s="160">
        <f>'SO01 D.1.4.4 Pol'!AE64</f>
        <v>0</v>
      </c>
      <c r="G46" s="150">
        <f>'SO01 D.1.4.4 Pol'!AF64</f>
        <v>0</v>
      </c>
      <c r="H46" s="150"/>
      <c r="I46" s="151">
        <f>F46+G46+H46</f>
        <v>0</v>
      </c>
      <c r="J46" s="152" t="str">
        <f>IF(CenaCelkemVypocet=0,"",I46/CenaCelkemVypocet*100)</f>
        <v/>
      </c>
    </row>
    <row r="47" spans="1:10" ht="25.5" customHeight="1" x14ac:dyDescent="0.2">
      <c r="A47" s="135"/>
      <c r="B47" s="161" t="s">
        <v>58</v>
      </c>
      <c r="C47" s="162"/>
      <c r="D47" s="162"/>
      <c r="E47" s="162"/>
      <c r="F47" s="163">
        <f>SUMIF(A39:A46,"=1",F39:F46)</f>
        <v>0</v>
      </c>
      <c r="G47" s="164">
        <f>SUMIF(A39:A46,"=1",G39:G46)</f>
        <v>0</v>
      </c>
      <c r="H47" s="164">
        <f>SUMIF(A39:A46,"=1",H39:H46)</f>
        <v>0</v>
      </c>
      <c r="I47" s="165">
        <f>SUMIF(A39:A46,"=1",I39:I46)</f>
        <v>0</v>
      </c>
      <c r="J47" s="166">
        <f>SUMIF(A39:A46,"=1",J39:J46)</f>
        <v>0</v>
      </c>
    </row>
    <row r="51" spans="1:10" ht="15.75" x14ac:dyDescent="0.25">
      <c r="B51" s="177" t="s">
        <v>60</v>
      </c>
    </row>
    <row r="53" spans="1:10" ht="25.5" customHeight="1" x14ac:dyDescent="0.2">
      <c r="A53" s="179"/>
      <c r="B53" s="182" t="s">
        <v>17</v>
      </c>
      <c r="C53" s="182" t="s">
        <v>5</v>
      </c>
      <c r="D53" s="183"/>
      <c r="E53" s="183"/>
      <c r="F53" s="184" t="s">
        <v>61</v>
      </c>
      <c r="G53" s="184"/>
      <c r="H53" s="184"/>
      <c r="I53" s="184" t="s">
        <v>29</v>
      </c>
      <c r="J53" s="184" t="s">
        <v>0</v>
      </c>
    </row>
    <row r="54" spans="1:10" ht="36.75" customHeight="1" x14ac:dyDescent="0.2">
      <c r="A54" s="180"/>
      <c r="B54" s="185" t="s">
        <v>48</v>
      </c>
      <c r="C54" s="186" t="s">
        <v>62</v>
      </c>
      <c r="D54" s="187"/>
      <c r="E54" s="187"/>
      <c r="F54" s="193" t="s">
        <v>24</v>
      </c>
      <c r="G54" s="194"/>
      <c r="H54" s="194"/>
      <c r="I54" s="194">
        <f>'SO01 D.1.1 Pol'!G8</f>
        <v>0</v>
      </c>
      <c r="J54" s="191" t="str">
        <f>IF(I85=0,"",I54/I85*100)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24</v>
      </c>
      <c r="G55" s="194"/>
      <c r="H55" s="194"/>
      <c r="I55" s="194">
        <f>'SO01 D.1.1 Pol'!G26</f>
        <v>0</v>
      </c>
      <c r="J55" s="191" t="str">
        <f>IF(I85=0,"",I55/I85*100)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24</v>
      </c>
      <c r="G56" s="194"/>
      <c r="H56" s="194"/>
      <c r="I56" s="194">
        <f>'SO01 D.1.1 Pol'!G63</f>
        <v>0</v>
      </c>
      <c r="J56" s="191" t="str">
        <f>IF(I85=0,"",I56/I85*100)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24</v>
      </c>
      <c r="G57" s="194"/>
      <c r="H57" s="194"/>
      <c r="I57" s="194">
        <f>'SO01 D.1.1 Pol'!G65</f>
        <v>0</v>
      </c>
      <c r="J57" s="191" t="str">
        <f>IF(I85=0,"",I57/I85*100)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24</v>
      </c>
      <c r="G58" s="194"/>
      <c r="H58" s="194"/>
      <c r="I58" s="194">
        <f>'SO01 D.1.1 Pol'!G93</f>
        <v>0</v>
      </c>
      <c r="J58" s="191" t="str">
        <f>IF(I85=0,"",I58/I85*100)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3" t="s">
        <v>24</v>
      </c>
      <c r="G59" s="194"/>
      <c r="H59" s="194"/>
      <c r="I59" s="194">
        <f>'SO01 D.1.4.2 Pol'!G8</f>
        <v>0</v>
      </c>
      <c r="J59" s="191" t="str">
        <f>IF(I85=0,"",I59/I85*100)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3" t="s">
        <v>24</v>
      </c>
      <c r="G60" s="194"/>
      <c r="H60" s="194"/>
      <c r="I60" s="194">
        <f>'SO01 D.1.1 Pol'!G102</f>
        <v>0</v>
      </c>
      <c r="J60" s="191" t="str">
        <f>IF(I85=0,"",I60/I85*100)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3" t="s">
        <v>24</v>
      </c>
      <c r="G61" s="194"/>
      <c r="H61" s="194"/>
      <c r="I61" s="194">
        <f>'SO01 D.1.1 Pol'!G106</f>
        <v>0</v>
      </c>
      <c r="J61" s="191" t="str">
        <f>IF(I85=0,"",I61/I85*100)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3" t="s">
        <v>24</v>
      </c>
      <c r="G62" s="194"/>
      <c r="H62" s="194"/>
      <c r="I62" s="194">
        <f>'SO01 D.1.1 Pol'!G123</f>
        <v>0</v>
      </c>
      <c r="J62" s="191" t="str">
        <f>IF(I85=0,"",I62/I85*100)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3" t="s">
        <v>24</v>
      </c>
      <c r="G63" s="194"/>
      <c r="H63" s="194"/>
      <c r="I63" s="194">
        <f>'SO01 D.1.1 Pol'!G254</f>
        <v>0</v>
      </c>
      <c r="J63" s="191" t="str">
        <f>IF(I85=0,"",I63/I85*100)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3" t="s">
        <v>25</v>
      </c>
      <c r="G64" s="194"/>
      <c r="H64" s="194"/>
      <c r="I64" s="194">
        <f>'SO01 D.1.1 Pol'!G259</f>
        <v>0</v>
      </c>
      <c r="J64" s="191" t="str">
        <f>IF(I85=0,"",I64/I85*100)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3" t="s">
        <v>25</v>
      </c>
      <c r="G65" s="194"/>
      <c r="H65" s="194"/>
      <c r="I65" s="194">
        <f>'SO01 D.1.1 Pol'!G265</f>
        <v>0</v>
      </c>
      <c r="J65" s="191" t="str">
        <f>IF(I85=0,"",I65/I85*100)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3" t="s">
        <v>25</v>
      </c>
      <c r="G66" s="194"/>
      <c r="H66" s="194"/>
      <c r="I66" s="194">
        <f>'SO01 D.1.4.2 Pol'!G20</f>
        <v>0</v>
      </c>
      <c r="J66" s="191" t="str">
        <f>IF(I85=0,"",I66/I85*100)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3" t="s">
        <v>25</v>
      </c>
      <c r="G67" s="194"/>
      <c r="H67" s="194"/>
      <c r="I67" s="194">
        <f>'SO01 D.1.4.2 Pol'!G45</f>
        <v>0</v>
      </c>
      <c r="J67" s="191" t="str">
        <f>IF(I85=0,"",I67/I85*100)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3" t="s">
        <v>25</v>
      </c>
      <c r="G68" s="194"/>
      <c r="H68" s="194"/>
      <c r="I68" s="194">
        <f>'SO01 D.1.4.2 Pol'!G69</f>
        <v>0</v>
      </c>
      <c r="J68" s="191" t="str">
        <f>IF(I85=0,"",I68/I85*100)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3" t="s">
        <v>25</v>
      </c>
      <c r="G69" s="194"/>
      <c r="H69" s="194"/>
      <c r="I69" s="194">
        <f>'SO01 D.1.4.2 Pol'!G89</f>
        <v>0</v>
      </c>
      <c r="J69" s="191" t="str">
        <f>IF(I85=0,"",I69/I85*100)</f>
        <v/>
      </c>
    </row>
    <row r="70" spans="1:10" ht="36.75" customHeight="1" x14ac:dyDescent="0.2">
      <c r="A70" s="180"/>
      <c r="B70" s="185" t="s">
        <v>93</v>
      </c>
      <c r="C70" s="186" t="s">
        <v>94</v>
      </c>
      <c r="D70" s="187"/>
      <c r="E70" s="187"/>
      <c r="F70" s="193" t="s">
        <v>25</v>
      </c>
      <c r="G70" s="194"/>
      <c r="H70" s="194"/>
      <c r="I70" s="194">
        <f>'SO01 D.1.1 Pol'!G272</f>
        <v>0</v>
      </c>
      <c r="J70" s="191" t="str">
        <f>IF(I85=0,"",I70/I85*100)</f>
        <v/>
      </c>
    </row>
    <row r="71" spans="1:10" ht="36.75" customHeight="1" x14ac:dyDescent="0.2">
      <c r="A71" s="180"/>
      <c r="B71" s="185" t="s">
        <v>95</v>
      </c>
      <c r="C71" s="186" t="s">
        <v>96</v>
      </c>
      <c r="D71" s="187"/>
      <c r="E71" s="187"/>
      <c r="F71" s="193" t="s">
        <v>25</v>
      </c>
      <c r="G71" s="194"/>
      <c r="H71" s="194"/>
      <c r="I71" s="194">
        <f>'SO01 D.1.1 Pol'!G285</f>
        <v>0</v>
      </c>
      <c r="J71" s="191" t="str">
        <f>IF(I85=0,"",I71/I85*100)</f>
        <v/>
      </c>
    </row>
    <row r="72" spans="1:10" ht="36.75" customHeight="1" x14ac:dyDescent="0.2">
      <c r="A72" s="180"/>
      <c r="B72" s="185" t="s">
        <v>97</v>
      </c>
      <c r="C72" s="186" t="s">
        <v>98</v>
      </c>
      <c r="D72" s="187"/>
      <c r="E72" s="187"/>
      <c r="F72" s="193" t="s">
        <v>25</v>
      </c>
      <c r="G72" s="194"/>
      <c r="H72" s="194"/>
      <c r="I72" s="194">
        <f>'SO01 D.1.1 Pol'!G307</f>
        <v>0</v>
      </c>
      <c r="J72" s="191" t="str">
        <f>IF(I85=0,"",I72/I85*100)</f>
        <v/>
      </c>
    </row>
    <row r="73" spans="1:10" ht="36.75" customHeight="1" x14ac:dyDescent="0.2">
      <c r="A73" s="180"/>
      <c r="B73" s="185" t="s">
        <v>99</v>
      </c>
      <c r="C73" s="186" t="s">
        <v>100</v>
      </c>
      <c r="D73" s="187"/>
      <c r="E73" s="187"/>
      <c r="F73" s="193" t="s">
        <v>25</v>
      </c>
      <c r="G73" s="194"/>
      <c r="H73" s="194"/>
      <c r="I73" s="194">
        <f>'SO01 D.1.4.2 Pol'!G95</f>
        <v>0</v>
      </c>
      <c r="J73" s="191" t="str">
        <f>IF(I85=0,"",I73/I85*100)</f>
        <v/>
      </c>
    </row>
    <row r="74" spans="1:10" ht="36.75" customHeight="1" x14ac:dyDescent="0.2">
      <c r="A74" s="180"/>
      <c r="B74" s="185" t="s">
        <v>101</v>
      </c>
      <c r="C74" s="186" t="s">
        <v>102</v>
      </c>
      <c r="D74" s="187"/>
      <c r="E74" s="187"/>
      <c r="F74" s="193" t="s">
        <v>25</v>
      </c>
      <c r="G74" s="194"/>
      <c r="H74" s="194"/>
      <c r="I74" s="194">
        <f>'SO01 D.1.1 Pol'!G312</f>
        <v>0</v>
      </c>
      <c r="J74" s="191" t="str">
        <f>IF(I85=0,"",I74/I85*100)</f>
        <v/>
      </c>
    </row>
    <row r="75" spans="1:10" ht="36.75" customHeight="1" x14ac:dyDescent="0.2">
      <c r="A75" s="180"/>
      <c r="B75" s="185" t="s">
        <v>103</v>
      </c>
      <c r="C75" s="186" t="s">
        <v>104</v>
      </c>
      <c r="D75" s="187"/>
      <c r="E75" s="187"/>
      <c r="F75" s="193" t="s">
        <v>25</v>
      </c>
      <c r="G75" s="194"/>
      <c r="H75" s="194"/>
      <c r="I75" s="194">
        <f>'SO01 D.1.1 Pol'!G336</f>
        <v>0</v>
      </c>
      <c r="J75" s="191" t="str">
        <f>IF(I85=0,"",I75/I85*100)</f>
        <v/>
      </c>
    </row>
    <row r="76" spans="1:10" ht="36.75" customHeight="1" x14ac:dyDescent="0.2">
      <c r="A76" s="180"/>
      <c r="B76" s="185" t="s">
        <v>105</v>
      </c>
      <c r="C76" s="186" t="s">
        <v>106</v>
      </c>
      <c r="D76" s="187"/>
      <c r="E76" s="187"/>
      <c r="F76" s="193" t="s">
        <v>25</v>
      </c>
      <c r="G76" s="194"/>
      <c r="H76" s="194"/>
      <c r="I76" s="194">
        <f>'SO01 D.1.1 Pol'!G375</f>
        <v>0</v>
      </c>
      <c r="J76" s="191" t="str">
        <f>IF(I85=0,"",I76/I85*100)</f>
        <v/>
      </c>
    </row>
    <row r="77" spans="1:10" ht="36.75" customHeight="1" x14ac:dyDescent="0.2">
      <c r="A77" s="180"/>
      <c r="B77" s="185" t="s">
        <v>107</v>
      </c>
      <c r="C77" s="186" t="s">
        <v>108</v>
      </c>
      <c r="D77" s="187"/>
      <c r="E77" s="187"/>
      <c r="F77" s="193" t="s">
        <v>25</v>
      </c>
      <c r="G77" s="194"/>
      <c r="H77" s="194"/>
      <c r="I77" s="194">
        <f>'SO01 D.1.1 Pol'!G380</f>
        <v>0</v>
      </c>
      <c r="J77" s="191" t="str">
        <f>IF(I85=0,"",I77/I85*100)</f>
        <v/>
      </c>
    </row>
    <row r="78" spans="1:10" ht="36.75" customHeight="1" x14ac:dyDescent="0.2">
      <c r="A78" s="180"/>
      <c r="B78" s="185" t="s">
        <v>109</v>
      </c>
      <c r="C78" s="186" t="s">
        <v>110</v>
      </c>
      <c r="D78" s="187"/>
      <c r="E78" s="187"/>
      <c r="F78" s="193" t="s">
        <v>25</v>
      </c>
      <c r="G78" s="194"/>
      <c r="H78" s="194"/>
      <c r="I78" s="194">
        <f>'SO01 D.1.1 Pol'!G388</f>
        <v>0</v>
      </c>
      <c r="J78" s="191" t="str">
        <f>IF(I85=0,"",I78/I85*100)</f>
        <v/>
      </c>
    </row>
    <row r="79" spans="1:10" ht="36.75" customHeight="1" x14ac:dyDescent="0.2">
      <c r="A79" s="180"/>
      <c r="B79" s="185" t="s">
        <v>111</v>
      </c>
      <c r="C79" s="186" t="s">
        <v>112</v>
      </c>
      <c r="D79" s="187"/>
      <c r="E79" s="187"/>
      <c r="F79" s="193" t="s">
        <v>25</v>
      </c>
      <c r="G79" s="194"/>
      <c r="H79" s="194"/>
      <c r="I79" s="194">
        <f>'SO01 D.1.1 Pol'!G411</f>
        <v>0</v>
      </c>
      <c r="J79" s="191" t="str">
        <f>IF(I85=0,"",I79/I85*100)</f>
        <v/>
      </c>
    </row>
    <row r="80" spans="1:10" ht="36.75" customHeight="1" x14ac:dyDescent="0.2">
      <c r="A80" s="180"/>
      <c r="B80" s="185" t="s">
        <v>113</v>
      </c>
      <c r="C80" s="186" t="s">
        <v>114</v>
      </c>
      <c r="D80" s="187"/>
      <c r="E80" s="187"/>
      <c r="F80" s="193" t="s">
        <v>26</v>
      </c>
      <c r="G80" s="194"/>
      <c r="H80" s="194"/>
      <c r="I80" s="194">
        <f>'SO01 D.1.4.4 Pol'!G8+'SO01 D.1.4.4 Pol'!G61</f>
        <v>0</v>
      </c>
      <c r="J80" s="191" t="str">
        <f>IF(I85=0,"",I80/I85*100)</f>
        <v/>
      </c>
    </row>
    <row r="81" spans="1:10" ht="36.75" customHeight="1" x14ac:dyDescent="0.2">
      <c r="A81" s="180"/>
      <c r="B81" s="185" t="s">
        <v>115</v>
      </c>
      <c r="C81" s="186" t="s">
        <v>116</v>
      </c>
      <c r="D81" s="187"/>
      <c r="E81" s="187"/>
      <c r="F81" s="193" t="s">
        <v>26</v>
      </c>
      <c r="G81" s="194"/>
      <c r="H81" s="194"/>
      <c r="I81" s="194">
        <f>'SO01 D.1.4.4 Pol'!G52</f>
        <v>0</v>
      </c>
      <c r="J81" s="191" t="str">
        <f>IF(I85=0,"",I81/I85*100)</f>
        <v/>
      </c>
    </row>
    <row r="82" spans="1:10" ht="36.75" customHeight="1" x14ac:dyDescent="0.2">
      <c r="A82" s="180"/>
      <c r="B82" s="185" t="s">
        <v>117</v>
      </c>
      <c r="C82" s="186" t="s">
        <v>118</v>
      </c>
      <c r="D82" s="187"/>
      <c r="E82" s="187"/>
      <c r="F82" s="193" t="s">
        <v>119</v>
      </c>
      <c r="G82" s="194"/>
      <c r="H82" s="194"/>
      <c r="I82" s="194">
        <f>'SO01 D.1.1 Pol'!G425</f>
        <v>0</v>
      </c>
      <c r="J82" s="191" t="str">
        <f>IF(I85=0,"",I82/I85*100)</f>
        <v/>
      </c>
    </row>
    <row r="83" spans="1:10" ht="36.75" customHeight="1" x14ac:dyDescent="0.2">
      <c r="A83" s="180"/>
      <c r="B83" s="185" t="s">
        <v>120</v>
      </c>
      <c r="C83" s="186" t="s">
        <v>27</v>
      </c>
      <c r="D83" s="187"/>
      <c r="E83" s="187"/>
      <c r="F83" s="193" t="s">
        <v>120</v>
      </c>
      <c r="G83" s="194"/>
      <c r="H83" s="194"/>
      <c r="I83" s="194">
        <f>'00 00 Naklady'!G8+'SO01 D.1.4.2 Pol'!G100</f>
        <v>0</v>
      </c>
      <c r="J83" s="191" t="str">
        <f>IF(I85=0,"",I83/I85*100)</f>
        <v/>
      </c>
    </row>
    <row r="84" spans="1:10" ht="36.75" customHeight="1" x14ac:dyDescent="0.2">
      <c r="A84" s="180"/>
      <c r="B84" s="185" t="s">
        <v>121</v>
      </c>
      <c r="C84" s="186" t="s">
        <v>28</v>
      </c>
      <c r="D84" s="187"/>
      <c r="E84" s="187"/>
      <c r="F84" s="193" t="s">
        <v>121</v>
      </c>
      <c r="G84" s="194"/>
      <c r="H84" s="194"/>
      <c r="I84" s="194">
        <f>'00 00 Naklady'!G11</f>
        <v>0</v>
      </c>
      <c r="J84" s="191" t="str">
        <f>IF(I85=0,"",I84/I85*100)</f>
        <v/>
      </c>
    </row>
    <row r="85" spans="1:10" ht="25.5" customHeight="1" x14ac:dyDescent="0.2">
      <c r="A85" s="181"/>
      <c r="B85" s="188" t="s">
        <v>1</v>
      </c>
      <c r="C85" s="189"/>
      <c r="D85" s="190"/>
      <c r="E85" s="190"/>
      <c r="F85" s="195"/>
      <c r="G85" s="196"/>
      <c r="H85" s="196"/>
      <c r="I85" s="196">
        <f>SUM(I54:I84)</f>
        <v>0</v>
      </c>
      <c r="J85" s="192">
        <f>SUM(J54:J84)</f>
        <v>0</v>
      </c>
    </row>
    <row r="86" spans="1:10" x14ac:dyDescent="0.2">
      <c r="F86" s="133"/>
      <c r="G86" s="133"/>
      <c r="H86" s="133"/>
      <c r="I86" s="133"/>
      <c r="J86" s="134"/>
    </row>
    <row r="87" spans="1:10" x14ac:dyDescent="0.2">
      <c r="F87" s="133"/>
      <c r="G87" s="133"/>
      <c r="H87" s="133"/>
      <c r="I87" s="133"/>
      <c r="J87" s="134"/>
    </row>
    <row r="88" spans="1:10" x14ac:dyDescent="0.2">
      <c r="F88" s="133"/>
      <c r="G88" s="133"/>
      <c r="H88" s="133"/>
      <c r="I88" s="133"/>
      <c r="J88" s="134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pane ySplit="2" topLeftCell="A8" activePane="bottomLeft" state="frozen"/>
      <selection activeCell="A6" sqref="A6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122</v>
      </c>
      <c r="B1" s="198"/>
      <c r="C1" s="198"/>
      <c r="D1" s="198"/>
      <c r="E1" s="198"/>
      <c r="F1" s="198"/>
      <c r="G1" s="198"/>
      <c r="AG1" t="s">
        <v>123</v>
      </c>
    </row>
    <row r="2" spans="1:60" ht="24.95" customHeight="1" x14ac:dyDescent="0.2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124</v>
      </c>
    </row>
    <row r="3" spans="1:60" ht="24.95" customHeight="1" x14ac:dyDescent="0.2">
      <c r="A3" s="199" t="s">
        <v>8</v>
      </c>
      <c r="B3" s="49" t="s">
        <v>48</v>
      </c>
      <c r="C3" s="202" t="s">
        <v>49</v>
      </c>
      <c r="D3" s="200"/>
      <c r="E3" s="200"/>
      <c r="F3" s="200"/>
      <c r="G3" s="201"/>
      <c r="AC3" s="178" t="s">
        <v>125</v>
      </c>
      <c r="AG3" t="s">
        <v>126</v>
      </c>
    </row>
    <row r="4" spans="1:60" ht="24.95" customHeight="1" x14ac:dyDescent="0.2">
      <c r="A4" s="203" t="s">
        <v>9</v>
      </c>
      <c r="B4" s="204" t="s">
        <v>48</v>
      </c>
      <c r="C4" s="205" t="s">
        <v>49</v>
      </c>
      <c r="D4" s="206"/>
      <c r="E4" s="206"/>
      <c r="F4" s="206"/>
      <c r="G4" s="207"/>
      <c r="AG4" t="s">
        <v>127</v>
      </c>
    </row>
    <row r="5" spans="1:60" x14ac:dyDescent="0.2">
      <c r="D5" s="10"/>
    </row>
    <row r="6" spans="1:60" ht="38.25" x14ac:dyDescent="0.2">
      <c r="A6" s="209" t="s">
        <v>128</v>
      </c>
      <c r="B6" s="211" t="s">
        <v>129</v>
      </c>
      <c r="C6" s="211" t="s">
        <v>130</v>
      </c>
      <c r="D6" s="210" t="s">
        <v>131</v>
      </c>
      <c r="E6" s="209" t="s">
        <v>132</v>
      </c>
      <c r="F6" s="208" t="s">
        <v>133</v>
      </c>
      <c r="G6" s="209" t="s">
        <v>29</v>
      </c>
      <c r="H6" s="212" t="s">
        <v>30</v>
      </c>
      <c r="I6" s="212" t="s">
        <v>134</v>
      </c>
      <c r="J6" s="212" t="s">
        <v>31</v>
      </c>
      <c r="K6" s="212" t="s">
        <v>135</v>
      </c>
      <c r="L6" s="212" t="s">
        <v>136</v>
      </c>
      <c r="M6" s="212" t="s">
        <v>137</v>
      </c>
      <c r="N6" s="212" t="s">
        <v>138</v>
      </c>
      <c r="O6" s="212" t="s">
        <v>139</v>
      </c>
      <c r="P6" s="212" t="s">
        <v>140</v>
      </c>
      <c r="Q6" s="212" t="s">
        <v>141</v>
      </c>
      <c r="R6" s="212" t="s">
        <v>142</v>
      </c>
      <c r="S6" s="212" t="s">
        <v>143</v>
      </c>
      <c r="T6" s="212" t="s">
        <v>144</v>
      </c>
      <c r="U6" s="212" t="s">
        <v>145</v>
      </c>
      <c r="V6" s="212" t="s">
        <v>146</v>
      </c>
      <c r="W6" s="212" t="s">
        <v>147</v>
      </c>
      <c r="X6" s="212" t="s">
        <v>148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149</v>
      </c>
      <c r="B8" s="225" t="s">
        <v>120</v>
      </c>
      <c r="C8" s="240" t="s">
        <v>27</v>
      </c>
      <c r="D8" s="226"/>
      <c r="E8" s="227"/>
      <c r="F8" s="228"/>
      <c r="G8" s="228">
        <f>SUMIF(AG9:AG10,"&lt;&gt;NOR",G9:G10)</f>
        <v>0</v>
      </c>
      <c r="H8" s="228"/>
      <c r="I8" s="228">
        <f>SUM(I9:I10)</f>
        <v>0</v>
      </c>
      <c r="J8" s="228"/>
      <c r="K8" s="228">
        <f>SUM(K9:K10)</f>
        <v>0</v>
      </c>
      <c r="L8" s="228"/>
      <c r="M8" s="228">
        <f>SUM(M9:M10)</f>
        <v>0</v>
      </c>
      <c r="N8" s="228"/>
      <c r="O8" s="228">
        <f>SUM(O9:O10)</f>
        <v>0</v>
      </c>
      <c r="P8" s="228"/>
      <c r="Q8" s="228">
        <f>SUM(Q9:Q10)</f>
        <v>0</v>
      </c>
      <c r="R8" s="228"/>
      <c r="S8" s="228"/>
      <c r="T8" s="229"/>
      <c r="U8" s="223"/>
      <c r="V8" s="223">
        <f>SUM(V9:V10)</f>
        <v>0</v>
      </c>
      <c r="W8" s="223"/>
      <c r="X8" s="223"/>
      <c r="AG8" t="s">
        <v>150</v>
      </c>
    </row>
    <row r="9" spans="1:60" outlineLevel="1" x14ac:dyDescent="0.2">
      <c r="A9" s="230">
        <v>1</v>
      </c>
      <c r="B9" s="231" t="s">
        <v>151</v>
      </c>
      <c r="C9" s="241" t="s">
        <v>152</v>
      </c>
      <c r="D9" s="232" t="s">
        <v>153</v>
      </c>
      <c r="E9" s="233">
        <v>1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15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154</v>
      </c>
      <c r="T9" s="236" t="s">
        <v>155</v>
      </c>
      <c r="U9" s="222">
        <v>0</v>
      </c>
      <c r="V9" s="222">
        <f>ROUND(E9*U9,2)</f>
        <v>0</v>
      </c>
      <c r="W9" s="222"/>
      <c r="X9" s="222" t="s">
        <v>156</v>
      </c>
      <c r="Y9" s="213"/>
      <c r="Z9" s="213"/>
      <c r="AA9" s="213"/>
      <c r="AB9" s="213"/>
      <c r="AC9" s="213"/>
      <c r="AD9" s="213"/>
      <c r="AE9" s="213"/>
      <c r="AF9" s="213"/>
      <c r="AG9" s="213" t="s">
        <v>157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42" t="s">
        <v>158</v>
      </c>
      <c r="D10" s="237"/>
      <c r="E10" s="237"/>
      <c r="F10" s="237"/>
      <c r="G10" s="237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159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224" t="s">
        <v>149</v>
      </c>
      <c r="B11" s="225" t="s">
        <v>121</v>
      </c>
      <c r="C11" s="240" t="s">
        <v>28</v>
      </c>
      <c r="D11" s="226"/>
      <c r="E11" s="227"/>
      <c r="F11" s="228"/>
      <c r="G11" s="228">
        <f>SUMIF(AG12:AG13,"&lt;&gt;NOR",G12:G13)</f>
        <v>0</v>
      </c>
      <c r="H11" s="228"/>
      <c r="I11" s="228">
        <f>SUM(I12:I13)</f>
        <v>0</v>
      </c>
      <c r="J11" s="228"/>
      <c r="K11" s="228">
        <f>SUM(K12:K13)</f>
        <v>0</v>
      </c>
      <c r="L11" s="228"/>
      <c r="M11" s="228">
        <f>SUM(M12:M13)</f>
        <v>0</v>
      </c>
      <c r="N11" s="228"/>
      <c r="O11" s="228">
        <f>SUM(O12:O13)</f>
        <v>0</v>
      </c>
      <c r="P11" s="228"/>
      <c r="Q11" s="228">
        <f>SUM(Q12:Q13)</f>
        <v>0</v>
      </c>
      <c r="R11" s="228"/>
      <c r="S11" s="228"/>
      <c r="T11" s="229"/>
      <c r="U11" s="223"/>
      <c r="V11" s="223">
        <f>SUM(V12:V13)</f>
        <v>0</v>
      </c>
      <c r="W11" s="223"/>
      <c r="X11" s="223"/>
      <c r="AG11" t="s">
        <v>150</v>
      </c>
    </row>
    <row r="12" spans="1:60" outlineLevel="1" x14ac:dyDescent="0.2">
      <c r="A12" s="230">
        <v>2</v>
      </c>
      <c r="B12" s="231" t="s">
        <v>160</v>
      </c>
      <c r="C12" s="241" t="s">
        <v>161</v>
      </c>
      <c r="D12" s="232" t="s">
        <v>153</v>
      </c>
      <c r="E12" s="233">
        <v>1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15</v>
      </c>
      <c r="M12" s="235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5"/>
      <c r="S12" s="235" t="s">
        <v>154</v>
      </c>
      <c r="T12" s="236" t="s">
        <v>155</v>
      </c>
      <c r="U12" s="222">
        <v>0</v>
      </c>
      <c r="V12" s="222">
        <f>ROUND(E12*U12,2)</f>
        <v>0</v>
      </c>
      <c r="W12" s="222"/>
      <c r="X12" s="222" t="s">
        <v>156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157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20"/>
      <c r="B13" s="221"/>
      <c r="C13" s="242" t="s">
        <v>162</v>
      </c>
      <c r="D13" s="237"/>
      <c r="E13" s="237"/>
      <c r="F13" s="237"/>
      <c r="G13" s="237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159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38" t="str">
        <f>C13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3"/>
      <c r="B14" s="4"/>
      <c r="C14" s="243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136</v>
      </c>
    </row>
    <row r="15" spans="1:60" x14ac:dyDescent="0.2">
      <c r="A15" s="216"/>
      <c r="B15" s="217" t="s">
        <v>29</v>
      </c>
      <c r="C15" s="244"/>
      <c r="D15" s="218"/>
      <c r="E15" s="219"/>
      <c r="F15" s="219"/>
      <c r="G15" s="239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163</v>
      </c>
    </row>
    <row r="16" spans="1:60" x14ac:dyDescent="0.2">
      <c r="C16" s="245"/>
      <c r="D16" s="10"/>
      <c r="AG16" t="s">
        <v>164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pane ySplit="2" topLeftCell="A8" activePane="bottomLeft" state="frozen"/>
      <selection activeCell="A6" sqref="A6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165</v>
      </c>
      <c r="B1" s="198"/>
      <c r="C1" s="198"/>
      <c r="D1" s="198"/>
      <c r="E1" s="198"/>
      <c r="F1" s="198"/>
      <c r="G1" s="198"/>
      <c r="AG1" t="s">
        <v>123</v>
      </c>
    </row>
    <row r="2" spans="1:60" ht="24.95" customHeight="1" x14ac:dyDescent="0.2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124</v>
      </c>
    </row>
    <row r="3" spans="1:60" ht="24.95" customHeight="1" x14ac:dyDescent="0.2">
      <c r="A3" s="199" t="s">
        <v>8</v>
      </c>
      <c r="B3" s="49" t="s">
        <v>51</v>
      </c>
      <c r="C3" s="202" t="s">
        <v>45</v>
      </c>
      <c r="D3" s="200"/>
      <c r="E3" s="200"/>
      <c r="F3" s="200"/>
      <c r="G3" s="201"/>
      <c r="AC3" s="178" t="s">
        <v>124</v>
      </c>
      <c r="AG3" t="s">
        <v>126</v>
      </c>
    </row>
    <row r="4" spans="1:60" ht="24.95" customHeight="1" x14ac:dyDescent="0.2">
      <c r="A4" s="203" t="s">
        <v>9</v>
      </c>
      <c r="B4" s="204" t="s">
        <v>52</v>
      </c>
      <c r="C4" s="205" t="s">
        <v>53</v>
      </c>
      <c r="D4" s="206"/>
      <c r="E4" s="206"/>
      <c r="F4" s="206"/>
      <c r="G4" s="207"/>
      <c r="AG4" t="s">
        <v>127</v>
      </c>
    </row>
    <row r="5" spans="1:60" x14ac:dyDescent="0.2">
      <c r="D5" s="10"/>
    </row>
    <row r="6" spans="1:60" ht="38.25" x14ac:dyDescent="0.2">
      <c r="A6" s="209" t="s">
        <v>128</v>
      </c>
      <c r="B6" s="211" t="s">
        <v>129</v>
      </c>
      <c r="C6" s="211" t="s">
        <v>130</v>
      </c>
      <c r="D6" s="210" t="s">
        <v>131</v>
      </c>
      <c r="E6" s="209" t="s">
        <v>132</v>
      </c>
      <c r="F6" s="208" t="s">
        <v>133</v>
      </c>
      <c r="G6" s="209" t="s">
        <v>29</v>
      </c>
      <c r="H6" s="212" t="s">
        <v>30</v>
      </c>
      <c r="I6" s="212" t="s">
        <v>134</v>
      </c>
      <c r="J6" s="212" t="s">
        <v>31</v>
      </c>
      <c r="K6" s="212" t="s">
        <v>135</v>
      </c>
      <c r="L6" s="212" t="s">
        <v>136</v>
      </c>
      <c r="M6" s="212" t="s">
        <v>137</v>
      </c>
      <c r="N6" s="212" t="s">
        <v>138</v>
      </c>
      <c r="O6" s="212" t="s">
        <v>139</v>
      </c>
      <c r="P6" s="212" t="s">
        <v>140</v>
      </c>
      <c r="Q6" s="212" t="s">
        <v>141</v>
      </c>
      <c r="R6" s="212" t="s">
        <v>142</v>
      </c>
      <c r="S6" s="212" t="s">
        <v>143</v>
      </c>
      <c r="T6" s="212" t="s">
        <v>144</v>
      </c>
      <c r="U6" s="212" t="s">
        <v>145</v>
      </c>
      <c r="V6" s="212" t="s">
        <v>146</v>
      </c>
      <c r="W6" s="212" t="s">
        <v>147</v>
      </c>
      <c r="X6" s="212" t="s">
        <v>148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149</v>
      </c>
      <c r="B8" s="225" t="s">
        <v>48</v>
      </c>
      <c r="C8" s="240" t="s">
        <v>62</v>
      </c>
      <c r="D8" s="226"/>
      <c r="E8" s="227"/>
      <c r="F8" s="228"/>
      <c r="G8" s="228">
        <f>SUMIF(AG9:AG25,"&lt;&gt;NOR",G9:G25)</f>
        <v>0</v>
      </c>
      <c r="H8" s="228"/>
      <c r="I8" s="228">
        <f>SUM(I9:I25)</f>
        <v>0</v>
      </c>
      <c r="J8" s="228"/>
      <c r="K8" s="228">
        <f>SUM(K9:K25)</f>
        <v>0</v>
      </c>
      <c r="L8" s="228"/>
      <c r="M8" s="228">
        <f>SUM(M9:M25)</f>
        <v>0</v>
      </c>
      <c r="N8" s="228"/>
      <c r="O8" s="228">
        <f>SUM(O9:O25)</f>
        <v>0</v>
      </c>
      <c r="P8" s="228"/>
      <c r="Q8" s="228">
        <f>SUM(Q9:Q25)</f>
        <v>0</v>
      </c>
      <c r="R8" s="228"/>
      <c r="S8" s="228"/>
      <c r="T8" s="229"/>
      <c r="U8" s="223"/>
      <c r="V8" s="223">
        <f>SUM(V9:V25)</f>
        <v>0</v>
      </c>
      <c r="W8" s="223"/>
      <c r="X8" s="223"/>
      <c r="AG8" t="s">
        <v>150</v>
      </c>
    </row>
    <row r="9" spans="1:60" outlineLevel="1" x14ac:dyDescent="0.2">
      <c r="A9" s="230">
        <v>1</v>
      </c>
      <c r="B9" s="231" t="s">
        <v>48</v>
      </c>
      <c r="C9" s="241" t="s">
        <v>166</v>
      </c>
      <c r="D9" s="232"/>
      <c r="E9" s="233">
        <v>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15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154</v>
      </c>
      <c r="T9" s="236" t="s">
        <v>155</v>
      </c>
      <c r="U9" s="222">
        <v>0</v>
      </c>
      <c r="V9" s="222">
        <f>ROUND(E9*U9,2)</f>
        <v>0</v>
      </c>
      <c r="W9" s="222"/>
      <c r="X9" s="222" t="s">
        <v>167</v>
      </c>
      <c r="Y9" s="213"/>
      <c r="Z9" s="213"/>
      <c r="AA9" s="213"/>
      <c r="AB9" s="213"/>
      <c r="AC9" s="213"/>
      <c r="AD9" s="213"/>
      <c r="AE9" s="213"/>
      <c r="AF9" s="213"/>
      <c r="AG9" s="213" t="s">
        <v>168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45" outlineLevel="1" x14ac:dyDescent="0.2">
      <c r="A10" s="220"/>
      <c r="B10" s="221"/>
      <c r="C10" s="256" t="s">
        <v>169</v>
      </c>
      <c r="D10" s="246"/>
      <c r="E10" s="247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170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6" t="s">
        <v>171</v>
      </c>
      <c r="D11" s="246"/>
      <c r="E11" s="247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170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20"/>
      <c r="B12" s="221"/>
      <c r="C12" s="256" t="s">
        <v>172</v>
      </c>
      <c r="D12" s="246"/>
      <c r="E12" s="247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170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3.75" outlineLevel="1" x14ac:dyDescent="0.2">
      <c r="A13" s="220"/>
      <c r="B13" s="221"/>
      <c r="C13" s="256" t="s">
        <v>173</v>
      </c>
      <c r="D13" s="246"/>
      <c r="E13" s="247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170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20"/>
      <c r="B14" s="221"/>
      <c r="C14" s="256" t="s">
        <v>174</v>
      </c>
      <c r="D14" s="246"/>
      <c r="E14" s="247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170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20"/>
      <c r="B15" s="221"/>
      <c r="C15" s="256" t="s">
        <v>175</v>
      </c>
      <c r="D15" s="246"/>
      <c r="E15" s="247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170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33.75" outlineLevel="1" x14ac:dyDescent="0.2">
      <c r="A16" s="220"/>
      <c r="B16" s="221"/>
      <c r="C16" s="256" t="s">
        <v>176</v>
      </c>
      <c r="D16" s="246"/>
      <c r="E16" s="247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170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20"/>
      <c r="B17" s="221"/>
      <c r="C17" s="256" t="s">
        <v>177</v>
      </c>
      <c r="D17" s="246"/>
      <c r="E17" s="247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170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20"/>
      <c r="B18" s="221"/>
      <c r="C18" s="256" t="s">
        <v>178</v>
      </c>
      <c r="D18" s="246"/>
      <c r="E18" s="247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170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33.75" outlineLevel="1" x14ac:dyDescent="0.2">
      <c r="A19" s="220"/>
      <c r="B19" s="221"/>
      <c r="C19" s="256" t="s">
        <v>179</v>
      </c>
      <c r="D19" s="246"/>
      <c r="E19" s="247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170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45" outlineLevel="1" x14ac:dyDescent="0.2">
      <c r="A20" s="220"/>
      <c r="B20" s="221"/>
      <c r="C20" s="256" t="s">
        <v>180</v>
      </c>
      <c r="D20" s="246"/>
      <c r="E20" s="247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170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6" t="s">
        <v>181</v>
      </c>
      <c r="D21" s="246"/>
      <c r="E21" s="247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170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20"/>
      <c r="B22" s="221"/>
      <c r="C22" s="256" t="s">
        <v>182</v>
      </c>
      <c r="D22" s="246"/>
      <c r="E22" s="247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170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6" t="s">
        <v>183</v>
      </c>
      <c r="D23" s="246"/>
      <c r="E23" s="247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170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6" t="s">
        <v>184</v>
      </c>
      <c r="D24" s="246"/>
      <c r="E24" s="247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170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20"/>
      <c r="B25" s="221"/>
      <c r="C25" s="256" t="s">
        <v>185</v>
      </c>
      <c r="D25" s="246"/>
      <c r="E25" s="247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170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">
      <c r="A26" s="224" t="s">
        <v>149</v>
      </c>
      <c r="B26" s="225" t="s">
        <v>63</v>
      </c>
      <c r="C26" s="240" t="s">
        <v>64</v>
      </c>
      <c r="D26" s="226"/>
      <c r="E26" s="227"/>
      <c r="F26" s="228"/>
      <c r="G26" s="228">
        <f>SUMIF(AG27:AG62,"&lt;&gt;NOR",G27:G62)</f>
        <v>0</v>
      </c>
      <c r="H26" s="228"/>
      <c r="I26" s="228">
        <f>SUM(I27:I62)</f>
        <v>0</v>
      </c>
      <c r="J26" s="228"/>
      <c r="K26" s="228">
        <f>SUM(K27:K62)</f>
        <v>0</v>
      </c>
      <c r="L26" s="228"/>
      <c r="M26" s="228">
        <f>SUM(M27:M62)</f>
        <v>0</v>
      </c>
      <c r="N26" s="228"/>
      <c r="O26" s="228">
        <f>SUM(O27:O62)</f>
        <v>1.02</v>
      </c>
      <c r="P26" s="228"/>
      <c r="Q26" s="228">
        <f>SUM(Q27:Q62)</f>
        <v>0</v>
      </c>
      <c r="R26" s="228"/>
      <c r="S26" s="228"/>
      <c r="T26" s="229"/>
      <c r="U26" s="223"/>
      <c r="V26" s="223">
        <f>SUM(V27:V62)</f>
        <v>40.020000000000003</v>
      </c>
      <c r="W26" s="223"/>
      <c r="X26" s="223"/>
      <c r="AG26" t="s">
        <v>150</v>
      </c>
    </row>
    <row r="27" spans="1:60" ht="33.75" outlineLevel="1" x14ac:dyDescent="0.2">
      <c r="A27" s="230">
        <v>2</v>
      </c>
      <c r="B27" s="231" t="s">
        <v>186</v>
      </c>
      <c r="C27" s="241" t="s">
        <v>187</v>
      </c>
      <c r="D27" s="232" t="s">
        <v>188</v>
      </c>
      <c r="E27" s="233">
        <v>13.467359999999999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15</v>
      </c>
      <c r="M27" s="235">
        <f>G27*(1+L27/100)</f>
        <v>0</v>
      </c>
      <c r="N27" s="235">
        <v>4.3720000000000002E-2</v>
      </c>
      <c r="O27" s="235">
        <f>ROUND(E27*N27,2)</f>
        <v>0.59</v>
      </c>
      <c r="P27" s="235">
        <v>0</v>
      </c>
      <c r="Q27" s="235">
        <f>ROUND(E27*P27,2)</f>
        <v>0</v>
      </c>
      <c r="R27" s="235"/>
      <c r="S27" s="235" t="s">
        <v>154</v>
      </c>
      <c r="T27" s="236" t="s">
        <v>155</v>
      </c>
      <c r="U27" s="222">
        <v>1.425</v>
      </c>
      <c r="V27" s="222">
        <f>ROUND(E27*U27,2)</f>
        <v>19.190000000000001</v>
      </c>
      <c r="W27" s="222"/>
      <c r="X27" s="222" t="s">
        <v>167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168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6" t="s">
        <v>189</v>
      </c>
      <c r="D28" s="246"/>
      <c r="E28" s="247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170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6" t="s">
        <v>190</v>
      </c>
      <c r="D29" s="246"/>
      <c r="E29" s="247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170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6" t="s">
        <v>191</v>
      </c>
      <c r="D30" s="246"/>
      <c r="E30" s="247">
        <v>15.27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170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6" t="s">
        <v>192</v>
      </c>
      <c r="D31" s="246"/>
      <c r="E31" s="247">
        <v>-1.8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170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33.75" outlineLevel="1" x14ac:dyDescent="0.2">
      <c r="A32" s="230">
        <v>3</v>
      </c>
      <c r="B32" s="231" t="s">
        <v>193</v>
      </c>
      <c r="C32" s="241" t="s">
        <v>194</v>
      </c>
      <c r="D32" s="232" t="s">
        <v>188</v>
      </c>
      <c r="E32" s="233">
        <v>7.2169600000000003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15</v>
      </c>
      <c r="M32" s="235">
        <f>G32*(1+L32/100)</f>
        <v>0</v>
      </c>
      <c r="N32" s="235">
        <v>4.3720000000000002E-2</v>
      </c>
      <c r="O32" s="235">
        <f>ROUND(E32*N32,2)</f>
        <v>0.32</v>
      </c>
      <c r="P32" s="235">
        <v>0</v>
      </c>
      <c r="Q32" s="235">
        <f>ROUND(E32*P32,2)</f>
        <v>0</v>
      </c>
      <c r="R32" s="235"/>
      <c r="S32" s="235" t="s">
        <v>154</v>
      </c>
      <c r="T32" s="236" t="s">
        <v>155</v>
      </c>
      <c r="U32" s="222">
        <v>1.425</v>
      </c>
      <c r="V32" s="222">
        <f>ROUND(E32*U32,2)</f>
        <v>10.28</v>
      </c>
      <c r="W32" s="222"/>
      <c r="X32" s="222" t="s">
        <v>167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168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6" t="s">
        <v>189</v>
      </c>
      <c r="D33" s="246"/>
      <c r="E33" s="247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170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6" t="s">
        <v>190</v>
      </c>
      <c r="D34" s="246"/>
      <c r="E34" s="247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170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6" t="s">
        <v>195</v>
      </c>
      <c r="D35" s="246"/>
      <c r="E35" s="247">
        <v>8.6199999999999992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170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6" t="s">
        <v>196</v>
      </c>
      <c r="D36" s="246"/>
      <c r="E36" s="247">
        <v>-1.4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170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33.75" outlineLevel="1" x14ac:dyDescent="0.2">
      <c r="A37" s="230">
        <v>4</v>
      </c>
      <c r="B37" s="231" t="s">
        <v>197</v>
      </c>
      <c r="C37" s="241" t="s">
        <v>198</v>
      </c>
      <c r="D37" s="232" t="s">
        <v>199</v>
      </c>
      <c r="E37" s="233">
        <v>1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15</v>
      </c>
      <c r="M37" s="235">
        <f>G37*(1+L37/100)</f>
        <v>0</v>
      </c>
      <c r="N37" s="235">
        <v>1.2E-2</v>
      </c>
      <c r="O37" s="235">
        <f>ROUND(E37*N37,2)</f>
        <v>0.01</v>
      </c>
      <c r="P37" s="235">
        <v>0</v>
      </c>
      <c r="Q37" s="235">
        <f>ROUND(E37*P37,2)</f>
        <v>0</v>
      </c>
      <c r="R37" s="235"/>
      <c r="S37" s="235" t="s">
        <v>154</v>
      </c>
      <c r="T37" s="236" t="s">
        <v>155</v>
      </c>
      <c r="U37" s="222">
        <v>0.71</v>
      </c>
      <c r="V37" s="222">
        <f>ROUND(E37*U37,2)</f>
        <v>0.71</v>
      </c>
      <c r="W37" s="222"/>
      <c r="X37" s="222" t="s">
        <v>167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168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6" t="s">
        <v>190</v>
      </c>
      <c r="D38" s="246"/>
      <c r="E38" s="247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170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6" t="s">
        <v>200</v>
      </c>
      <c r="D39" s="246"/>
      <c r="E39" s="247">
        <v>1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170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33.75" outlineLevel="1" x14ac:dyDescent="0.2">
      <c r="A40" s="230">
        <v>5</v>
      </c>
      <c r="B40" s="231" t="s">
        <v>201</v>
      </c>
      <c r="C40" s="241" t="s">
        <v>202</v>
      </c>
      <c r="D40" s="232" t="s">
        <v>199</v>
      </c>
      <c r="E40" s="233">
        <v>1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15</v>
      </c>
      <c r="M40" s="235">
        <f>G40*(1+L40/100)</f>
        <v>0</v>
      </c>
      <c r="N40" s="235">
        <v>5.0000000000000001E-4</v>
      </c>
      <c r="O40" s="235">
        <f>ROUND(E40*N40,2)</f>
        <v>0</v>
      </c>
      <c r="P40" s="235">
        <v>0</v>
      </c>
      <c r="Q40" s="235">
        <f>ROUND(E40*P40,2)</f>
        <v>0</v>
      </c>
      <c r="R40" s="235"/>
      <c r="S40" s="235" t="s">
        <v>154</v>
      </c>
      <c r="T40" s="236" t="s">
        <v>155</v>
      </c>
      <c r="U40" s="222">
        <v>0.15</v>
      </c>
      <c r="V40" s="222">
        <f>ROUND(E40*U40,2)</f>
        <v>0.15</v>
      </c>
      <c r="W40" s="222"/>
      <c r="X40" s="222" t="s">
        <v>167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168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6" t="s">
        <v>190</v>
      </c>
      <c r="D41" s="246"/>
      <c r="E41" s="247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170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6" t="s">
        <v>200</v>
      </c>
      <c r="D42" s="246"/>
      <c r="E42" s="247">
        <v>1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170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30">
        <v>6</v>
      </c>
      <c r="B43" s="231" t="s">
        <v>203</v>
      </c>
      <c r="C43" s="241" t="s">
        <v>204</v>
      </c>
      <c r="D43" s="232" t="s">
        <v>188</v>
      </c>
      <c r="E43" s="233">
        <v>2.9340000000000002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15</v>
      </c>
      <c r="M43" s="235">
        <f>G43*(1+L43/100)</f>
        <v>0</v>
      </c>
      <c r="N43" s="235">
        <v>1.1990000000000001E-2</v>
      </c>
      <c r="O43" s="235">
        <f>ROUND(E43*N43,2)</f>
        <v>0.04</v>
      </c>
      <c r="P43" s="235">
        <v>0</v>
      </c>
      <c r="Q43" s="235">
        <f>ROUND(E43*P43,2)</f>
        <v>0</v>
      </c>
      <c r="R43" s="235"/>
      <c r="S43" s="235" t="s">
        <v>154</v>
      </c>
      <c r="T43" s="236" t="s">
        <v>155</v>
      </c>
      <c r="U43" s="222">
        <v>0.76900000000000002</v>
      </c>
      <c r="V43" s="222">
        <f>ROUND(E43*U43,2)</f>
        <v>2.2599999999999998</v>
      </c>
      <c r="W43" s="222"/>
      <c r="X43" s="222" t="s">
        <v>167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168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6" t="s">
        <v>205</v>
      </c>
      <c r="D44" s="246"/>
      <c r="E44" s="247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170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6" t="s">
        <v>206</v>
      </c>
      <c r="D45" s="246"/>
      <c r="E45" s="247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170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6" t="s">
        <v>207</v>
      </c>
      <c r="D46" s="246"/>
      <c r="E46" s="247">
        <v>2.93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170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0">
        <v>7</v>
      </c>
      <c r="B47" s="231" t="s">
        <v>208</v>
      </c>
      <c r="C47" s="241" t="s">
        <v>209</v>
      </c>
      <c r="D47" s="232" t="s">
        <v>188</v>
      </c>
      <c r="E47" s="233">
        <v>1.2696000000000001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15</v>
      </c>
      <c r="M47" s="235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5"/>
      <c r="S47" s="235" t="s">
        <v>154</v>
      </c>
      <c r="T47" s="236" t="s">
        <v>155</v>
      </c>
      <c r="U47" s="222">
        <v>0.31</v>
      </c>
      <c r="V47" s="222">
        <f>ROUND(E47*U47,2)</f>
        <v>0.39</v>
      </c>
      <c r="W47" s="222"/>
      <c r="X47" s="222" t="s">
        <v>167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168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6" t="s">
        <v>190</v>
      </c>
      <c r="D48" s="246"/>
      <c r="E48" s="247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170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6" t="s">
        <v>210</v>
      </c>
      <c r="D49" s="246"/>
      <c r="E49" s="247">
        <v>1.27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170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30">
        <v>8</v>
      </c>
      <c r="B50" s="231" t="s">
        <v>211</v>
      </c>
      <c r="C50" s="241" t="s">
        <v>212</v>
      </c>
      <c r="D50" s="232" t="s">
        <v>188</v>
      </c>
      <c r="E50" s="233">
        <v>1.2696000000000001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15</v>
      </c>
      <c r="M50" s="235">
        <f>G50*(1+L50/100)</f>
        <v>0</v>
      </c>
      <c r="N50" s="235">
        <v>4.5440000000000001E-2</v>
      </c>
      <c r="O50" s="235">
        <f>ROUND(E50*N50,2)</f>
        <v>0.06</v>
      </c>
      <c r="P50" s="235">
        <v>0</v>
      </c>
      <c r="Q50" s="235">
        <f>ROUND(E50*P50,2)</f>
        <v>0</v>
      </c>
      <c r="R50" s="235"/>
      <c r="S50" s="235" t="s">
        <v>154</v>
      </c>
      <c r="T50" s="236" t="s">
        <v>155</v>
      </c>
      <c r="U50" s="222">
        <v>1.45</v>
      </c>
      <c r="V50" s="222">
        <f>ROUND(E50*U50,2)</f>
        <v>1.84</v>
      </c>
      <c r="W50" s="222"/>
      <c r="X50" s="222" t="s">
        <v>167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168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6" t="s">
        <v>190</v>
      </c>
      <c r="D51" s="246"/>
      <c r="E51" s="247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170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6" t="s">
        <v>210</v>
      </c>
      <c r="D52" s="246"/>
      <c r="E52" s="247">
        <v>1.27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170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30">
        <v>9</v>
      </c>
      <c r="B53" s="231" t="s">
        <v>213</v>
      </c>
      <c r="C53" s="241" t="s">
        <v>214</v>
      </c>
      <c r="D53" s="232" t="s">
        <v>215</v>
      </c>
      <c r="E53" s="233">
        <v>1.8</v>
      </c>
      <c r="F53" s="234"/>
      <c r="G53" s="235">
        <f>ROUND(E53*F53,2)</f>
        <v>0</v>
      </c>
      <c r="H53" s="234"/>
      <c r="I53" s="235">
        <f>ROUND(E53*H53,2)</f>
        <v>0</v>
      </c>
      <c r="J53" s="234"/>
      <c r="K53" s="235">
        <f>ROUND(E53*J53,2)</f>
        <v>0</v>
      </c>
      <c r="L53" s="235">
        <v>15</v>
      </c>
      <c r="M53" s="235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5"/>
      <c r="S53" s="235" t="s">
        <v>154</v>
      </c>
      <c r="T53" s="236" t="s">
        <v>155</v>
      </c>
      <c r="U53" s="222">
        <v>0</v>
      </c>
      <c r="V53" s="222">
        <f>ROUND(E53*U53,2)</f>
        <v>0</v>
      </c>
      <c r="W53" s="222"/>
      <c r="X53" s="222" t="s">
        <v>167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168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6" t="s">
        <v>190</v>
      </c>
      <c r="D54" s="246"/>
      <c r="E54" s="247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170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6" t="s">
        <v>216</v>
      </c>
      <c r="D55" s="246"/>
      <c r="E55" s="247">
        <v>1.8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170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0">
        <v>10</v>
      </c>
      <c r="B56" s="231" t="s">
        <v>217</v>
      </c>
      <c r="C56" s="241" t="s">
        <v>218</v>
      </c>
      <c r="D56" s="232" t="s">
        <v>199</v>
      </c>
      <c r="E56" s="233">
        <v>1</v>
      </c>
      <c r="F56" s="234"/>
      <c r="G56" s="235">
        <f>ROUND(E56*F56,2)</f>
        <v>0</v>
      </c>
      <c r="H56" s="234"/>
      <c r="I56" s="235">
        <f>ROUND(E56*H56,2)</f>
        <v>0</v>
      </c>
      <c r="J56" s="234"/>
      <c r="K56" s="235">
        <f>ROUND(E56*J56,2)</f>
        <v>0</v>
      </c>
      <c r="L56" s="235">
        <v>15</v>
      </c>
      <c r="M56" s="235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5"/>
      <c r="S56" s="235" t="s">
        <v>154</v>
      </c>
      <c r="T56" s="236" t="s">
        <v>155</v>
      </c>
      <c r="U56" s="222">
        <v>5.2</v>
      </c>
      <c r="V56" s="222">
        <f>ROUND(E56*U56,2)</f>
        <v>5.2</v>
      </c>
      <c r="W56" s="222"/>
      <c r="X56" s="222" t="s">
        <v>167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168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42" t="s">
        <v>219</v>
      </c>
      <c r="D57" s="237"/>
      <c r="E57" s="237"/>
      <c r="F57" s="237"/>
      <c r="G57" s="237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159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7" t="s">
        <v>220</v>
      </c>
      <c r="D58" s="248"/>
      <c r="E58" s="248"/>
      <c r="F58" s="248"/>
      <c r="G58" s="248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159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7" t="s">
        <v>221</v>
      </c>
      <c r="D59" s="248"/>
      <c r="E59" s="248"/>
      <c r="F59" s="248"/>
      <c r="G59" s="248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159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7" t="s">
        <v>222</v>
      </c>
      <c r="D60" s="248"/>
      <c r="E60" s="248"/>
      <c r="F60" s="248"/>
      <c r="G60" s="248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159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38" t="str">
        <f>C60</f>
        <v>- standardního tmelení Q2, to je: základní tmelení Q1+ dodatečné tmelení (tmelení najemno) a případné přebroušení.</v>
      </c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6" t="s">
        <v>190</v>
      </c>
      <c r="D61" s="246"/>
      <c r="E61" s="247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170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6" t="s">
        <v>200</v>
      </c>
      <c r="D62" s="246"/>
      <c r="E62" s="247">
        <v>1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170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x14ac:dyDescent="0.2">
      <c r="A63" s="224" t="s">
        <v>149</v>
      </c>
      <c r="B63" s="225" t="s">
        <v>65</v>
      </c>
      <c r="C63" s="240" t="s">
        <v>66</v>
      </c>
      <c r="D63" s="226"/>
      <c r="E63" s="227"/>
      <c r="F63" s="228"/>
      <c r="G63" s="228">
        <f>SUMIF(AG64:AG64,"&lt;&gt;NOR",G64:G64)</f>
        <v>0</v>
      </c>
      <c r="H63" s="228"/>
      <c r="I63" s="228">
        <f>SUM(I64:I64)</f>
        <v>0</v>
      </c>
      <c r="J63" s="228"/>
      <c r="K63" s="228">
        <f>SUM(K64:K64)</f>
        <v>0</v>
      </c>
      <c r="L63" s="228"/>
      <c r="M63" s="228">
        <f>SUM(M64:M64)</f>
        <v>0</v>
      </c>
      <c r="N63" s="228"/>
      <c r="O63" s="228">
        <f>SUM(O64:O64)</f>
        <v>0</v>
      </c>
      <c r="P63" s="228"/>
      <c r="Q63" s="228">
        <f>SUM(Q64:Q64)</f>
        <v>0</v>
      </c>
      <c r="R63" s="228"/>
      <c r="S63" s="228"/>
      <c r="T63" s="229"/>
      <c r="U63" s="223"/>
      <c r="V63" s="223">
        <f>SUM(V64:V64)</f>
        <v>0</v>
      </c>
      <c r="W63" s="223"/>
      <c r="X63" s="223"/>
      <c r="AG63" t="s">
        <v>150</v>
      </c>
    </row>
    <row r="64" spans="1:60" outlineLevel="1" x14ac:dyDescent="0.2">
      <c r="A64" s="249">
        <v>11</v>
      </c>
      <c r="B64" s="250" t="s">
        <v>223</v>
      </c>
      <c r="C64" s="258" t="s">
        <v>224</v>
      </c>
      <c r="D64" s="251" t="s">
        <v>225</v>
      </c>
      <c r="E64" s="252">
        <v>1</v>
      </c>
      <c r="F64" s="253"/>
      <c r="G64" s="254">
        <f>ROUND(E64*F64,2)</f>
        <v>0</v>
      </c>
      <c r="H64" s="253"/>
      <c r="I64" s="254">
        <f>ROUND(E64*H64,2)</f>
        <v>0</v>
      </c>
      <c r="J64" s="253"/>
      <c r="K64" s="254">
        <f>ROUND(E64*J64,2)</f>
        <v>0</v>
      </c>
      <c r="L64" s="254">
        <v>15</v>
      </c>
      <c r="M64" s="254">
        <f>G64*(1+L64/100)</f>
        <v>0</v>
      </c>
      <c r="N64" s="254">
        <v>0</v>
      </c>
      <c r="O64" s="254">
        <f>ROUND(E64*N64,2)</f>
        <v>0</v>
      </c>
      <c r="P64" s="254">
        <v>0</v>
      </c>
      <c r="Q64" s="254">
        <f>ROUND(E64*P64,2)</f>
        <v>0</v>
      </c>
      <c r="R64" s="254"/>
      <c r="S64" s="254" t="s">
        <v>154</v>
      </c>
      <c r="T64" s="255" t="s">
        <v>155</v>
      </c>
      <c r="U64" s="222">
        <v>0</v>
      </c>
      <c r="V64" s="222">
        <f>ROUND(E64*U64,2)</f>
        <v>0</v>
      </c>
      <c r="W64" s="222"/>
      <c r="X64" s="222" t="s">
        <v>167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168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24" t="s">
        <v>149</v>
      </c>
      <c r="B65" s="225" t="s">
        <v>67</v>
      </c>
      <c r="C65" s="240" t="s">
        <v>68</v>
      </c>
      <c r="D65" s="226"/>
      <c r="E65" s="227"/>
      <c r="F65" s="228"/>
      <c r="G65" s="228">
        <f>SUMIF(AG66:AG92,"&lt;&gt;NOR",G66:G92)</f>
        <v>0</v>
      </c>
      <c r="H65" s="228"/>
      <c r="I65" s="228">
        <f>SUM(I66:I92)</f>
        <v>0</v>
      </c>
      <c r="J65" s="228"/>
      <c r="K65" s="228">
        <f>SUM(K66:K92)</f>
        <v>0</v>
      </c>
      <c r="L65" s="228"/>
      <c r="M65" s="228">
        <f>SUM(M66:M92)</f>
        <v>0</v>
      </c>
      <c r="N65" s="228"/>
      <c r="O65" s="228">
        <f>SUM(O66:O92)</f>
        <v>9.51</v>
      </c>
      <c r="P65" s="228"/>
      <c r="Q65" s="228">
        <f>SUM(Q66:Q92)</f>
        <v>0</v>
      </c>
      <c r="R65" s="228"/>
      <c r="S65" s="228"/>
      <c r="T65" s="229"/>
      <c r="U65" s="223"/>
      <c r="V65" s="223">
        <f>SUM(V66:V92)</f>
        <v>192.64999999999998</v>
      </c>
      <c r="W65" s="223"/>
      <c r="X65" s="223"/>
      <c r="AG65" t="s">
        <v>150</v>
      </c>
    </row>
    <row r="66" spans="1:60" ht="22.5" outlineLevel="1" x14ac:dyDescent="0.2">
      <c r="A66" s="230">
        <v>12</v>
      </c>
      <c r="B66" s="231" t="s">
        <v>226</v>
      </c>
      <c r="C66" s="241" t="s">
        <v>227</v>
      </c>
      <c r="D66" s="232" t="s">
        <v>188</v>
      </c>
      <c r="E66" s="233">
        <v>1.18438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15</v>
      </c>
      <c r="M66" s="235">
        <f>G66*(1+L66/100)</f>
        <v>0</v>
      </c>
      <c r="N66" s="235">
        <v>6.8000000000000005E-2</v>
      </c>
      <c r="O66" s="235">
        <f>ROUND(E66*N66,2)</f>
        <v>0.08</v>
      </c>
      <c r="P66" s="235">
        <v>0</v>
      </c>
      <c r="Q66" s="235">
        <f>ROUND(E66*P66,2)</f>
        <v>0</v>
      </c>
      <c r="R66" s="235"/>
      <c r="S66" s="235" t="s">
        <v>154</v>
      </c>
      <c r="T66" s="236" t="s">
        <v>155</v>
      </c>
      <c r="U66" s="222">
        <v>0.71397999999999995</v>
      </c>
      <c r="V66" s="222">
        <f>ROUND(E66*U66,2)</f>
        <v>0.85</v>
      </c>
      <c r="W66" s="222"/>
      <c r="X66" s="222" t="s">
        <v>167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168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6" t="s">
        <v>228</v>
      </c>
      <c r="D67" s="246"/>
      <c r="E67" s="247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170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6" t="s">
        <v>229</v>
      </c>
      <c r="D68" s="246"/>
      <c r="E68" s="247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170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6" t="s">
        <v>230</v>
      </c>
      <c r="D69" s="246"/>
      <c r="E69" s="247">
        <v>1.18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170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0">
        <v>13</v>
      </c>
      <c r="B70" s="231" t="s">
        <v>231</v>
      </c>
      <c r="C70" s="241" t="s">
        <v>232</v>
      </c>
      <c r="D70" s="232" t="s">
        <v>188</v>
      </c>
      <c r="E70" s="233">
        <v>188.88989000000001</v>
      </c>
      <c r="F70" s="234"/>
      <c r="G70" s="235">
        <f>ROUND(E70*F70,2)</f>
        <v>0</v>
      </c>
      <c r="H70" s="234"/>
      <c r="I70" s="235">
        <f>ROUND(E70*H70,2)</f>
        <v>0</v>
      </c>
      <c r="J70" s="234"/>
      <c r="K70" s="235">
        <f>ROUND(E70*J70,2)</f>
        <v>0</v>
      </c>
      <c r="L70" s="235">
        <v>15</v>
      </c>
      <c r="M70" s="235">
        <f>G70*(1+L70/100)</f>
        <v>0</v>
      </c>
      <c r="N70" s="235">
        <v>4.7660000000000001E-2</v>
      </c>
      <c r="O70" s="235">
        <f>ROUND(E70*N70,2)</f>
        <v>9</v>
      </c>
      <c r="P70" s="235">
        <v>0</v>
      </c>
      <c r="Q70" s="235">
        <f>ROUND(E70*P70,2)</f>
        <v>0</v>
      </c>
      <c r="R70" s="235"/>
      <c r="S70" s="235" t="s">
        <v>154</v>
      </c>
      <c r="T70" s="236" t="s">
        <v>155</v>
      </c>
      <c r="U70" s="222">
        <v>0.84</v>
      </c>
      <c r="V70" s="222">
        <f>ROUND(E70*U70,2)</f>
        <v>158.66999999999999</v>
      </c>
      <c r="W70" s="222"/>
      <c r="X70" s="222" t="s">
        <v>167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168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6" t="s">
        <v>229</v>
      </c>
      <c r="D71" s="246"/>
      <c r="E71" s="247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170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6" t="s">
        <v>233</v>
      </c>
      <c r="D72" s="246"/>
      <c r="E72" s="247">
        <v>115.01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170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6" t="s">
        <v>234</v>
      </c>
      <c r="D73" s="246"/>
      <c r="E73" s="247">
        <v>-12.84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170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6" t="s">
        <v>235</v>
      </c>
      <c r="D74" s="246"/>
      <c r="E74" s="247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170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6" t="s">
        <v>236</v>
      </c>
      <c r="D75" s="246"/>
      <c r="E75" s="247">
        <v>47.65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170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6" t="s">
        <v>237</v>
      </c>
      <c r="D76" s="246"/>
      <c r="E76" s="247">
        <v>47.43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170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6" t="s">
        <v>238</v>
      </c>
      <c r="D77" s="246"/>
      <c r="E77" s="247">
        <v>-2.92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170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6" t="s">
        <v>190</v>
      </c>
      <c r="D78" s="246"/>
      <c r="E78" s="247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170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6" t="s">
        <v>239</v>
      </c>
      <c r="D79" s="246"/>
      <c r="E79" s="247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170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6" t="s">
        <v>240</v>
      </c>
      <c r="D80" s="246"/>
      <c r="E80" s="247">
        <v>-5.44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170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30">
        <v>14</v>
      </c>
      <c r="B81" s="231" t="s">
        <v>241</v>
      </c>
      <c r="C81" s="241" t="s">
        <v>242</v>
      </c>
      <c r="D81" s="232" t="s">
        <v>188</v>
      </c>
      <c r="E81" s="233">
        <v>5.9945899999999996</v>
      </c>
      <c r="F81" s="234"/>
      <c r="G81" s="235">
        <f>ROUND(E81*F81,2)</f>
        <v>0</v>
      </c>
      <c r="H81" s="234"/>
      <c r="I81" s="235">
        <f>ROUND(E81*H81,2)</f>
        <v>0</v>
      </c>
      <c r="J81" s="234"/>
      <c r="K81" s="235">
        <f>ROUND(E81*J81,2)</f>
        <v>0</v>
      </c>
      <c r="L81" s="235">
        <v>15</v>
      </c>
      <c r="M81" s="235">
        <f>G81*(1+L81/100)</f>
        <v>0</v>
      </c>
      <c r="N81" s="235">
        <v>4.5580000000000002E-2</v>
      </c>
      <c r="O81" s="235">
        <f>ROUND(E81*N81,2)</f>
        <v>0.27</v>
      </c>
      <c r="P81" s="235">
        <v>0</v>
      </c>
      <c r="Q81" s="235">
        <f>ROUND(E81*P81,2)</f>
        <v>0</v>
      </c>
      <c r="R81" s="235"/>
      <c r="S81" s="235" t="s">
        <v>154</v>
      </c>
      <c r="T81" s="236" t="s">
        <v>155</v>
      </c>
      <c r="U81" s="222">
        <v>0.61</v>
      </c>
      <c r="V81" s="222">
        <f>ROUND(E81*U81,2)</f>
        <v>3.66</v>
      </c>
      <c r="W81" s="222"/>
      <c r="X81" s="222" t="s">
        <v>167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168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6" t="s">
        <v>243</v>
      </c>
      <c r="D82" s="246"/>
      <c r="E82" s="247"/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170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6" t="s">
        <v>190</v>
      </c>
      <c r="D83" s="246"/>
      <c r="E83" s="247"/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170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6" t="s">
        <v>239</v>
      </c>
      <c r="D84" s="246"/>
      <c r="E84" s="247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170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6" t="s">
        <v>244</v>
      </c>
      <c r="D85" s="246"/>
      <c r="E85" s="247">
        <v>5.99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170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30">
        <v>15</v>
      </c>
      <c r="B86" s="231" t="s">
        <v>245</v>
      </c>
      <c r="C86" s="241" t="s">
        <v>246</v>
      </c>
      <c r="D86" s="232" t="s">
        <v>188</v>
      </c>
      <c r="E86" s="233">
        <v>18.88899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15</v>
      </c>
      <c r="M86" s="235">
        <f>G86*(1+L86/100)</f>
        <v>0</v>
      </c>
      <c r="N86" s="235">
        <v>3.6700000000000001E-3</v>
      </c>
      <c r="O86" s="235">
        <f>ROUND(E86*N86,2)</f>
        <v>7.0000000000000007E-2</v>
      </c>
      <c r="P86" s="235">
        <v>0</v>
      </c>
      <c r="Q86" s="235">
        <f>ROUND(E86*P86,2)</f>
        <v>0</v>
      </c>
      <c r="R86" s="235"/>
      <c r="S86" s="235" t="s">
        <v>154</v>
      </c>
      <c r="T86" s="236" t="s">
        <v>155</v>
      </c>
      <c r="U86" s="222">
        <v>0.36</v>
      </c>
      <c r="V86" s="222">
        <f>ROUND(E86*U86,2)</f>
        <v>6.8</v>
      </c>
      <c r="W86" s="222"/>
      <c r="X86" s="222" t="s">
        <v>167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247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6" t="s">
        <v>248</v>
      </c>
      <c r="D87" s="246"/>
      <c r="E87" s="247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170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6" t="s">
        <v>249</v>
      </c>
      <c r="D88" s="246"/>
      <c r="E88" s="247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170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6" t="s">
        <v>250</v>
      </c>
      <c r="D89" s="246"/>
      <c r="E89" s="247">
        <v>18.89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170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0">
        <v>16</v>
      </c>
      <c r="B90" s="231" t="s">
        <v>251</v>
      </c>
      <c r="C90" s="241" t="s">
        <v>252</v>
      </c>
      <c r="D90" s="232" t="s">
        <v>188</v>
      </c>
      <c r="E90" s="233">
        <v>188.88989000000001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15</v>
      </c>
      <c r="M90" s="235">
        <f>G90*(1+L90/100)</f>
        <v>0</v>
      </c>
      <c r="N90" s="235">
        <v>4.6000000000000001E-4</v>
      </c>
      <c r="O90" s="235">
        <f>ROUND(E90*N90,2)</f>
        <v>0.09</v>
      </c>
      <c r="P90" s="235">
        <v>0</v>
      </c>
      <c r="Q90" s="235">
        <f>ROUND(E90*P90,2)</f>
        <v>0</v>
      </c>
      <c r="R90" s="235"/>
      <c r="S90" s="235" t="s">
        <v>154</v>
      </c>
      <c r="T90" s="236" t="s">
        <v>155</v>
      </c>
      <c r="U90" s="222">
        <v>0.12</v>
      </c>
      <c r="V90" s="222">
        <f>ROUND(E90*U90,2)</f>
        <v>22.67</v>
      </c>
      <c r="W90" s="222"/>
      <c r="X90" s="222" t="s">
        <v>167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247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6" t="s">
        <v>249</v>
      </c>
      <c r="D91" s="246"/>
      <c r="E91" s="247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170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6" t="s">
        <v>253</v>
      </c>
      <c r="D92" s="246"/>
      <c r="E92" s="247">
        <v>188.89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170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224" t="s">
        <v>149</v>
      </c>
      <c r="B93" s="225" t="s">
        <v>69</v>
      </c>
      <c r="C93" s="240" t="s">
        <v>70</v>
      </c>
      <c r="D93" s="226"/>
      <c r="E93" s="227"/>
      <c r="F93" s="228"/>
      <c r="G93" s="228">
        <f>SUMIF(AG94:AG101,"&lt;&gt;NOR",G94:G101)</f>
        <v>0</v>
      </c>
      <c r="H93" s="228"/>
      <c r="I93" s="228">
        <f>SUM(I94:I101)</f>
        <v>0</v>
      </c>
      <c r="J93" s="228"/>
      <c r="K93" s="228">
        <f>SUM(K94:K101)</f>
        <v>0</v>
      </c>
      <c r="L93" s="228"/>
      <c r="M93" s="228">
        <f>SUM(M94:M101)</f>
        <v>0</v>
      </c>
      <c r="N93" s="228"/>
      <c r="O93" s="228">
        <f>SUM(O94:O101)</f>
        <v>6.17</v>
      </c>
      <c r="P93" s="228"/>
      <c r="Q93" s="228">
        <f>SUM(Q94:Q101)</f>
        <v>0</v>
      </c>
      <c r="R93" s="228"/>
      <c r="S93" s="228"/>
      <c r="T93" s="229"/>
      <c r="U93" s="223"/>
      <c r="V93" s="223">
        <f>SUM(V94:V101)</f>
        <v>27.65</v>
      </c>
      <c r="W93" s="223"/>
      <c r="X93" s="223"/>
      <c r="AG93" t="s">
        <v>150</v>
      </c>
    </row>
    <row r="94" spans="1:60" outlineLevel="1" x14ac:dyDescent="0.2">
      <c r="A94" s="230">
        <v>17</v>
      </c>
      <c r="B94" s="231" t="s">
        <v>254</v>
      </c>
      <c r="C94" s="241" t="s">
        <v>255</v>
      </c>
      <c r="D94" s="232" t="s">
        <v>188</v>
      </c>
      <c r="E94" s="233">
        <v>64.900000000000006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15</v>
      </c>
      <c r="M94" s="235">
        <f>G94*(1+L94/100)</f>
        <v>0</v>
      </c>
      <c r="N94" s="235">
        <v>9.5000000000000001E-2</v>
      </c>
      <c r="O94" s="235">
        <f>ROUND(E94*N94,2)</f>
        <v>6.17</v>
      </c>
      <c r="P94" s="235">
        <v>0</v>
      </c>
      <c r="Q94" s="235">
        <f>ROUND(E94*P94,2)</f>
        <v>0</v>
      </c>
      <c r="R94" s="235"/>
      <c r="S94" s="235" t="s">
        <v>154</v>
      </c>
      <c r="T94" s="236" t="s">
        <v>155</v>
      </c>
      <c r="U94" s="222">
        <v>0.42599999999999999</v>
      </c>
      <c r="V94" s="222">
        <f>ROUND(E94*U94,2)</f>
        <v>27.65</v>
      </c>
      <c r="W94" s="222"/>
      <c r="X94" s="222" t="s">
        <v>167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168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6" t="s">
        <v>256</v>
      </c>
      <c r="D95" s="246"/>
      <c r="E95" s="247"/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170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6" t="s">
        <v>190</v>
      </c>
      <c r="D96" s="246"/>
      <c r="E96" s="247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170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6" t="s">
        <v>257</v>
      </c>
      <c r="D97" s="246"/>
      <c r="E97" s="247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170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56" t="s">
        <v>258</v>
      </c>
      <c r="D98" s="246"/>
      <c r="E98" s="247">
        <v>2.1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3"/>
      <c r="Z98" s="213"/>
      <c r="AA98" s="213"/>
      <c r="AB98" s="213"/>
      <c r="AC98" s="213"/>
      <c r="AD98" s="213"/>
      <c r="AE98" s="213"/>
      <c r="AF98" s="213"/>
      <c r="AG98" s="213" t="s">
        <v>170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6" t="s">
        <v>259</v>
      </c>
      <c r="D99" s="246"/>
      <c r="E99" s="247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170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6" t="s">
        <v>260</v>
      </c>
      <c r="D100" s="246"/>
      <c r="E100" s="247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170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6" t="s">
        <v>261</v>
      </c>
      <c r="D101" s="246"/>
      <c r="E101" s="247">
        <v>62.8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170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24" t="s">
        <v>149</v>
      </c>
      <c r="B102" s="225" t="s">
        <v>73</v>
      </c>
      <c r="C102" s="240" t="s">
        <v>74</v>
      </c>
      <c r="D102" s="226"/>
      <c r="E102" s="227"/>
      <c r="F102" s="228"/>
      <c r="G102" s="228">
        <f>SUMIF(AG103:AG105,"&lt;&gt;NOR",G103:G105)</f>
        <v>0</v>
      </c>
      <c r="H102" s="228"/>
      <c r="I102" s="228">
        <f>SUM(I103:I105)</f>
        <v>0</v>
      </c>
      <c r="J102" s="228"/>
      <c r="K102" s="228">
        <f>SUM(K103:K105)</f>
        <v>0</v>
      </c>
      <c r="L102" s="228"/>
      <c r="M102" s="228">
        <f>SUM(M103:M105)</f>
        <v>0</v>
      </c>
      <c r="N102" s="228"/>
      <c r="O102" s="228">
        <f>SUM(O103:O105)</f>
        <v>0.19</v>
      </c>
      <c r="P102" s="228"/>
      <c r="Q102" s="228">
        <f>SUM(Q103:Q105)</f>
        <v>0</v>
      </c>
      <c r="R102" s="228"/>
      <c r="S102" s="228"/>
      <c r="T102" s="229"/>
      <c r="U102" s="223"/>
      <c r="V102" s="223">
        <f>SUM(V103:V105)</f>
        <v>25.27</v>
      </c>
      <c r="W102" s="223"/>
      <c r="X102" s="223"/>
      <c r="AG102" t="s">
        <v>150</v>
      </c>
    </row>
    <row r="103" spans="1:60" outlineLevel="1" x14ac:dyDescent="0.2">
      <c r="A103" s="230">
        <v>18</v>
      </c>
      <c r="B103" s="231" t="s">
        <v>262</v>
      </c>
      <c r="C103" s="241" t="s">
        <v>263</v>
      </c>
      <c r="D103" s="232" t="s">
        <v>188</v>
      </c>
      <c r="E103" s="233">
        <v>120.35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15</v>
      </c>
      <c r="M103" s="235">
        <f>G103*(1+L103/100)</f>
        <v>0</v>
      </c>
      <c r="N103" s="235">
        <v>1.58E-3</v>
      </c>
      <c r="O103" s="235">
        <f>ROUND(E103*N103,2)</f>
        <v>0.19</v>
      </c>
      <c r="P103" s="235">
        <v>0</v>
      </c>
      <c r="Q103" s="235">
        <f>ROUND(E103*P103,2)</f>
        <v>0</v>
      </c>
      <c r="R103" s="235"/>
      <c r="S103" s="235" t="s">
        <v>154</v>
      </c>
      <c r="T103" s="236" t="s">
        <v>155</v>
      </c>
      <c r="U103" s="222">
        <v>0.21</v>
      </c>
      <c r="V103" s="222">
        <f>ROUND(E103*U103,2)</f>
        <v>25.27</v>
      </c>
      <c r="W103" s="222"/>
      <c r="X103" s="222" t="s">
        <v>167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247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6" t="s">
        <v>264</v>
      </c>
      <c r="D104" s="246"/>
      <c r="E104" s="247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170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6" t="s">
        <v>265</v>
      </c>
      <c r="D105" s="246"/>
      <c r="E105" s="247">
        <v>120.35</v>
      </c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170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">
      <c r="A106" s="224" t="s">
        <v>149</v>
      </c>
      <c r="B106" s="225" t="s">
        <v>75</v>
      </c>
      <c r="C106" s="240" t="s">
        <v>76</v>
      </c>
      <c r="D106" s="226"/>
      <c r="E106" s="227"/>
      <c r="F106" s="228"/>
      <c r="G106" s="228">
        <f>SUMIF(AG107:AG122,"&lt;&gt;NOR",G107:G122)</f>
        <v>0</v>
      </c>
      <c r="H106" s="228"/>
      <c r="I106" s="228">
        <f>SUM(I107:I122)</f>
        <v>0</v>
      </c>
      <c r="J106" s="228"/>
      <c r="K106" s="228">
        <f>SUM(K107:K122)</f>
        <v>0</v>
      </c>
      <c r="L106" s="228"/>
      <c r="M106" s="228">
        <f>SUM(M107:M122)</f>
        <v>0</v>
      </c>
      <c r="N106" s="228"/>
      <c r="O106" s="228">
        <f>SUM(O107:O122)</f>
        <v>0</v>
      </c>
      <c r="P106" s="228"/>
      <c r="Q106" s="228">
        <f>SUM(Q107:Q122)</f>
        <v>0</v>
      </c>
      <c r="R106" s="228"/>
      <c r="S106" s="228"/>
      <c r="T106" s="229"/>
      <c r="U106" s="223"/>
      <c r="V106" s="223">
        <f>SUM(V107:V122)</f>
        <v>37.31</v>
      </c>
      <c r="W106" s="223"/>
      <c r="X106" s="223"/>
      <c r="AG106" t="s">
        <v>150</v>
      </c>
    </row>
    <row r="107" spans="1:60" ht="56.25" outlineLevel="1" x14ac:dyDescent="0.2">
      <c r="A107" s="230">
        <v>19</v>
      </c>
      <c r="B107" s="231" t="s">
        <v>266</v>
      </c>
      <c r="C107" s="241" t="s">
        <v>267</v>
      </c>
      <c r="D107" s="232" t="s">
        <v>188</v>
      </c>
      <c r="E107" s="233">
        <v>120.35</v>
      </c>
      <c r="F107" s="234"/>
      <c r="G107" s="235">
        <f>ROUND(E107*F107,2)</f>
        <v>0</v>
      </c>
      <c r="H107" s="234"/>
      <c r="I107" s="235">
        <f>ROUND(E107*H107,2)</f>
        <v>0</v>
      </c>
      <c r="J107" s="234"/>
      <c r="K107" s="235">
        <f>ROUND(E107*J107,2)</f>
        <v>0</v>
      </c>
      <c r="L107" s="235">
        <v>15</v>
      </c>
      <c r="M107" s="235">
        <f>G107*(1+L107/100)</f>
        <v>0</v>
      </c>
      <c r="N107" s="235">
        <v>4.0000000000000003E-5</v>
      </c>
      <c r="O107" s="235">
        <f>ROUND(E107*N107,2)</f>
        <v>0</v>
      </c>
      <c r="P107" s="235">
        <v>0</v>
      </c>
      <c r="Q107" s="235">
        <f>ROUND(E107*P107,2)</f>
        <v>0</v>
      </c>
      <c r="R107" s="235"/>
      <c r="S107" s="235" t="s">
        <v>154</v>
      </c>
      <c r="T107" s="236" t="s">
        <v>155</v>
      </c>
      <c r="U107" s="222">
        <v>0.31</v>
      </c>
      <c r="V107" s="222">
        <f>ROUND(E107*U107,2)</f>
        <v>37.31</v>
      </c>
      <c r="W107" s="222"/>
      <c r="X107" s="222" t="s">
        <v>167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168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20"/>
      <c r="B108" s="221"/>
      <c r="C108" s="242" t="s">
        <v>268</v>
      </c>
      <c r="D108" s="237"/>
      <c r="E108" s="237"/>
      <c r="F108" s="237"/>
      <c r="G108" s="237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159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38" t="str">
        <f>C108</f>
        <v>zárubněmi, umytí a vyčištění jiných zasklených a natíraných ploch a zařizovacích předmětů před předáním do užívání světlá výška podlaží do 4 m</v>
      </c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6" t="s">
        <v>260</v>
      </c>
      <c r="D109" s="246"/>
      <c r="E109" s="247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170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6" t="s">
        <v>269</v>
      </c>
      <c r="D110" s="246"/>
      <c r="E110" s="247"/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170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6" t="s">
        <v>261</v>
      </c>
      <c r="D111" s="246"/>
      <c r="E111" s="247">
        <v>62.8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170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6" t="s">
        <v>190</v>
      </c>
      <c r="D112" s="246"/>
      <c r="E112" s="247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170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6" t="s">
        <v>270</v>
      </c>
      <c r="D113" s="246"/>
      <c r="E113" s="247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170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6" t="s">
        <v>258</v>
      </c>
      <c r="D114" s="246"/>
      <c r="E114" s="247">
        <v>2.1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170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6" t="s">
        <v>271</v>
      </c>
      <c r="D115" s="246"/>
      <c r="E115" s="247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170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6" t="s">
        <v>272</v>
      </c>
      <c r="D116" s="246"/>
      <c r="E116" s="247">
        <v>55.45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170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ht="22.5" outlineLevel="1" x14ac:dyDescent="0.2">
      <c r="A117" s="230">
        <v>20</v>
      </c>
      <c r="B117" s="231" t="s">
        <v>273</v>
      </c>
      <c r="C117" s="241" t="s">
        <v>274</v>
      </c>
      <c r="D117" s="232" t="s">
        <v>275</v>
      </c>
      <c r="E117" s="233">
        <v>1</v>
      </c>
      <c r="F117" s="234"/>
      <c r="G117" s="235">
        <f>ROUND(E117*F117,2)</f>
        <v>0</v>
      </c>
      <c r="H117" s="234"/>
      <c r="I117" s="235">
        <f>ROUND(E117*H117,2)</f>
        <v>0</v>
      </c>
      <c r="J117" s="234"/>
      <c r="K117" s="235">
        <f>ROUND(E117*J117,2)</f>
        <v>0</v>
      </c>
      <c r="L117" s="235">
        <v>15</v>
      </c>
      <c r="M117" s="235">
        <f>G117*(1+L117/100)</f>
        <v>0</v>
      </c>
      <c r="N117" s="235">
        <v>0</v>
      </c>
      <c r="O117" s="235">
        <f>ROUND(E117*N117,2)</f>
        <v>0</v>
      </c>
      <c r="P117" s="235">
        <v>0</v>
      </c>
      <c r="Q117" s="235">
        <f>ROUND(E117*P117,2)</f>
        <v>0</v>
      </c>
      <c r="R117" s="235"/>
      <c r="S117" s="235" t="s">
        <v>154</v>
      </c>
      <c r="T117" s="236" t="s">
        <v>155</v>
      </c>
      <c r="U117" s="222">
        <v>0</v>
      </c>
      <c r="V117" s="222">
        <f>ROUND(E117*U117,2)</f>
        <v>0</v>
      </c>
      <c r="W117" s="222"/>
      <c r="X117" s="222" t="s">
        <v>167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168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6" t="s">
        <v>190</v>
      </c>
      <c r="D118" s="246"/>
      <c r="E118" s="247"/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170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6" t="s">
        <v>200</v>
      </c>
      <c r="D119" s="246"/>
      <c r="E119" s="247">
        <v>1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170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0">
        <v>21</v>
      </c>
      <c r="B120" s="231" t="s">
        <v>276</v>
      </c>
      <c r="C120" s="241" t="s">
        <v>277</v>
      </c>
      <c r="D120" s="232" t="s">
        <v>275</v>
      </c>
      <c r="E120" s="233">
        <v>1</v>
      </c>
      <c r="F120" s="234"/>
      <c r="G120" s="235">
        <f>ROUND(E120*F120,2)</f>
        <v>0</v>
      </c>
      <c r="H120" s="234"/>
      <c r="I120" s="235">
        <f>ROUND(E120*H120,2)</f>
        <v>0</v>
      </c>
      <c r="J120" s="234"/>
      <c r="K120" s="235">
        <f>ROUND(E120*J120,2)</f>
        <v>0</v>
      </c>
      <c r="L120" s="235">
        <v>15</v>
      </c>
      <c r="M120" s="235">
        <f>G120*(1+L120/100)</f>
        <v>0</v>
      </c>
      <c r="N120" s="235">
        <v>0</v>
      </c>
      <c r="O120" s="235">
        <f>ROUND(E120*N120,2)</f>
        <v>0</v>
      </c>
      <c r="P120" s="235">
        <v>0</v>
      </c>
      <c r="Q120" s="235">
        <f>ROUND(E120*P120,2)</f>
        <v>0</v>
      </c>
      <c r="R120" s="235"/>
      <c r="S120" s="235" t="s">
        <v>154</v>
      </c>
      <c r="T120" s="236" t="s">
        <v>155</v>
      </c>
      <c r="U120" s="222">
        <v>0</v>
      </c>
      <c r="V120" s="222">
        <f>ROUND(E120*U120,2)</f>
        <v>0</v>
      </c>
      <c r="W120" s="222"/>
      <c r="X120" s="222" t="s">
        <v>167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168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6" t="s">
        <v>190</v>
      </c>
      <c r="D121" s="246"/>
      <c r="E121" s="247"/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170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6" t="s">
        <v>200</v>
      </c>
      <c r="D122" s="246"/>
      <c r="E122" s="247">
        <v>1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170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224" t="s">
        <v>149</v>
      </c>
      <c r="B123" s="225" t="s">
        <v>77</v>
      </c>
      <c r="C123" s="240" t="s">
        <v>78</v>
      </c>
      <c r="D123" s="226"/>
      <c r="E123" s="227"/>
      <c r="F123" s="228"/>
      <c r="G123" s="228">
        <f>SUMIF(AG124:AG253,"&lt;&gt;NOR",G124:G253)</f>
        <v>0</v>
      </c>
      <c r="H123" s="228"/>
      <c r="I123" s="228">
        <f>SUM(I124:I253)</f>
        <v>0</v>
      </c>
      <c r="J123" s="228"/>
      <c r="K123" s="228">
        <f>SUM(K124:K253)</f>
        <v>0</v>
      </c>
      <c r="L123" s="228"/>
      <c r="M123" s="228">
        <f>SUM(M124:M253)</f>
        <v>0</v>
      </c>
      <c r="N123" s="228"/>
      <c r="O123" s="228">
        <f>SUM(O124:O253)</f>
        <v>0.28999999999999998</v>
      </c>
      <c r="P123" s="228"/>
      <c r="Q123" s="228">
        <f>SUM(Q124:Q253)</f>
        <v>46.319999999999993</v>
      </c>
      <c r="R123" s="228"/>
      <c r="S123" s="228"/>
      <c r="T123" s="229"/>
      <c r="U123" s="223"/>
      <c r="V123" s="223">
        <f>SUM(V124:V253)</f>
        <v>308.52</v>
      </c>
      <c r="W123" s="223"/>
      <c r="X123" s="223"/>
      <c r="AG123" t="s">
        <v>150</v>
      </c>
    </row>
    <row r="124" spans="1:60" outlineLevel="1" x14ac:dyDescent="0.2">
      <c r="A124" s="230">
        <v>22</v>
      </c>
      <c r="B124" s="231" t="s">
        <v>278</v>
      </c>
      <c r="C124" s="241" t="s">
        <v>279</v>
      </c>
      <c r="D124" s="232" t="s">
        <v>188</v>
      </c>
      <c r="E124" s="233">
        <v>18.376480000000001</v>
      </c>
      <c r="F124" s="234"/>
      <c r="G124" s="235">
        <f>ROUND(E124*F124,2)</f>
        <v>0</v>
      </c>
      <c r="H124" s="234"/>
      <c r="I124" s="235">
        <f>ROUND(E124*H124,2)</f>
        <v>0</v>
      </c>
      <c r="J124" s="234"/>
      <c r="K124" s="235">
        <f>ROUND(E124*J124,2)</f>
        <v>0</v>
      </c>
      <c r="L124" s="235">
        <v>15</v>
      </c>
      <c r="M124" s="235">
        <f>G124*(1+L124/100)</f>
        <v>0</v>
      </c>
      <c r="N124" s="235">
        <v>6.7000000000000002E-4</v>
      </c>
      <c r="O124" s="235">
        <f>ROUND(E124*N124,2)</f>
        <v>0.01</v>
      </c>
      <c r="P124" s="235">
        <v>0.184</v>
      </c>
      <c r="Q124" s="235">
        <f>ROUND(E124*P124,2)</f>
        <v>3.38</v>
      </c>
      <c r="R124" s="235"/>
      <c r="S124" s="235" t="s">
        <v>154</v>
      </c>
      <c r="T124" s="236" t="s">
        <v>155</v>
      </c>
      <c r="U124" s="222">
        <v>0.23</v>
      </c>
      <c r="V124" s="222">
        <f>ROUND(E124*U124,2)</f>
        <v>4.2300000000000004</v>
      </c>
      <c r="W124" s="222"/>
      <c r="X124" s="222" t="s">
        <v>167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168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6" t="s">
        <v>280</v>
      </c>
      <c r="D125" s="246"/>
      <c r="E125" s="247"/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170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6" t="s">
        <v>229</v>
      </c>
      <c r="D126" s="246"/>
      <c r="E126" s="247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170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6" t="s">
        <v>281</v>
      </c>
      <c r="D127" s="246"/>
      <c r="E127" s="247">
        <v>2.2000000000000002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170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6" t="s">
        <v>235</v>
      </c>
      <c r="D128" s="246"/>
      <c r="E128" s="247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170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6" t="s">
        <v>282</v>
      </c>
      <c r="D129" s="246"/>
      <c r="E129" s="247">
        <v>17.98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170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20"/>
      <c r="B130" s="221"/>
      <c r="C130" s="256" t="s">
        <v>192</v>
      </c>
      <c r="D130" s="246"/>
      <c r="E130" s="247">
        <v>-1.8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170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30">
        <v>23</v>
      </c>
      <c r="B131" s="231" t="s">
        <v>283</v>
      </c>
      <c r="C131" s="241" t="s">
        <v>284</v>
      </c>
      <c r="D131" s="232" t="s">
        <v>188</v>
      </c>
      <c r="E131" s="233">
        <v>22.400320000000001</v>
      </c>
      <c r="F131" s="234"/>
      <c r="G131" s="235">
        <f>ROUND(E131*F131,2)</f>
        <v>0</v>
      </c>
      <c r="H131" s="234"/>
      <c r="I131" s="235">
        <f>ROUND(E131*H131,2)</f>
        <v>0</v>
      </c>
      <c r="J131" s="234"/>
      <c r="K131" s="235">
        <f>ROUND(E131*J131,2)</f>
        <v>0</v>
      </c>
      <c r="L131" s="235">
        <v>15</v>
      </c>
      <c r="M131" s="235">
        <f>G131*(1+L131/100)</f>
        <v>0</v>
      </c>
      <c r="N131" s="235">
        <v>6.7000000000000002E-4</v>
      </c>
      <c r="O131" s="235">
        <f>ROUND(E131*N131,2)</f>
        <v>0.02</v>
      </c>
      <c r="P131" s="235">
        <v>0.31900000000000001</v>
      </c>
      <c r="Q131" s="235">
        <f>ROUND(E131*P131,2)</f>
        <v>7.15</v>
      </c>
      <c r="R131" s="235"/>
      <c r="S131" s="235" t="s">
        <v>154</v>
      </c>
      <c r="T131" s="236" t="s">
        <v>155</v>
      </c>
      <c r="U131" s="222">
        <v>0.317</v>
      </c>
      <c r="V131" s="222">
        <f>ROUND(E131*U131,2)</f>
        <v>7.1</v>
      </c>
      <c r="W131" s="222"/>
      <c r="X131" s="222" t="s">
        <v>167</v>
      </c>
      <c r="Y131" s="213"/>
      <c r="Z131" s="213"/>
      <c r="AA131" s="213"/>
      <c r="AB131" s="213"/>
      <c r="AC131" s="213"/>
      <c r="AD131" s="213"/>
      <c r="AE131" s="213"/>
      <c r="AF131" s="213"/>
      <c r="AG131" s="213" t="s">
        <v>168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6" t="s">
        <v>280</v>
      </c>
      <c r="D132" s="246"/>
      <c r="E132" s="247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170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20"/>
      <c r="B133" s="221"/>
      <c r="C133" s="256" t="s">
        <v>229</v>
      </c>
      <c r="D133" s="246"/>
      <c r="E133" s="247"/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170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6" t="s">
        <v>285</v>
      </c>
      <c r="D134" s="246"/>
      <c r="E134" s="247">
        <v>22.4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170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30">
        <v>24</v>
      </c>
      <c r="B135" s="231" t="s">
        <v>286</v>
      </c>
      <c r="C135" s="241" t="s">
        <v>287</v>
      </c>
      <c r="D135" s="232" t="s">
        <v>288</v>
      </c>
      <c r="E135" s="233">
        <v>1.3010900000000001</v>
      </c>
      <c r="F135" s="234"/>
      <c r="G135" s="235">
        <f>ROUND(E135*F135,2)</f>
        <v>0</v>
      </c>
      <c r="H135" s="234"/>
      <c r="I135" s="235">
        <f>ROUND(E135*H135,2)</f>
        <v>0</v>
      </c>
      <c r="J135" s="234"/>
      <c r="K135" s="235">
        <f>ROUND(E135*J135,2)</f>
        <v>0</v>
      </c>
      <c r="L135" s="235">
        <v>15</v>
      </c>
      <c r="M135" s="235">
        <f>G135*(1+L135/100)</f>
        <v>0</v>
      </c>
      <c r="N135" s="235">
        <v>6.8900000000000003E-3</v>
      </c>
      <c r="O135" s="235">
        <f>ROUND(E135*N135,2)</f>
        <v>0.01</v>
      </c>
      <c r="P135" s="235">
        <v>2.4</v>
      </c>
      <c r="Q135" s="235">
        <f>ROUND(E135*P135,2)</f>
        <v>3.12</v>
      </c>
      <c r="R135" s="235"/>
      <c r="S135" s="235" t="s">
        <v>154</v>
      </c>
      <c r="T135" s="236" t="s">
        <v>155</v>
      </c>
      <c r="U135" s="222">
        <v>9.0310000000000006</v>
      </c>
      <c r="V135" s="222">
        <f>ROUND(E135*U135,2)</f>
        <v>11.75</v>
      </c>
      <c r="W135" s="222"/>
      <c r="X135" s="222" t="s">
        <v>167</v>
      </c>
      <c r="Y135" s="213"/>
      <c r="Z135" s="213"/>
      <c r="AA135" s="213"/>
      <c r="AB135" s="213"/>
      <c r="AC135" s="213"/>
      <c r="AD135" s="213"/>
      <c r="AE135" s="213"/>
      <c r="AF135" s="213"/>
      <c r="AG135" s="213" t="s">
        <v>168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6" t="s">
        <v>289</v>
      </c>
      <c r="D136" s="246"/>
      <c r="E136" s="247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170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2.5" outlineLevel="1" x14ac:dyDescent="0.2">
      <c r="A137" s="220"/>
      <c r="B137" s="221"/>
      <c r="C137" s="256" t="s">
        <v>290</v>
      </c>
      <c r="D137" s="246"/>
      <c r="E137" s="247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170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ht="22.5" outlineLevel="1" x14ac:dyDescent="0.2">
      <c r="A138" s="220"/>
      <c r="B138" s="221"/>
      <c r="C138" s="256" t="s">
        <v>291</v>
      </c>
      <c r="D138" s="246"/>
      <c r="E138" s="247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170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6" t="s">
        <v>292</v>
      </c>
      <c r="D139" s="246"/>
      <c r="E139" s="247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170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ht="22.5" outlineLevel="1" x14ac:dyDescent="0.2">
      <c r="A140" s="220"/>
      <c r="B140" s="221"/>
      <c r="C140" s="256" t="s">
        <v>293</v>
      </c>
      <c r="D140" s="246"/>
      <c r="E140" s="247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170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6" t="s">
        <v>294</v>
      </c>
      <c r="D141" s="246"/>
      <c r="E141" s="247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170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2.5" outlineLevel="1" x14ac:dyDescent="0.2">
      <c r="A142" s="220"/>
      <c r="B142" s="221"/>
      <c r="C142" s="256" t="s">
        <v>295</v>
      </c>
      <c r="D142" s="246"/>
      <c r="E142" s="247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170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6" t="s">
        <v>296</v>
      </c>
      <c r="D143" s="246"/>
      <c r="E143" s="247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170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6" t="s">
        <v>297</v>
      </c>
      <c r="D144" s="246"/>
      <c r="E144" s="247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170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6" t="s">
        <v>298</v>
      </c>
      <c r="D145" s="246"/>
      <c r="E145" s="247">
        <v>0.84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170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6" t="s">
        <v>299</v>
      </c>
      <c r="D146" s="246"/>
      <c r="E146" s="247">
        <v>0.46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170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ht="22.5" outlineLevel="1" x14ac:dyDescent="0.2">
      <c r="A147" s="230">
        <v>25</v>
      </c>
      <c r="B147" s="231" t="s">
        <v>300</v>
      </c>
      <c r="C147" s="241" t="s">
        <v>301</v>
      </c>
      <c r="D147" s="232" t="s">
        <v>288</v>
      </c>
      <c r="E147" s="233">
        <v>4.8033000000000001</v>
      </c>
      <c r="F147" s="234"/>
      <c r="G147" s="235">
        <f>ROUND(E147*F147,2)</f>
        <v>0</v>
      </c>
      <c r="H147" s="234"/>
      <c r="I147" s="235">
        <f>ROUND(E147*H147,2)</f>
        <v>0</v>
      </c>
      <c r="J147" s="234"/>
      <c r="K147" s="235">
        <f>ROUND(E147*J147,2)</f>
        <v>0</v>
      </c>
      <c r="L147" s="235">
        <v>15</v>
      </c>
      <c r="M147" s="235">
        <f>G147*(1+L147/100)</f>
        <v>0</v>
      </c>
      <c r="N147" s="235">
        <v>0</v>
      </c>
      <c r="O147" s="235">
        <f>ROUND(E147*N147,2)</f>
        <v>0</v>
      </c>
      <c r="P147" s="235">
        <v>2.2000000000000002</v>
      </c>
      <c r="Q147" s="235">
        <f>ROUND(E147*P147,2)</f>
        <v>10.57</v>
      </c>
      <c r="R147" s="235"/>
      <c r="S147" s="235" t="s">
        <v>154</v>
      </c>
      <c r="T147" s="236" t="s">
        <v>155</v>
      </c>
      <c r="U147" s="222">
        <v>7.2</v>
      </c>
      <c r="V147" s="222">
        <f>ROUND(E147*U147,2)</f>
        <v>34.58</v>
      </c>
      <c r="W147" s="222"/>
      <c r="X147" s="222" t="s">
        <v>167</v>
      </c>
      <c r="Y147" s="213"/>
      <c r="Z147" s="213"/>
      <c r="AA147" s="213"/>
      <c r="AB147" s="213"/>
      <c r="AC147" s="213"/>
      <c r="AD147" s="213"/>
      <c r="AE147" s="213"/>
      <c r="AF147" s="213"/>
      <c r="AG147" s="213" t="s">
        <v>168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20"/>
      <c r="B148" s="221"/>
      <c r="C148" s="256" t="s">
        <v>229</v>
      </c>
      <c r="D148" s="246"/>
      <c r="E148" s="247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170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6" t="s">
        <v>302</v>
      </c>
      <c r="D149" s="246"/>
      <c r="E149" s="247"/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170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6" t="s">
        <v>303</v>
      </c>
      <c r="D150" s="246"/>
      <c r="E150" s="247">
        <v>1.03</v>
      </c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170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6" t="s">
        <v>229</v>
      </c>
      <c r="D151" s="246"/>
      <c r="E151" s="247"/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170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6" t="s">
        <v>304</v>
      </c>
      <c r="D152" s="246"/>
      <c r="E152" s="247"/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170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6" t="s">
        <v>305</v>
      </c>
      <c r="D153" s="246"/>
      <c r="E153" s="247">
        <v>1.47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170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20"/>
      <c r="B154" s="221"/>
      <c r="C154" s="256" t="s">
        <v>235</v>
      </c>
      <c r="D154" s="246"/>
      <c r="E154" s="247"/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3"/>
      <c r="Z154" s="213"/>
      <c r="AA154" s="213"/>
      <c r="AB154" s="213"/>
      <c r="AC154" s="213"/>
      <c r="AD154" s="213"/>
      <c r="AE154" s="213"/>
      <c r="AF154" s="213"/>
      <c r="AG154" s="213" t="s">
        <v>170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20"/>
      <c r="B155" s="221"/>
      <c r="C155" s="256" t="s">
        <v>306</v>
      </c>
      <c r="D155" s="246"/>
      <c r="E155" s="247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170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20"/>
      <c r="B156" s="221"/>
      <c r="C156" s="256" t="s">
        <v>307</v>
      </c>
      <c r="D156" s="246"/>
      <c r="E156" s="247">
        <v>2.2999999999999998</v>
      </c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170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30">
        <v>26</v>
      </c>
      <c r="B157" s="231" t="s">
        <v>308</v>
      </c>
      <c r="C157" s="241" t="s">
        <v>309</v>
      </c>
      <c r="D157" s="232" t="s">
        <v>188</v>
      </c>
      <c r="E157" s="233">
        <v>34.5</v>
      </c>
      <c r="F157" s="234"/>
      <c r="G157" s="235">
        <f>ROUND(E157*F157,2)</f>
        <v>0</v>
      </c>
      <c r="H157" s="234"/>
      <c r="I157" s="235">
        <f>ROUND(E157*H157,2)</f>
        <v>0</v>
      </c>
      <c r="J157" s="234"/>
      <c r="K157" s="235">
        <f>ROUND(E157*J157,2)</f>
        <v>0</v>
      </c>
      <c r="L157" s="235">
        <v>15</v>
      </c>
      <c r="M157" s="235">
        <f>G157*(1+L157/100)</f>
        <v>0</v>
      </c>
      <c r="N157" s="235">
        <v>0</v>
      </c>
      <c r="O157" s="235">
        <f>ROUND(E157*N157,2)</f>
        <v>0</v>
      </c>
      <c r="P157" s="235">
        <v>0.02</v>
      </c>
      <c r="Q157" s="235">
        <f>ROUND(E157*P157,2)</f>
        <v>0.69</v>
      </c>
      <c r="R157" s="235"/>
      <c r="S157" s="235" t="s">
        <v>154</v>
      </c>
      <c r="T157" s="236" t="s">
        <v>155</v>
      </c>
      <c r="U157" s="222">
        <v>0.15</v>
      </c>
      <c r="V157" s="222">
        <f>ROUND(E157*U157,2)</f>
        <v>5.18</v>
      </c>
      <c r="W157" s="222"/>
      <c r="X157" s="222" t="s">
        <v>167</v>
      </c>
      <c r="Y157" s="213"/>
      <c r="Z157" s="213"/>
      <c r="AA157" s="213"/>
      <c r="AB157" s="213"/>
      <c r="AC157" s="213"/>
      <c r="AD157" s="213"/>
      <c r="AE157" s="213"/>
      <c r="AF157" s="213"/>
      <c r="AG157" s="213" t="s">
        <v>168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6" t="s">
        <v>229</v>
      </c>
      <c r="D158" s="246"/>
      <c r="E158" s="247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170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6" t="s">
        <v>302</v>
      </c>
      <c r="D159" s="246"/>
      <c r="E159" s="247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170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20"/>
      <c r="B160" s="221"/>
      <c r="C160" s="256" t="s">
        <v>310</v>
      </c>
      <c r="D160" s="246"/>
      <c r="E160" s="247">
        <v>34.5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170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30">
        <v>27</v>
      </c>
      <c r="B161" s="231" t="s">
        <v>311</v>
      </c>
      <c r="C161" s="241" t="s">
        <v>312</v>
      </c>
      <c r="D161" s="232" t="s">
        <v>188</v>
      </c>
      <c r="E161" s="233">
        <v>27.2</v>
      </c>
      <c r="F161" s="234"/>
      <c r="G161" s="235">
        <f>ROUND(E161*F161,2)</f>
        <v>0</v>
      </c>
      <c r="H161" s="234"/>
      <c r="I161" s="235">
        <f>ROUND(E161*H161,2)</f>
        <v>0</v>
      </c>
      <c r="J161" s="234"/>
      <c r="K161" s="235">
        <f>ROUND(E161*J161,2)</f>
        <v>0</v>
      </c>
      <c r="L161" s="235">
        <v>15</v>
      </c>
      <c r="M161" s="235">
        <f>G161*(1+L161/100)</f>
        <v>0</v>
      </c>
      <c r="N161" s="235">
        <v>0</v>
      </c>
      <c r="O161" s="235">
        <f>ROUND(E161*N161,2)</f>
        <v>0</v>
      </c>
      <c r="P161" s="235">
        <v>8.4000000000000005E-2</v>
      </c>
      <c r="Q161" s="235">
        <f>ROUND(E161*P161,2)</f>
        <v>2.2799999999999998</v>
      </c>
      <c r="R161" s="235"/>
      <c r="S161" s="235" t="s">
        <v>154</v>
      </c>
      <c r="T161" s="236" t="s">
        <v>155</v>
      </c>
      <c r="U161" s="222">
        <v>0.44</v>
      </c>
      <c r="V161" s="222">
        <f>ROUND(E161*U161,2)</f>
        <v>11.97</v>
      </c>
      <c r="W161" s="222"/>
      <c r="X161" s="222" t="s">
        <v>167</v>
      </c>
      <c r="Y161" s="213"/>
      <c r="Z161" s="213"/>
      <c r="AA161" s="213"/>
      <c r="AB161" s="213"/>
      <c r="AC161" s="213"/>
      <c r="AD161" s="213"/>
      <c r="AE161" s="213"/>
      <c r="AF161" s="213"/>
      <c r="AG161" s="213" t="s">
        <v>168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20"/>
      <c r="B162" s="221"/>
      <c r="C162" s="256" t="s">
        <v>229</v>
      </c>
      <c r="D162" s="246"/>
      <c r="E162" s="247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3"/>
      <c r="Z162" s="213"/>
      <c r="AA162" s="213"/>
      <c r="AB162" s="213"/>
      <c r="AC162" s="213"/>
      <c r="AD162" s="213"/>
      <c r="AE162" s="213"/>
      <c r="AF162" s="213"/>
      <c r="AG162" s="213" t="s">
        <v>170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20"/>
      <c r="B163" s="221"/>
      <c r="C163" s="256" t="s">
        <v>304</v>
      </c>
      <c r="D163" s="246"/>
      <c r="E163" s="247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170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6" t="s">
        <v>313</v>
      </c>
      <c r="D164" s="246"/>
      <c r="E164" s="247">
        <v>27.2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170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30">
        <v>28</v>
      </c>
      <c r="B165" s="231" t="s">
        <v>314</v>
      </c>
      <c r="C165" s="241" t="s">
        <v>315</v>
      </c>
      <c r="D165" s="232" t="s">
        <v>199</v>
      </c>
      <c r="E165" s="233">
        <v>1</v>
      </c>
      <c r="F165" s="234"/>
      <c r="G165" s="235">
        <f>ROUND(E165*F165,2)</f>
        <v>0</v>
      </c>
      <c r="H165" s="234"/>
      <c r="I165" s="235">
        <f>ROUND(E165*H165,2)</f>
        <v>0</v>
      </c>
      <c r="J165" s="234"/>
      <c r="K165" s="235">
        <f>ROUND(E165*J165,2)</f>
        <v>0</v>
      </c>
      <c r="L165" s="235">
        <v>15</v>
      </c>
      <c r="M165" s="235">
        <f>G165*(1+L165/100)</f>
        <v>0</v>
      </c>
      <c r="N165" s="235">
        <v>0</v>
      </c>
      <c r="O165" s="235">
        <f>ROUND(E165*N165,2)</f>
        <v>0</v>
      </c>
      <c r="P165" s="235">
        <v>0</v>
      </c>
      <c r="Q165" s="235">
        <f>ROUND(E165*P165,2)</f>
        <v>0</v>
      </c>
      <c r="R165" s="235"/>
      <c r="S165" s="235" t="s">
        <v>154</v>
      </c>
      <c r="T165" s="236" t="s">
        <v>155</v>
      </c>
      <c r="U165" s="222">
        <v>0.05</v>
      </c>
      <c r="V165" s="222">
        <f>ROUND(E165*U165,2)</f>
        <v>0.05</v>
      </c>
      <c r="W165" s="222"/>
      <c r="X165" s="222" t="s">
        <v>167</v>
      </c>
      <c r="Y165" s="213"/>
      <c r="Z165" s="213"/>
      <c r="AA165" s="213"/>
      <c r="AB165" s="213"/>
      <c r="AC165" s="213"/>
      <c r="AD165" s="213"/>
      <c r="AE165" s="213"/>
      <c r="AF165" s="213"/>
      <c r="AG165" s="213" t="s">
        <v>168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20"/>
      <c r="B166" s="221"/>
      <c r="C166" s="256" t="s">
        <v>235</v>
      </c>
      <c r="D166" s="246"/>
      <c r="E166" s="247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170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20"/>
      <c r="B167" s="221"/>
      <c r="C167" s="256" t="s">
        <v>200</v>
      </c>
      <c r="D167" s="246"/>
      <c r="E167" s="247">
        <v>1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170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ht="33.75" outlineLevel="1" x14ac:dyDescent="0.2">
      <c r="A168" s="230">
        <v>29</v>
      </c>
      <c r="B168" s="231" t="s">
        <v>316</v>
      </c>
      <c r="C168" s="241" t="s">
        <v>317</v>
      </c>
      <c r="D168" s="232" t="s">
        <v>188</v>
      </c>
      <c r="E168" s="233">
        <v>1.6</v>
      </c>
      <c r="F168" s="234"/>
      <c r="G168" s="235">
        <f>ROUND(E168*F168,2)</f>
        <v>0</v>
      </c>
      <c r="H168" s="234"/>
      <c r="I168" s="235">
        <f>ROUND(E168*H168,2)</f>
        <v>0</v>
      </c>
      <c r="J168" s="234"/>
      <c r="K168" s="235">
        <f>ROUND(E168*J168,2)</f>
        <v>0</v>
      </c>
      <c r="L168" s="235">
        <v>15</v>
      </c>
      <c r="M168" s="235">
        <f>G168*(1+L168/100)</f>
        <v>0</v>
      </c>
      <c r="N168" s="235">
        <v>1.17E-3</v>
      </c>
      <c r="O168" s="235">
        <f>ROUND(E168*N168,2)</f>
        <v>0</v>
      </c>
      <c r="P168" s="235">
        <v>7.5999999999999998E-2</v>
      </c>
      <c r="Q168" s="235">
        <f>ROUND(E168*P168,2)</f>
        <v>0.12</v>
      </c>
      <c r="R168" s="235"/>
      <c r="S168" s="235" t="s">
        <v>154</v>
      </c>
      <c r="T168" s="236" t="s">
        <v>155</v>
      </c>
      <c r="U168" s="222">
        <v>0.93899999999999995</v>
      </c>
      <c r="V168" s="222">
        <f>ROUND(E168*U168,2)</f>
        <v>1.5</v>
      </c>
      <c r="W168" s="222"/>
      <c r="X168" s="222" t="s">
        <v>167</v>
      </c>
      <c r="Y168" s="213"/>
      <c r="Z168" s="213"/>
      <c r="AA168" s="213"/>
      <c r="AB168" s="213"/>
      <c r="AC168" s="213"/>
      <c r="AD168" s="213"/>
      <c r="AE168" s="213"/>
      <c r="AF168" s="213"/>
      <c r="AG168" s="213" t="s">
        <v>168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6" t="s">
        <v>235</v>
      </c>
      <c r="D169" s="246"/>
      <c r="E169" s="247"/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170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20"/>
      <c r="B170" s="221"/>
      <c r="C170" s="256" t="s">
        <v>318</v>
      </c>
      <c r="D170" s="246"/>
      <c r="E170" s="247">
        <v>1.6</v>
      </c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3"/>
      <c r="Z170" s="213"/>
      <c r="AA170" s="213"/>
      <c r="AB170" s="213"/>
      <c r="AC170" s="213"/>
      <c r="AD170" s="213"/>
      <c r="AE170" s="213"/>
      <c r="AF170" s="213"/>
      <c r="AG170" s="213" t="s">
        <v>170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30">
        <v>30</v>
      </c>
      <c r="B171" s="231" t="s">
        <v>319</v>
      </c>
      <c r="C171" s="241" t="s">
        <v>320</v>
      </c>
      <c r="D171" s="232" t="s">
        <v>321</v>
      </c>
      <c r="E171" s="233">
        <v>0.6</v>
      </c>
      <c r="F171" s="234"/>
      <c r="G171" s="235">
        <f>ROUND(E171*F171,2)</f>
        <v>0</v>
      </c>
      <c r="H171" s="234"/>
      <c r="I171" s="235">
        <f>ROUND(E171*H171,2)</f>
        <v>0</v>
      </c>
      <c r="J171" s="234"/>
      <c r="K171" s="235">
        <f>ROUND(E171*J171,2)</f>
        <v>0</v>
      </c>
      <c r="L171" s="235">
        <v>15</v>
      </c>
      <c r="M171" s="235">
        <f>G171*(1+L171/100)</f>
        <v>0</v>
      </c>
      <c r="N171" s="235">
        <v>0</v>
      </c>
      <c r="O171" s="235">
        <f>ROUND(E171*N171,2)</f>
        <v>0</v>
      </c>
      <c r="P171" s="235">
        <v>2.14E-3</v>
      </c>
      <c r="Q171" s="235">
        <f>ROUND(E171*P171,2)</f>
        <v>0</v>
      </c>
      <c r="R171" s="235"/>
      <c r="S171" s="235" t="s">
        <v>154</v>
      </c>
      <c r="T171" s="236" t="s">
        <v>155</v>
      </c>
      <c r="U171" s="222">
        <v>5.5</v>
      </c>
      <c r="V171" s="222">
        <f>ROUND(E171*U171,2)</f>
        <v>3.3</v>
      </c>
      <c r="W171" s="222"/>
      <c r="X171" s="222" t="s">
        <v>167</v>
      </c>
      <c r="Y171" s="213"/>
      <c r="Z171" s="213"/>
      <c r="AA171" s="213"/>
      <c r="AB171" s="213"/>
      <c r="AC171" s="213"/>
      <c r="AD171" s="213"/>
      <c r="AE171" s="213"/>
      <c r="AF171" s="213"/>
      <c r="AG171" s="213" t="s">
        <v>168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6" t="s">
        <v>190</v>
      </c>
      <c r="D172" s="246"/>
      <c r="E172" s="247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170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20"/>
      <c r="B173" s="221"/>
      <c r="C173" s="256" t="s">
        <v>322</v>
      </c>
      <c r="D173" s="246"/>
      <c r="E173" s="247">
        <v>0.6</v>
      </c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170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30">
        <v>31</v>
      </c>
      <c r="B174" s="231" t="s">
        <v>323</v>
      </c>
      <c r="C174" s="241" t="s">
        <v>324</v>
      </c>
      <c r="D174" s="232" t="s">
        <v>321</v>
      </c>
      <c r="E174" s="233">
        <v>30.051539999999999</v>
      </c>
      <c r="F174" s="234"/>
      <c r="G174" s="235">
        <f>ROUND(E174*F174,2)</f>
        <v>0</v>
      </c>
      <c r="H174" s="234"/>
      <c r="I174" s="235">
        <f>ROUND(E174*H174,2)</f>
        <v>0</v>
      </c>
      <c r="J174" s="234"/>
      <c r="K174" s="235">
        <f>ROUND(E174*J174,2)</f>
        <v>0</v>
      </c>
      <c r="L174" s="235">
        <v>15</v>
      </c>
      <c r="M174" s="235">
        <f>G174*(1+L174/100)</f>
        <v>0</v>
      </c>
      <c r="N174" s="235">
        <v>0</v>
      </c>
      <c r="O174" s="235">
        <f>ROUND(E174*N174,2)</f>
        <v>0</v>
      </c>
      <c r="P174" s="235">
        <v>4.6000000000000001E-4</v>
      </c>
      <c r="Q174" s="235">
        <f>ROUND(E174*P174,2)</f>
        <v>0.01</v>
      </c>
      <c r="R174" s="235"/>
      <c r="S174" s="235" t="s">
        <v>154</v>
      </c>
      <c r="T174" s="236" t="s">
        <v>155</v>
      </c>
      <c r="U174" s="222">
        <v>1</v>
      </c>
      <c r="V174" s="222">
        <f>ROUND(E174*U174,2)</f>
        <v>30.05</v>
      </c>
      <c r="W174" s="222"/>
      <c r="X174" s="222" t="s">
        <v>167</v>
      </c>
      <c r="Y174" s="213"/>
      <c r="Z174" s="213"/>
      <c r="AA174" s="213"/>
      <c r="AB174" s="213"/>
      <c r="AC174" s="213"/>
      <c r="AD174" s="213"/>
      <c r="AE174" s="213"/>
      <c r="AF174" s="213"/>
      <c r="AG174" s="213" t="s">
        <v>168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20"/>
      <c r="B175" s="221"/>
      <c r="C175" s="256" t="s">
        <v>289</v>
      </c>
      <c r="D175" s="246"/>
      <c r="E175" s="247"/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170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ht="22.5" outlineLevel="1" x14ac:dyDescent="0.2">
      <c r="A176" s="220"/>
      <c r="B176" s="221"/>
      <c r="C176" s="256" t="s">
        <v>290</v>
      </c>
      <c r="D176" s="246"/>
      <c r="E176" s="247"/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170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ht="22.5" outlineLevel="1" x14ac:dyDescent="0.2">
      <c r="A177" s="220"/>
      <c r="B177" s="221"/>
      <c r="C177" s="256" t="s">
        <v>291</v>
      </c>
      <c r="D177" s="246"/>
      <c r="E177" s="247"/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170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6" t="s">
        <v>292</v>
      </c>
      <c r="D178" s="246"/>
      <c r="E178" s="247"/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170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ht="22.5" outlineLevel="1" x14ac:dyDescent="0.2">
      <c r="A179" s="220"/>
      <c r="B179" s="221"/>
      <c r="C179" s="256" t="s">
        <v>293</v>
      </c>
      <c r="D179" s="246"/>
      <c r="E179" s="247"/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170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20"/>
      <c r="B180" s="221"/>
      <c r="C180" s="256" t="s">
        <v>294</v>
      </c>
      <c r="D180" s="246"/>
      <c r="E180" s="247"/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3"/>
      <c r="Z180" s="213"/>
      <c r="AA180" s="213"/>
      <c r="AB180" s="213"/>
      <c r="AC180" s="213"/>
      <c r="AD180" s="213"/>
      <c r="AE180" s="213"/>
      <c r="AF180" s="213"/>
      <c r="AG180" s="213" t="s">
        <v>170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ht="22.5" outlineLevel="1" x14ac:dyDescent="0.2">
      <c r="A181" s="220"/>
      <c r="B181" s="221"/>
      <c r="C181" s="256" t="s">
        <v>295</v>
      </c>
      <c r="D181" s="246"/>
      <c r="E181" s="247"/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170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6" t="s">
        <v>296</v>
      </c>
      <c r="D182" s="246"/>
      <c r="E182" s="247"/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170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20"/>
      <c r="B183" s="221"/>
      <c r="C183" s="256" t="s">
        <v>297</v>
      </c>
      <c r="D183" s="246"/>
      <c r="E183" s="247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3"/>
      <c r="Z183" s="213"/>
      <c r="AA183" s="213"/>
      <c r="AB183" s="213"/>
      <c r="AC183" s="213"/>
      <c r="AD183" s="213"/>
      <c r="AE183" s="213"/>
      <c r="AF183" s="213"/>
      <c r="AG183" s="213" t="s">
        <v>170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20"/>
      <c r="B184" s="221"/>
      <c r="C184" s="256" t="s">
        <v>325</v>
      </c>
      <c r="D184" s="246"/>
      <c r="E184" s="247">
        <v>30.05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170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ht="22.5" outlineLevel="1" x14ac:dyDescent="0.2">
      <c r="A185" s="230">
        <v>32</v>
      </c>
      <c r="B185" s="231" t="s">
        <v>326</v>
      </c>
      <c r="C185" s="241" t="s">
        <v>327</v>
      </c>
      <c r="D185" s="232" t="s">
        <v>188</v>
      </c>
      <c r="E185" s="233">
        <v>51.181959999999997</v>
      </c>
      <c r="F185" s="234"/>
      <c r="G185" s="235">
        <f>ROUND(E185*F185,2)</f>
        <v>0</v>
      </c>
      <c r="H185" s="234"/>
      <c r="I185" s="235">
        <f>ROUND(E185*H185,2)</f>
        <v>0</v>
      </c>
      <c r="J185" s="234"/>
      <c r="K185" s="235">
        <f>ROUND(E185*J185,2)</f>
        <v>0</v>
      </c>
      <c r="L185" s="235">
        <v>15</v>
      </c>
      <c r="M185" s="235">
        <f>G185*(1+L185/100)</f>
        <v>0</v>
      </c>
      <c r="N185" s="235">
        <v>0</v>
      </c>
      <c r="O185" s="235">
        <f>ROUND(E185*N185,2)</f>
        <v>0</v>
      </c>
      <c r="P185" s="235">
        <v>0.05</v>
      </c>
      <c r="Q185" s="235">
        <f>ROUND(E185*P185,2)</f>
        <v>2.56</v>
      </c>
      <c r="R185" s="235"/>
      <c r="S185" s="235" t="s">
        <v>154</v>
      </c>
      <c r="T185" s="236" t="s">
        <v>155</v>
      </c>
      <c r="U185" s="222">
        <v>0.46200000000000002</v>
      </c>
      <c r="V185" s="222">
        <f>ROUND(E185*U185,2)</f>
        <v>23.65</v>
      </c>
      <c r="W185" s="222"/>
      <c r="X185" s="222" t="s">
        <v>167</v>
      </c>
      <c r="Y185" s="213"/>
      <c r="Z185" s="213"/>
      <c r="AA185" s="213"/>
      <c r="AB185" s="213"/>
      <c r="AC185" s="213"/>
      <c r="AD185" s="213"/>
      <c r="AE185" s="213"/>
      <c r="AF185" s="213"/>
      <c r="AG185" s="213" t="s">
        <v>168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6" t="s">
        <v>229</v>
      </c>
      <c r="D186" s="246"/>
      <c r="E186" s="247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170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6" t="s">
        <v>328</v>
      </c>
      <c r="D187" s="246"/>
      <c r="E187" s="247">
        <v>61.7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170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20"/>
      <c r="B188" s="221"/>
      <c r="C188" s="256" t="s">
        <v>329</v>
      </c>
      <c r="D188" s="246"/>
      <c r="E188" s="247">
        <v>-10.52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170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ht="22.5" outlineLevel="1" x14ac:dyDescent="0.2">
      <c r="A189" s="230">
        <v>33</v>
      </c>
      <c r="B189" s="231" t="s">
        <v>330</v>
      </c>
      <c r="C189" s="241" t="s">
        <v>331</v>
      </c>
      <c r="D189" s="232" t="s">
        <v>188</v>
      </c>
      <c r="E189" s="233">
        <v>194.33197999999999</v>
      </c>
      <c r="F189" s="234"/>
      <c r="G189" s="235">
        <f>ROUND(E189*F189,2)</f>
        <v>0</v>
      </c>
      <c r="H189" s="234"/>
      <c r="I189" s="235">
        <f>ROUND(E189*H189,2)</f>
        <v>0</v>
      </c>
      <c r="J189" s="234"/>
      <c r="K189" s="235">
        <f>ROUND(E189*J189,2)</f>
        <v>0</v>
      </c>
      <c r="L189" s="235">
        <v>15</v>
      </c>
      <c r="M189" s="235">
        <f>G189*(1+L189/100)</f>
        <v>0</v>
      </c>
      <c r="N189" s="235">
        <v>0</v>
      </c>
      <c r="O189" s="235">
        <f>ROUND(E189*N189,2)</f>
        <v>0</v>
      </c>
      <c r="P189" s="235">
        <v>4.5999999999999999E-2</v>
      </c>
      <c r="Q189" s="235">
        <f>ROUND(E189*P189,2)</f>
        <v>8.94</v>
      </c>
      <c r="R189" s="235"/>
      <c r="S189" s="235" t="s">
        <v>154</v>
      </c>
      <c r="T189" s="236" t="s">
        <v>155</v>
      </c>
      <c r="U189" s="222">
        <v>0.26</v>
      </c>
      <c r="V189" s="222">
        <f>ROUND(E189*U189,2)</f>
        <v>50.53</v>
      </c>
      <c r="W189" s="222"/>
      <c r="X189" s="222" t="s">
        <v>167</v>
      </c>
      <c r="Y189" s="213"/>
      <c r="Z189" s="213"/>
      <c r="AA189" s="213"/>
      <c r="AB189" s="213"/>
      <c r="AC189" s="213"/>
      <c r="AD189" s="213"/>
      <c r="AE189" s="213"/>
      <c r="AF189" s="213"/>
      <c r="AG189" s="213" t="s">
        <v>332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20"/>
      <c r="B190" s="221"/>
      <c r="C190" s="256" t="s">
        <v>229</v>
      </c>
      <c r="D190" s="246"/>
      <c r="E190" s="247"/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3"/>
      <c r="Z190" s="213"/>
      <c r="AA190" s="213"/>
      <c r="AB190" s="213"/>
      <c r="AC190" s="213"/>
      <c r="AD190" s="213"/>
      <c r="AE190" s="213"/>
      <c r="AF190" s="213"/>
      <c r="AG190" s="213" t="s">
        <v>170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6" t="s">
        <v>233</v>
      </c>
      <c r="D191" s="246"/>
      <c r="E191" s="247">
        <v>115.01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170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6" t="s">
        <v>234</v>
      </c>
      <c r="D192" s="246"/>
      <c r="E192" s="247">
        <v>-12.84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170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6" t="s">
        <v>235</v>
      </c>
      <c r="D193" s="246"/>
      <c r="E193" s="247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170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20"/>
      <c r="B194" s="221"/>
      <c r="C194" s="256" t="s">
        <v>236</v>
      </c>
      <c r="D194" s="246"/>
      <c r="E194" s="247">
        <v>47.65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170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6" t="s">
        <v>237</v>
      </c>
      <c r="D195" s="246"/>
      <c r="E195" s="247">
        <v>47.43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170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6" t="s">
        <v>238</v>
      </c>
      <c r="D196" s="246"/>
      <c r="E196" s="247">
        <v>-2.92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170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30">
        <v>34</v>
      </c>
      <c r="B197" s="231" t="s">
        <v>333</v>
      </c>
      <c r="C197" s="241" t="s">
        <v>334</v>
      </c>
      <c r="D197" s="232" t="s">
        <v>188</v>
      </c>
      <c r="E197" s="233">
        <v>38.5</v>
      </c>
      <c r="F197" s="234"/>
      <c r="G197" s="235">
        <f>ROUND(E197*F197,2)</f>
        <v>0</v>
      </c>
      <c r="H197" s="234"/>
      <c r="I197" s="235">
        <f>ROUND(E197*H197,2)</f>
        <v>0</v>
      </c>
      <c r="J197" s="234"/>
      <c r="K197" s="235">
        <f>ROUND(E197*J197,2)</f>
        <v>0</v>
      </c>
      <c r="L197" s="235">
        <v>15</v>
      </c>
      <c r="M197" s="235">
        <f>G197*(1+L197/100)</f>
        <v>0</v>
      </c>
      <c r="N197" s="235">
        <v>0</v>
      </c>
      <c r="O197" s="235">
        <f>ROUND(E197*N197,2)</f>
        <v>0</v>
      </c>
      <c r="P197" s="235">
        <v>1.15E-3</v>
      </c>
      <c r="Q197" s="235">
        <f>ROUND(E197*P197,2)</f>
        <v>0.04</v>
      </c>
      <c r="R197" s="235"/>
      <c r="S197" s="235" t="s">
        <v>154</v>
      </c>
      <c r="T197" s="236" t="s">
        <v>155</v>
      </c>
      <c r="U197" s="222">
        <v>3.5000000000000003E-2</v>
      </c>
      <c r="V197" s="222">
        <f>ROUND(E197*U197,2)</f>
        <v>1.35</v>
      </c>
      <c r="W197" s="222"/>
      <c r="X197" s="222" t="s">
        <v>167</v>
      </c>
      <c r="Y197" s="213"/>
      <c r="Z197" s="213"/>
      <c r="AA197" s="213"/>
      <c r="AB197" s="213"/>
      <c r="AC197" s="213"/>
      <c r="AD197" s="213"/>
      <c r="AE197" s="213"/>
      <c r="AF197" s="213"/>
      <c r="AG197" s="213" t="s">
        <v>168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6" t="s">
        <v>235</v>
      </c>
      <c r="D198" s="246"/>
      <c r="E198" s="247"/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170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20"/>
      <c r="B199" s="221"/>
      <c r="C199" s="256" t="s">
        <v>335</v>
      </c>
      <c r="D199" s="246"/>
      <c r="E199" s="247"/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170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6" t="s">
        <v>336</v>
      </c>
      <c r="D200" s="246"/>
      <c r="E200" s="247">
        <v>38.5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170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30">
        <v>35</v>
      </c>
      <c r="B201" s="231" t="s">
        <v>337</v>
      </c>
      <c r="C201" s="241" t="s">
        <v>338</v>
      </c>
      <c r="D201" s="232" t="s">
        <v>188</v>
      </c>
      <c r="E201" s="233">
        <v>25.55</v>
      </c>
      <c r="F201" s="234"/>
      <c r="G201" s="235">
        <f>ROUND(E201*F201,2)</f>
        <v>0</v>
      </c>
      <c r="H201" s="234"/>
      <c r="I201" s="235">
        <f>ROUND(E201*H201,2)</f>
        <v>0</v>
      </c>
      <c r="J201" s="234"/>
      <c r="K201" s="235">
        <f>ROUND(E201*J201,2)</f>
        <v>0</v>
      </c>
      <c r="L201" s="235">
        <v>15</v>
      </c>
      <c r="M201" s="235">
        <f>G201*(1+L201/100)</f>
        <v>0</v>
      </c>
      <c r="N201" s="235">
        <v>0</v>
      </c>
      <c r="O201" s="235">
        <f>ROUND(E201*N201,2)</f>
        <v>0</v>
      </c>
      <c r="P201" s="235">
        <v>1.6E-2</v>
      </c>
      <c r="Q201" s="235">
        <f>ROUND(E201*P201,2)</f>
        <v>0.41</v>
      </c>
      <c r="R201" s="235"/>
      <c r="S201" s="235" t="s">
        <v>154</v>
      </c>
      <c r="T201" s="236" t="s">
        <v>155</v>
      </c>
      <c r="U201" s="222">
        <v>0.14000000000000001</v>
      </c>
      <c r="V201" s="222">
        <f>ROUND(E201*U201,2)</f>
        <v>3.58</v>
      </c>
      <c r="W201" s="222"/>
      <c r="X201" s="222" t="s">
        <v>167</v>
      </c>
      <c r="Y201" s="213"/>
      <c r="Z201" s="213"/>
      <c r="AA201" s="213"/>
      <c r="AB201" s="213"/>
      <c r="AC201" s="213"/>
      <c r="AD201" s="213"/>
      <c r="AE201" s="213"/>
      <c r="AF201" s="213"/>
      <c r="AG201" s="213" t="s">
        <v>168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6" t="s">
        <v>235</v>
      </c>
      <c r="D202" s="246"/>
      <c r="E202" s="247"/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170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6" t="s">
        <v>306</v>
      </c>
      <c r="D203" s="246"/>
      <c r="E203" s="247"/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170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20"/>
      <c r="B204" s="221"/>
      <c r="C204" s="256" t="s">
        <v>339</v>
      </c>
      <c r="D204" s="246"/>
      <c r="E204" s="247">
        <v>25.55</v>
      </c>
      <c r="F204" s="222"/>
      <c r="G204" s="222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170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ht="22.5" outlineLevel="1" x14ac:dyDescent="0.2">
      <c r="A205" s="230">
        <v>36</v>
      </c>
      <c r="B205" s="231" t="s">
        <v>340</v>
      </c>
      <c r="C205" s="241" t="s">
        <v>341</v>
      </c>
      <c r="D205" s="232" t="s">
        <v>188</v>
      </c>
      <c r="E205" s="233">
        <v>128.1</v>
      </c>
      <c r="F205" s="234"/>
      <c r="G205" s="235">
        <f>ROUND(E205*F205,2)</f>
        <v>0</v>
      </c>
      <c r="H205" s="234"/>
      <c r="I205" s="235">
        <f>ROUND(E205*H205,2)</f>
        <v>0</v>
      </c>
      <c r="J205" s="234"/>
      <c r="K205" s="235">
        <f>ROUND(E205*J205,2)</f>
        <v>0</v>
      </c>
      <c r="L205" s="235">
        <v>15</v>
      </c>
      <c r="M205" s="235">
        <f>G205*(1+L205/100)</f>
        <v>0</v>
      </c>
      <c r="N205" s="235">
        <v>0</v>
      </c>
      <c r="O205" s="235">
        <f>ROUND(E205*N205,2)</f>
        <v>0</v>
      </c>
      <c r="P205" s="235">
        <v>3.5000000000000003E-2</v>
      </c>
      <c r="Q205" s="235">
        <f>ROUND(E205*P205,2)</f>
        <v>4.4800000000000004</v>
      </c>
      <c r="R205" s="235"/>
      <c r="S205" s="235" t="s">
        <v>154</v>
      </c>
      <c r="T205" s="236" t="s">
        <v>155</v>
      </c>
      <c r="U205" s="222">
        <v>0.09</v>
      </c>
      <c r="V205" s="222">
        <f>ROUND(E205*U205,2)</f>
        <v>11.53</v>
      </c>
      <c r="W205" s="222"/>
      <c r="X205" s="222" t="s">
        <v>167</v>
      </c>
      <c r="Y205" s="213"/>
      <c r="Z205" s="213"/>
      <c r="AA205" s="213"/>
      <c r="AB205" s="213"/>
      <c r="AC205" s="213"/>
      <c r="AD205" s="213"/>
      <c r="AE205" s="213"/>
      <c r="AF205" s="213"/>
      <c r="AG205" s="213" t="s">
        <v>168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20"/>
      <c r="B206" s="221"/>
      <c r="C206" s="256" t="s">
        <v>235</v>
      </c>
      <c r="D206" s="246"/>
      <c r="E206" s="247"/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170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20"/>
      <c r="B207" s="221"/>
      <c r="C207" s="256" t="s">
        <v>335</v>
      </c>
      <c r="D207" s="246"/>
      <c r="E207" s="247"/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3"/>
      <c r="Z207" s="213"/>
      <c r="AA207" s="213"/>
      <c r="AB207" s="213"/>
      <c r="AC207" s="213"/>
      <c r="AD207" s="213"/>
      <c r="AE207" s="213"/>
      <c r="AF207" s="213"/>
      <c r="AG207" s="213" t="s">
        <v>170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6" t="s">
        <v>342</v>
      </c>
      <c r="D208" s="246"/>
      <c r="E208" s="247">
        <v>77</v>
      </c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170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6" t="s">
        <v>306</v>
      </c>
      <c r="D209" s="246"/>
      <c r="E209" s="247"/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170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20"/>
      <c r="B210" s="221"/>
      <c r="C210" s="256" t="s">
        <v>343</v>
      </c>
      <c r="D210" s="246"/>
      <c r="E210" s="247">
        <v>51.1</v>
      </c>
      <c r="F210" s="222"/>
      <c r="G210" s="222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170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30">
        <v>37</v>
      </c>
      <c r="B211" s="231" t="s">
        <v>344</v>
      </c>
      <c r="C211" s="241" t="s">
        <v>345</v>
      </c>
      <c r="D211" s="232" t="s">
        <v>188</v>
      </c>
      <c r="E211" s="233">
        <v>36.898879999999998</v>
      </c>
      <c r="F211" s="234"/>
      <c r="G211" s="235">
        <f>ROUND(E211*F211,2)</f>
        <v>0</v>
      </c>
      <c r="H211" s="234"/>
      <c r="I211" s="235">
        <f>ROUND(E211*H211,2)</f>
        <v>0</v>
      </c>
      <c r="J211" s="234"/>
      <c r="K211" s="235">
        <f>ROUND(E211*J211,2)</f>
        <v>0</v>
      </c>
      <c r="L211" s="235">
        <v>15</v>
      </c>
      <c r="M211" s="235">
        <f>G211*(1+L211/100)</f>
        <v>0</v>
      </c>
      <c r="N211" s="235">
        <v>0</v>
      </c>
      <c r="O211" s="235">
        <f>ROUND(E211*N211,2)</f>
        <v>0</v>
      </c>
      <c r="P211" s="235">
        <v>5.0000000000000001E-3</v>
      </c>
      <c r="Q211" s="235">
        <f>ROUND(E211*P211,2)</f>
        <v>0.18</v>
      </c>
      <c r="R211" s="235"/>
      <c r="S211" s="235" t="s">
        <v>154</v>
      </c>
      <c r="T211" s="236" t="s">
        <v>155</v>
      </c>
      <c r="U211" s="222">
        <v>0.51</v>
      </c>
      <c r="V211" s="222">
        <f>ROUND(E211*U211,2)</f>
        <v>18.82</v>
      </c>
      <c r="W211" s="222"/>
      <c r="X211" s="222" t="s">
        <v>167</v>
      </c>
      <c r="Y211" s="213"/>
      <c r="Z211" s="213"/>
      <c r="AA211" s="213"/>
      <c r="AB211" s="213"/>
      <c r="AC211" s="213"/>
      <c r="AD211" s="213"/>
      <c r="AE211" s="213"/>
      <c r="AF211" s="213"/>
      <c r="AG211" s="213" t="s">
        <v>168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/>
      <c r="B212" s="221"/>
      <c r="C212" s="256" t="s">
        <v>229</v>
      </c>
      <c r="D212" s="246"/>
      <c r="E212" s="247"/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170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20"/>
      <c r="B213" s="221"/>
      <c r="C213" s="256" t="s">
        <v>346</v>
      </c>
      <c r="D213" s="246"/>
      <c r="E213" s="247">
        <v>36.9</v>
      </c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170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30">
        <v>38</v>
      </c>
      <c r="B214" s="231" t="s">
        <v>347</v>
      </c>
      <c r="C214" s="241" t="s">
        <v>348</v>
      </c>
      <c r="D214" s="232" t="s">
        <v>188</v>
      </c>
      <c r="E214" s="233">
        <v>36.898879999999998</v>
      </c>
      <c r="F214" s="234"/>
      <c r="G214" s="235">
        <f>ROUND(E214*F214,2)</f>
        <v>0</v>
      </c>
      <c r="H214" s="234"/>
      <c r="I214" s="235">
        <f>ROUND(E214*H214,2)</f>
        <v>0</v>
      </c>
      <c r="J214" s="234"/>
      <c r="K214" s="235">
        <f>ROUND(E214*J214,2)</f>
        <v>0</v>
      </c>
      <c r="L214" s="235">
        <v>15</v>
      </c>
      <c r="M214" s="235">
        <f>G214*(1+L214/100)</f>
        <v>0</v>
      </c>
      <c r="N214" s="235">
        <v>0</v>
      </c>
      <c r="O214" s="235">
        <f>ROUND(E214*N214,2)</f>
        <v>0</v>
      </c>
      <c r="P214" s="235">
        <v>2E-3</v>
      </c>
      <c r="Q214" s="235">
        <f>ROUND(E214*P214,2)</f>
        <v>7.0000000000000007E-2</v>
      </c>
      <c r="R214" s="235"/>
      <c r="S214" s="235" t="s">
        <v>154</v>
      </c>
      <c r="T214" s="236" t="s">
        <v>155</v>
      </c>
      <c r="U214" s="222">
        <v>0.1</v>
      </c>
      <c r="V214" s="222">
        <f>ROUND(E214*U214,2)</f>
        <v>3.69</v>
      </c>
      <c r="W214" s="222"/>
      <c r="X214" s="222" t="s">
        <v>167</v>
      </c>
      <c r="Y214" s="213"/>
      <c r="Z214" s="213"/>
      <c r="AA214" s="213"/>
      <c r="AB214" s="213"/>
      <c r="AC214" s="213"/>
      <c r="AD214" s="213"/>
      <c r="AE214" s="213"/>
      <c r="AF214" s="213"/>
      <c r="AG214" s="213" t="s">
        <v>168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20"/>
      <c r="B215" s="221"/>
      <c r="C215" s="256" t="s">
        <v>229</v>
      </c>
      <c r="D215" s="246"/>
      <c r="E215" s="247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170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20"/>
      <c r="B216" s="221"/>
      <c r="C216" s="256" t="s">
        <v>346</v>
      </c>
      <c r="D216" s="246"/>
      <c r="E216" s="247">
        <v>36.9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3"/>
      <c r="Z216" s="213"/>
      <c r="AA216" s="213"/>
      <c r="AB216" s="213"/>
      <c r="AC216" s="213"/>
      <c r="AD216" s="213"/>
      <c r="AE216" s="213"/>
      <c r="AF216" s="213"/>
      <c r="AG216" s="213" t="s">
        <v>170</v>
      </c>
      <c r="AH216" s="213">
        <v>0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ht="22.5" outlineLevel="1" x14ac:dyDescent="0.2">
      <c r="A217" s="230">
        <v>39</v>
      </c>
      <c r="B217" s="231" t="s">
        <v>349</v>
      </c>
      <c r="C217" s="241" t="s">
        <v>350</v>
      </c>
      <c r="D217" s="232" t="s">
        <v>188</v>
      </c>
      <c r="E217" s="233">
        <v>155.30000000000001</v>
      </c>
      <c r="F217" s="234"/>
      <c r="G217" s="235">
        <f>ROUND(E217*F217,2)</f>
        <v>0</v>
      </c>
      <c r="H217" s="234"/>
      <c r="I217" s="235">
        <f>ROUND(E217*H217,2)</f>
        <v>0</v>
      </c>
      <c r="J217" s="234"/>
      <c r="K217" s="235">
        <f>ROUND(E217*J217,2)</f>
        <v>0</v>
      </c>
      <c r="L217" s="235">
        <v>15</v>
      </c>
      <c r="M217" s="235">
        <f>G217*(1+L217/100)</f>
        <v>0</v>
      </c>
      <c r="N217" s="235">
        <v>0</v>
      </c>
      <c r="O217" s="235">
        <f>ROUND(E217*N217,2)</f>
        <v>0</v>
      </c>
      <c r="P217" s="235">
        <v>1E-3</v>
      </c>
      <c r="Q217" s="235">
        <f>ROUND(E217*P217,2)</f>
        <v>0.16</v>
      </c>
      <c r="R217" s="235"/>
      <c r="S217" s="235" t="s">
        <v>154</v>
      </c>
      <c r="T217" s="236" t="s">
        <v>155</v>
      </c>
      <c r="U217" s="222">
        <v>0.26</v>
      </c>
      <c r="V217" s="222">
        <f>ROUND(E217*U217,2)</f>
        <v>40.380000000000003</v>
      </c>
      <c r="W217" s="222"/>
      <c r="X217" s="222" t="s">
        <v>167</v>
      </c>
      <c r="Y217" s="213"/>
      <c r="Z217" s="213"/>
      <c r="AA217" s="213"/>
      <c r="AB217" s="213"/>
      <c r="AC217" s="213"/>
      <c r="AD217" s="213"/>
      <c r="AE217" s="213"/>
      <c r="AF217" s="213"/>
      <c r="AG217" s="213" t="s">
        <v>168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6" t="s">
        <v>229</v>
      </c>
      <c r="D218" s="246"/>
      <c r="E218" s="247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170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20"/>
      <c r="B219" s="221"/>
      <c r="C219" s="256" t="s">
        <v>304</v>
      </c>
      <c r="D219" s="246"/>
      <c r="E219" s="247"/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3"/>
      <c r="Z219" s="213"/>
      <c r="AA219" s="213"/>
      <c r="AB219" s="213"/>
      <c r="AC219" s="213"/>
      <c r="AD219" s="213"/>
      <c r="AE219" s="213"/>
      <c r="AF219" s="213"/>
      <c r="AG219" s="213" t="s">
        <v>170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20"/>
      <c r="B220" s="221"/>
      <c r="C220" s="256" t="s">
        <v>313</v>
      </c>
      <c r="D220" s="246"/>
      <c r="E220" s="247">
        <v>27.2</v>
      </c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170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6" t="s">
        <v>235</v>
      </c>
      <c r="D221" s="246"/>
      <c r="E221" s="247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170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20"/>
      <c r="B222" s="221"/>
      <c r="C222" s="256" t="s">
        <v>335</v>
      </c>
      <c r="D222" s="246"/>
      <c r="E222" s="247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3"/>
      <c r="Z222" s="213"/>
      <c r="AA222" s="213"/>
      <c r="AB222" s="213"/>
      <c r="AC222" s="213"/>
      <c r="AD222" s="213"/>
      <c r="AE222" s="213"/>
      <c r="AF222" s="213"/>
      <c r="AG222" s="213" t="s">
        <v>170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6" t="s">
        <v>342</v>
      </c>
      <c r="D223" s="246"/>
      <c r="E223" s="247">
        <v>77</v>
      </c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170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6" t="s">
        <v>306</v>
      </c>
      <c r="D224" s="246"/>
      <c r="E224" s="247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170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20"/>
      <c r="B225" s="221"/>
      <c r="C225" s="256" t="s">
        <v>343</v>
      </c>
      <c r="D225" s="246"/>
      <c r="E225" s="247">
        <v>51.1</v>
      </c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3"/>
      <c r="Z225" s="213"/>
      <c r="AA225" s="213"/>
      <c r="AB225" s="213"/>
      <c r="AC225" s="213"/>
      <c r="AD225" s="213"/>
      <c r="AE225" s="213"/>
      <c r="AF225" s="213"/>
      <c r="AG225" s="213" t="s">
        <v>170</v>
      </c>
      <c r="AH225" s="213">
        <v>0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30">
        <v>40</v>
      </c>
      <c r="B226" s="231" t="s">
        <v>351</v>
      </c>
      <c r="C226" s="241" t="s">
        <v>352</v>
      </c>
      <c r="D226" s="232" t="s">
        <v>188</v>
      </c>
      <c r="E226" s="233">
        <v>100.2</v>
      </c>
      <c r="F226" s="234"/>
      <c r="G226" s="235">
        <f>ROUND(E226*F226,2)</f>
        <v>0</v>
      </c>
      <c r="H226" s="234"/>
      <c r="I226" s="235">
        <f>ROUND(E226*H226,2)</f>
        <v>0</v>
      </c>
      <c r="J226" s="234"/>
      <c r="K226" s="235">
        <f>ROUND(E226*J226,2)</f>
        <v>0</v>
      </c>
      <c r="L226" s="235">
        <v>15</v>
      </c>
      <c r="M226" s="235">
        <f>G226*(1+L226/100)</f>
        <v>0</v>
      </c>
      <c r="N226" s="235">
        <v>0</v>
      </c>
      <c r="O226" s="235">
        <f>ROUND(E226*N226,2)</f>
        <v>0</v>
      </c>
      <c r="P226" s="235">
        <v>0</v>
      </c>
      <c r="Q226" s="235">
        <f>ROUND(E226*P226,2)</f>
        <v>0</v>
      </c>
      <c r="R226" s="235"/>
      <c r="S226" s="235" t="s">
        <v>154</v>
      </c>
      <c r="T226" s="236" t="s">
        <v>155</v>
      </c>
      <c r="U226" s="222">
        <v>0.17</v>
      </c>
      <c r="V226" s="222">
        <f>ROUND(E226*U226,2)</f>
        <v>17.03</v>
      </c>
      <c r="W226" s="222"/>
      <c r="X226" s="222" t="s">
        <v>167</v>
      </c>
      <c r="Y226" s="213"/>
      <c r="Z226" s="213"/>
      <c r="AA226" s="213"/>
      <c r="AB226" s="213"/>
      <c r="AC226" s="213"/>
      <c r="AD226" s="213"/>
      <c r="AE226" s="213"/>
      <c r="AF226" s="213"/>
      <c r="AG226" s="213" t="s">
        <v>168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6" t="s">
        <v>229</v>
      </c>
      <c r="D227" s="246"/>
      <c r="E227" s="247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170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20"/>
      <c r="B228" s="221"/>
      <c r="C228" s="256" t="s">
        <v>302</v>
      </c>
      <c r="D228" s="246"/>
      <c r="E228" s="247"/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3"/>
      <c r="Z228" s="213"/>
      <c r="AA228" s="213"/>
      <c r="AB228" s="213"/>
      <c r="AC228" s="213"/>
      <c r="AD228" s="213"/>
      <c r="AE228" s="213"/>
      <c r="AF228" s="213"/>
      <c r="AG228" s="213" t="s">
        <v>170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">
      <c r="A229" s="220"/>
      <c r="B229" s="221"/>
      <c r="C229" s="256" t="s">
        <v>310</v>
      </c>
      <c r="D229" s="246"/>
      <c r="E229" s="247">
        <v>34.5</v>
      </c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3"/>
      <c r="Z229" s="213"/>
      <c r="AA229" s="213"/>
      <c r="AB229" s="213"/>
      <c r="AC229" s="213"/>
      <c r="AD229" s="213"/>
      <c r="AE229" s="213"/>
      <c r="AF229" s="213"/>
      <c r="AG229" s="213" t="s">
        <v>170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6" t="s">
        <v>229</v>
      </c>
      <c r="D230" s="246"/>
      <c r="E230" s="247"/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170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20"/>
      <c r="B231" s="221"/>
      <c r="C231" s="256" t="s">
        <v>304</v>
      </c>
      <c r="D231" s="246"/>
      <c r="E231" s="247"/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3"/>
      <c r="Z231" s="213"/>
      <c r="AA231" s="213"/>
      <c r="AB231" s="213"/>
      <c r="AC231" s="213"/>
      <c r="AD231" s="213"/>
      <c r="AE231" s="213"/>
      <c r="AF231" s="213"/>
      <c r="AG231" s="213" t="s">
        <v>170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20"/>
      <c r="B232" s="221"/>
      <c r="C232" s="256" t="s">
        <v>313</v>
      </c>
      <c r="D232" s="246"/>
      <c r="E232" s="247">
        <v>27.2</v>
      </c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170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6" t="s">
        <v>235</v>
      </c>
      <c r="D233" s="246"/>
      <c r="E233" s="247"/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170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6" t="s">
        <v>335</v>
      </c>
      <c r="D234" s="246"/>
      <c r="E234" s="247"/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170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6" t="s">
        <v>336</v>
      </c>
      <c r="D235" s="246"/>
      <c r="E235" s="247">
        <v>38.5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170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30">
        <v>41</v>
      </c>
      <c r="B236" s="231" t="s">
        <v>353</v>
      </c>
      <c r="C236" s="241" t="s">
        <v>354</v>
      </c>
      <c r="D236" s="232" t="s">
        <v>188</v>
      </c>
      <c r="E236" s="233">
        <v>25.55</v>
      </c>
      <c r="F236" s="234"/>
      <c r="G236" s="235">
        <f>ROUND(E236*F236,2)</f>
        <v>0</v>
      </c>
      <c r="H236" s="234"/>
      <c r="I236" s="235">
        <f>ROUND(E236*H236,2)</f>
        <v>0</v>
      </c>
      <c r="J236" s="234"/>
      <c r="K236" s="235">
        <f>ROUND(E236*J236,2)</f>
        <v>0</v>
      </c>
      <c r="L236" s="235">
        <v>15</v>
      </c>
      <c r="M236" s="235">
        <f>G236*(1+L236/100)</f>
        <v>0</v>
      </c>
      <c r="N236" s="235">
        <v>0</v>
      </c>
      <c r="O236" s="235">
        <f>ROUND(E236*N236,2)</f>
        <v>0</v>
      </c>
      <c r="P236" s="235">
        <v>0</v>
      </c>
      <c r="Q236" s="235">
        <f>ROUND(E236*P236,2)</f>
        <v>0</v>
      </c>
      <c r="R236" s="235"/>
      <c r="S236" s="235" t="s">
        <v>154</v>
      </c>
      <c r="T236" s="236" t="s">
        <v>155</v>
      </c>
      <c r="U236" s="222">
        <v>0.17</v>
      </c>
      <c r="V236" s="222">
        <f>ROUND(E236*U236,2)</f>
        <v>4.34</v>
      </c>
      <c r="W236" s="222"/>
      <c r="X236" s="222" t="s">
        <v>167</v>
      </c>
      <c r="Y236" s="213"/>
      <c r="Z236" s="213"/>
      <c r="AA236" s="213"/>
      <c r="AB236" s="213"/>
      <c r="AC236" s="213"/>
      <c r="AD236" s="213"/>
      <c r="AE236" s="213"/>
      <c r="AF236" s="213"/>
      <c r="AG236" s="213" t="s">
        <v>168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20"/>
      <c r="B237" s="221"/>
      <c r="C237" s="256" t="s">
        <v>235</v>
      </c>
      <c r="D237" s="246"/>
      <c r="E237" s="247"/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170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6" t="s">
        <v>306</v>
      </c>
      <c r="D238" s="246"/>
      <c r="E238" s="247"/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170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20"/>
      <c r="B239" s="221"/>
      <c r="C239" s="256" t="s">
        <v>339</v>
      </c>
      <c r="D239" s="246"/>
      <c r="E239" s="247">
        <v>25.55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170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30">
        <v>42</v>
      </c>
      <c r="B240" s="231" t="s">
        <v>355</v>
      </c>
      <c r="C240" s="241" t="s">
        <v>356</v>
      </c>
      <c r="D240" s="232" t="s">
        <v>357</v>
      </c>
      <c r="E240" s="233">
        <v>10.518039999999999</v>
      </c>
      <c r="F240" s="234"/>
      <c r="G240" s="235">
        <f>ROUND(E240*F240,2)</f>
        <v>0</v>
      </c>
      <c r="H240" s="234"/>
      <c r="I240" s="235">
        <f>ROUND(E240*H240,2)</f>
        <v>0</v>
      </c>
      <c r="J240" s="234"/>
      <c r="K240" s="235">
        <f>ROUND(E240*J240,2)</f>
        <v>0</v>
      </c>
      <c r="L240" s="235">
        <v>15</v>
      </c>
      <c r="M240" s="235">
        <f>G240*(1+L240/100)</f>
        <v>0</v>
      </c>
      <c r="N240" s="235">
        <v>2.3650000000000001E-2</v>
      </c>
      <c r="O240" s="235">
        <f>ROUND(E240*N240,2)</f>
        <v>0.25</v>
      </c>
      <c r="P240" s="235">
        <v>0</v>
      </c>
      <c r="Q240" s="235">
        <f>ROUND(E240*P240,2)</f>
        <v>0</v>
      </c>
      <c r="R240" s="235"/>
      <c r="S240" s="235" t="s">
        <v>154</v>
      </c>
      <c r="T240" s="236" t="s">
        <v>155</v>
      </c>
      <c r="U240" s="222">
        <v>0.82599999999999996</v>
      </c>
      <c r="V240" s="222">
        <f>ROUND(E240*U240,2)</f>
        <v>8.69</v>
      </c>
      <c r="W240" s="222"/>
      <c r="X240" s="222" t="s">
        <v>167</v>
      </c>
      <c r="Y240" s="213"/>
      <c r="Z240" s="213"/>
      <c r="AA240" s="213"/>
      <c r="AB240" s="213"/>
      <c r="AC240" s="213"/>
      <c r="AD240" s="213"/>
      <c r="AE240" s="213"/>
      <c r="AF240" s="213"/>
      <c r="AG240" s="213" t="s">
        <v>168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6" t="s">
        <v>289</v>
      </c>
      <c r="D241" s="246"/>
      <c r="E241" s="247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170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ht="22.5" outlineLevel="1" x14ac:dyDescent="0.2">
      <c r="A242" s="220"/>
      <c r="B242" s="221"/>
      <c r="C242" s="256" t="s">
        <v>290</v>
      </c>
      <c r="D242" s="246"/>
      <c r="E242" s="247"/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170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ht="22.5" outlineLevel="1" x14ac:dyDescent="0.2">
      <c r="A243" s="220"/>
      <c r="B243" s="221"/>
      <c r="C243" s="256" t="s">
        <v>291</v>
      </c>
      <c r="D243" s="246"/>
      <c r="E243" s="247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170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20"/>
      <c r="B244" s="221"/>
      <c r="C244" s="256" t="s">
        <v>292</v>
      </c>
      <c r="D244" s="246"/>
      <c r="E244" s="247"/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170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ht="22.5" outlineLevel="1" x14ac:dyDescent="0.2">
      <c r="A245" s="220"/>
      <c r="B245" s="221"/>
      <c r="C245" s="256" t="s">
        <v>293</v>
      </c>
      <c r="D245" s="246"/>
      <c r="E245" s="247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170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6" t="s">
        <v>294</v>
      </c>
      <c r="D246" s="246"/>
      <c r="E246" s="247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170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ht="22.5" outlineLevel="1" x14ac:dyDescent="0.2">
      <c r="A247" s="220"/>
      <c r="B247" s="221"/>
      <c r="C247" s="256" t="s">
        <v>295</v>
      </c>
      <c r="D247" s="246"/>
      <c r="E247" s="247"/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170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20"/>
      <c r="B248" s="221"/>
      <c r="C248" s="256" t="s">
        <v>296</v>
      </c>
      <c r="D248" s="246"/>
      <c r="E248" s="247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170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6" t="s">
        <v>297</v>
      </c>
      <c r="D249" s="246"/>
      <c r="E249" s="247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170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20"/>
      <c r="B250" s="221"/>
      <c r="C250" s="256" t="s">
        <v>358</v>
      </c>
      <c r="D250" s="246"/>
      <c r="E250" s="247">
        <v>10.52</v>
      </c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170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30">
        <v>43</v>
      </c>
      <c r="B251" s="231" t="s">
        <v>359</v>
      </c>
      <c r="C251" s="241" t="s">
        <v>360</v>
      </c>
      <c r="D251" s="232" t="s">
        <v>361</v>
      </c>
      <c r="E251" s="233">
        <v>31.7</v>
      </c>
      <c r="F251" s="234"/>
      <c r="G251" s="235">
        <f>ROUND(E251*F251,2)</f>
        <v>0</v>
      </c>
      <c r="H251" s="234"/>
      <c r="I251" s="235">
        <f>ROUND(E251*H251,2)</f>
        <v>0</v>
      </c>
      <c r="J251" s="234"/>
      <c r="K251" s="235">
        <f>ROUND(E251*J251,2)</f>
        <v>0</v>
      </c>
      <c r="L251" s="235">
        <v>15</v>
      </c>
      <c r="M251" s="235">
        <f>G251*(1+L251/100)</f>
        <v>0</v>
      </c>
      <c r="N251" s="235">
        <v>0</v>
      </c>
      <c r="O251" s="235">
        <f>ROUND(E251*N251,2)</f>
        <v>0</v>
      </c>
      <c r="P251" s="235">
        <v>6.8000000000000005E-2</v>
      </c>
      <c r="Q251" s="235">
        <f>ROUND(E251*P251,2)</f>
        <v>2.16</v>
      </c>
      <c r="R251" s="235"/>
      <c r="S251" s="235" t="s">
        <v>154</v>
      </c>
      <c r="T251" s="236" t="s">
        <v>155</v>
      </c>
      <c r="U251" s="222">
        <v>0.48</v>
      </c>
      <c r="V251" s="222">
        <f>ROUND(E251*U251,2)</f>
        <v>15.22</v>
      </c>
      <c r="W251" s="222"/>
      <c r="X251" s="222" t="s">
        <v>167</v>
      </c>
      <c r="Y251" s="213"/>
      <c r="Z251" s="213"/>
      <c r="AA251" s="213"/>
      <c r="AB251" s="213"/>
      <c r="AC251" s="213"/>
      <c r="AD251" s="213"/>
      <c r="AE251" s="213"/>
      <c r="AF251" s="213"/>
      <c r="AG251" s="213" t="s">
        <v>168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20"/>
      <c r="B252" s="221"/>
      <c r="C252" s="256" t="s">
        <v>229</v>
      </c>
      <c r="D252" s="246"/>
      <c r="E252" s="247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170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6" t="s">
        <v>362</v>
      </c>
      <c r="D253" s="246"/>
      <c r="E253" s="247">
        <v>31.7</v>
      </c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170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x14ac:dyDescent="0.2">
      <c r="A254" s="224" t="s">
        <v>149</v>
      </c>
      <c r="B254" s="225" t="s">
        <v>79</v>
      </c>
      <c r="C254" s="240" t="s">
        <v>80</v>
      </c>
      <c r="D254" s="226"/>
      <c r="E254" s="227"/>
      <c r="F254" s="228"/>
      <c r="G254" s="228">
        <f>SUMIF(AG255:AG258,"&lt;&gt;NOR",G255:G258)</f>
        <v>0</v>
      </c>
      <c r="H254" s="228"/>
      <c r="I254" s="228">
        <f>SUM(I255:I258)</f>
        <v>0</v>
      </c>
      <c r="J254" s="228"/>
      <c r="K254" s="228">
        <f>SUM(K255:K258)</f>
        <v>0</v>
      </c>
      <c r="L254" s="228"/>
      <c r="M254" s="228">
        <f>SUM(M255:M258)</f>
        <v>0</v>
      </c>
      <c r="N254" s="228"/>
      <c r="O254" s="228">
        <f>SUM(O255:O258)</f>
        <v>0</v>
      </c>
      <c r="P254" s="228"/>
      <c r="Q254" s="228">
        <f>SUM(Q255:Q258)</f>
        <v>0</v>
      </c>
      <c r="R254" s="228"/>
      <c r="S254" s="228"/>
      <c r="T254" s="229"/>
      <c r="U254" s="223"/>
      <c r="V254" s="223">
        <f>SUM(V255:V258)</f>
        <v>44.25</v>
      </c>
      <c r="W254" s="223"/>
      <c r="X254" s="223"/>
      <c r="AG254" t="s">
        <v>150</v>
      </c>
    </row>
    <row r="255" spans="1:60" ht="33.75" outlineLevel="1" x14ac:dyDescent="0.2">
      <c r="A255" s="230">
        <v>44</v>
      </c>
      <c r="B255" s="231" t="s">
        <v>363</v>
      </c>
      <c r="C255" s="241" t="s">
        <v>364</v>
      </c>
      <c r="D255" s="232" t="s">
        <v>365</v>
      </c>
      <c r="E255" s="233">
        <v>17.169540000000001</v>
      </c>
      <c r="F255" s="234"/>
      <c r="G255" s="235">
        <f>ROUND(E255*F255,2)</f>
        <v>0</v>
      </c>
      <c r="H255" s="234"/>
      <c r="I255" s="235">
        <f>ROUND(E255*H255,2)</f>
        <v>0</v>
      </c>
      <c r="J255" s="234"/>
      <c r="K255" s="235">
        <f>ROUND(E255*J255,2)</f>
        <v>0</v>
      </c>
      <c r="L255" s="235">
        <v>15</v>
      </c>
      <c r="M255" s="235">
        <f>G255*(1+L255/100)</f>
        <v>0</v>
      </c>
      <c r="N255" s="235">
        <v>0</v>
      </c>
      <c r="O255" s="235">
        <f>ROUND(E255*N255,2)</f>
        <v>0</v>
      </c>
      <c r="P255" s="235">
        <v>0</v>
      </c>
      <c r="Q255" s="235">
        <f>ROUND(E255*P255,2)</f>
        <v>0</v>
      </c>
      <c r="R255" s="235"/>
      <c r="S255" s="235" t="s">
        <v>154</v>
      </c>
      <c r="T255" s="236" t="s">
        <v>155</v>
      </c>
      <c r="U255" s="222">
        <v>2.577</v>
      </c>
      <c r="V255" s="222">
        <f>ROUND(E255*U255,2)</f>
        <v>44.25</v>
      </c>
      <c r="W255" s="222"/>
      <c r="X255" s="222" t="s">
        <v>167</v>
      </c>
      <c r="Y255" s="213"/>
      <c r="Z255" s="213"/>
      <c r="AA255" s="213"/>
      <c r="AB255" s="213"/>
      <c r="AC255" s="213"/>
      <c r="AD255" s="213"/>
      <c r="AE255" s="213"/>
      <c r="AF255" s="213"/>
      <c r="AG255" s="213" t="s">
        <v>247</v>
      </c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20"/>
      <c r="B256" s="221"/>
      <c r="C256" s="256" t="s">
        <v>366</v>
      </c>
      <c r="D256" s="246"/>
      <c r="E256" s="247"/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170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20"/>
      <c r="B257" s="221"/>
      <c r="C257" s="256" t="s">
        <v>367</v>
      </c>
      <c r="D257" s="246"/>
      <c r="E257" s="247"/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3"/>
      <c r="Z257" s="213"/>
      <c r="AA257" s="213"/>
      <c r="AB257" s="213"/>
      <c r="AC257" s="213"/>
      <c r="AD257" s="213"/>
      <c r="AE257" s="213"/>
      <c r="AF257" s="213"/>
      <c r="AG257" s="213" t="s">
        <v>170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6" t="s">
        <v>368</v>
      </c>
      <c r="D258" s="246"/>
      <c r="E258" s="247">
        <v>17.170000000000002</v>
      </c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170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x14ac:dyDescent="0.2">
      <c r="A259" s="224" t="s">
        <v>149</v>
      </c>
      <c r="B259" s="225" t="s">
        <v>81</v>
      </c>
      <c r="C259" s="240" t="s">
        <v>82</v>
      </c>
      <c r="D259" s="226"/>
      <c r="E259" s="227"/>
      <c r="F259" s="228"/>
      <c r="G259" s="228">
        <f>SUMIF(AG260:AG264,"&lt;&gt;NOR",G260:G264)</f>
        <v>0</v>
      </c>
      <c r="H259" s="228"/>
      <c r="I259" s="228">
        <f>SUM(I260:I264)</f>
        <v>0</v>
      </c>
      <c r="J259" s="228"/>
      <c r="K259" s="228">
        <f>SUM(K260:K264)</f>
        <v>0</v>
      </c>
      <c r="L259" s="228"/>
      <c r="M259" s="228">
        <f>SUM(M260:M264)</f>
        <v>0</v>
      </c>
      <c r="N259" s="228"/>
      <c r="O259" s="228">
        <f>SUM(O260:O264)</f>
        <v>0.01</v>
      </c>
      <c r="P259" s="228"/>
      <c r="Q259" s="228">
        <f>SUM(Q260:Q264)</f>
        <v>0</v>
      </c>
      <c r="R259" s="228"/>
      <c r="S259" s="228"/>
      <c r="T259" s="229"/>
      <c r="U259" s="223"/>
      <c r="V259" s="223">
        <f>SUM(V260:V264)</f>
        <v>0</v>
      </c>
      <c r="W259" s="223"/>
      <c r="X259" s="223"/>
      <c r="AG259" t="s">
        <v>150</v>
      </c>
    </row>
    <row r="260" spans="1:60" ht="22.5" outlineLevel="1" x14ac:dyDescent="0.2">
      <c r="A260" s="230">
        <v>45</v>
      </c>
      <c r="B260" s="231" t="s">
        <v>369</v>
      </c>
      <c r="C260" s="241" t="s">
        <v>370</v>
      </c>
      <c r="D260" s="232" t="s">
        <v>188</v>
      </c>
      <c r="E260" s="233">
        <v>3.42875</v>
      </c>
      <c r="F260" s="234"/>
      <c r="G260" s="235">
        <f>ROUND(E260*F260,2)</f>
        <v>0</v>
      </c>
      <c r="H260" s="234"/>
      <c r="I260" s="235">
        <f>ROUND(E260*H260,2)</f>
        <v>0</v>
      </c>
      <c r="J260" s="234"/>
      <c r="K260" s="235">
        <f>ROUND(E260*J260,2)</f>
        <v>0</v>
      </c>
      <c r="L260" s="235">
        <v>15</v>
      </c>
      <c r="M260" s="235">
        <f>G260*(1+L260/100)</f>
        <v>0</v>
      </c>
      <c r="N260" s="235">
        <v>3.7799999999999999E-3</v>
      </c>
      <c r="O260" s="235">
        <f>ROUND(E260*N260,2)</f>
        <v>0.01</v>
      </c>
      <c r="P260" s="235">
        <v>0</v>
      </c>
      <c r="Q260" s="235">
        <f>ROUND(E260*P260,2)</f>
        <v>0</v>
      </c>
      <c r="R260" s="235"/>
      <c r="S260" s="235" t="s">
        <v>154</v>
      </c>
      <c r="T260" s="236" t="s">
        <v>155</v>
      </c>
      <c r="U260" s="222">
        <v>0</v>
      </c>
      <c r="V260" s="222">
        <f>ROUND(E260*U260,2)</f>
        <v>0</v>
      </c>
      <c r="W260" s="222"/>
      <c r="X260" s="222" t="s">
        <v>371</v>
      </c>
      <c r="Y260" s="213"/>
      <c r="Z260" s="213"/>
      <c r="AA260" s="213"/>
      <c r="AB260" s="213"/>
      <c r="AC260" s="213"/>
      <c r="AD260" s="213"/>
      <c r="AE260" s="213"/>
      <c r="AF260" s="213"/>
      <c r="AG260" s="213" t="s">
        <v>372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ht="22.5" outlineLevel="1" x14ac:dyDescent="0.2">
      <c r="A261" s="220"/>
      <c r="B261" s="221"/>
      <c r="C261" s="242" t="s">
        <v>373</v>
      </c>
      <c r="D261" s="237"/>
      <c r="E261" s="237"/>
      <c r="F261" s="237"/>
      <c r="G261" s="237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159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38" t="str">
        <f>C261</f>
        <v>Nanesení hydroizolační stěrky ve dvou vrstvách. Vlepení těsnicí pásky do spoje podlaha-stěna, přitlačení a uhlazení, přetažení pásky další vrstvou izolační stěrky.</v>
      </c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20"/>
      <c r="B262" s="221"/>
      <c r="C262" s="256" t="s">
        <v>374</v>
      </c>
      <c r="D262" s="246"/>
      <c r="E262" s="247"/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170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">
      <c r="A263" s="220"/>
      <c r="B263" s="221"/>
      <c r="C263" s="256" t="s">
        <v>375</v>
      </c>
      <c r="D263" s="246"/>
      <c r="E263" s="247"/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170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20"/>
      <c r="B264" s="221"/>
      <c r="C264" s="256" t="s">
        <v>376</v>
      </c>
      <c r="D264" s="246"/>
      <c r="E264" s="247">
        <v>3.43</v>
      </c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3"/>
      <c r="Z264" s="213"/>
      <c r="AA264" s="213"/>
      <c r="AB264" s="213"/>
      <c r="AC264" s="213"/>
      <c r="AD264" s="213"/>
      <c r="AE264" s="213"/>
      <c r="AF264" s="213"/>
      <c r="AG264" s="213" t="s">
        <v>170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x14ac:dyDescent="0.2">
      <c r="A265" s="224" t="s">
        <v>149</v>
      </c>
      <c r="B265" s="225" t="s">
        <v>83</v>
      </c>
      <c r="C265" s="240" t="s">
        <v>84</v>
      </c>
      <c r="D265" s="226"/>
      <c r="E265" s="227"/>
      <c r="F265" s="228"/>
      <c r="G265" s="228">
        <f>SUMIF(AG266:AG271,"&lt;&gt;NOR",G266:G271)</f>
        <v>0</v>
      </c>
      <c r="H265" s="228"/>
      <c r="I265" s="228">
        <f>SUM(I266:I271)</f>
        <v>0</v>
      </c>
      <c r="J265" s="228"/>
      <c r="K265" s="228">
        <f>SUM(K266:K271)</f>
        <v>0</v>
      </c>
      <c r="L265" s="228"/>
      <c r="M265" s="228">
        <f>SUM(M266:M271)</f>
        <v>0</v>
      </c>
      <c r="N265" s="228"/>
      <c r="O265" s="228">
        <f>SUM(O266:O271)</f>
        <v>0</v>
      </c>
      <c r="P265" s="228"/>
      <c r="Q265" s="228">
        <f>SUM(Q266:Q271)</f>
        <v>0</v>
      </c>
      <c r="R265" s="228"/>
      <c r="S265" s="228"/>
      <c r="T265" s="229"/>
      <c r="U265" s="223"/>
      <c r="V265" s="223">
        <f>SUM(V266:V271)</f>
        <v>3.33</v>
      </c>
      <c r="W265" s="223"/>
      <c r="X265" s="223"/>
      <c r="AG265" t="s">
        <v>150</v>
      </c>
    </row>
    <row r="266" spans="1:60" outlineLevel="1" x14ac:dyDescent="0.2">
      <c r="A266" s="230">
        <v>46</v>
      </c>
      <c r="B266" s="231" t="s">
        <v>377</v>
      </c>
      <c r="C266" s="241" t="s">
        <v>378</v>
      </c>
      <c r="D266" s="232" t="s">
        <v>188</v>
      </c>
      <c r="E266" s="233">
        <v>55.45</v>
      </c>
      <c r="F266" s="234"/>
      <c r="G266" s="235">
        <f>ROUND(E266*F266,2)</f>
        <v>0</v>
      </c>
      <c r="H266" s="234"/>
      <c r="I266" s="235">
        <f>ROUND(E266*H266,2)</f>
        <v>0</v>
      </c>
      <c r="J266" s="234"/>
      <c r="K266" s="235">
        <f>ROUND(E266*J266,2)</f>
        <v>0</v>
      </c>
      <c r="L266" s="235">
        <v>15</v>
      </c>
      <c r="M266" s="235">
        <f>G266*(1+L266/100)</f>
        <v>0</v>
      </c>
      <c r="N266" s="235">
        <v>1.0000000000000001E-5</v>
      </c>
      <c r="O266" s="235">
        <f>ROUND(E266*N266,2)</f>
        <v>0</v>
      </c>
      <c r="P266" s="235">
        <v>0</v>
      </c>
      <c r="Q266" s="235">
        <f>ROUND(E266*P266,2)</f>
        <v>0</v>
      </c>
      <c r="R266" s="235"/>
      <c r="S266" s="235" t="s">
        <v>154</v>
      </c>
      <c r="T266" s="236" t="s">
        <v>155</v>
      </c>
      <c r="U266" s="222">
        <v>0.06</v>
      </c>
      <c r="V266" s="222">
        <f>ROUND(E266*U266,2)</f>
        <v>3.33</v>
      </c>
      <c r="W266" s="222"/>
      <c r="X266" s="222" t="s">
        <v>167</v>
      </c>
      <c r="Y266" s="213"/>
      <c r="Z266" s="213"/>
      <c r="AA266" s="213"/>
      <c r="AB266" s="213"/>
      <c r="AC266" s="213"/>
      <c r="AD266" s="213"/>
      <c r="AE266" s="213"/>
      <c r="AF266" s="213"/>
      <c r="AG266" s="213" t="s">
        <v>168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20"/>
      <c r="B267" s="221"/>
      <c r="C267" s="256" t="s">
        <v>259</v>
      </c>
      <c r="D267" s="246"/>
      <c r="E267" s="247"/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170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20"/>
      <c r="B268" s="221"/>
      <c r="C268" s="256" t="s">
        <v>190</v>
      </c>
      <c r="D268" s="246"/>
      <c r="E268" s="247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170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20"/>
      <c r="B269" s="221"/>
      <c r="C269" s="256" t="s">
        <v>271</v>
      </c>
      <c r="D269" s="246"/>
      <c r="E269" s="247"/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3"/>
      <c r="Z269" s="213"/>
      <c r="AA269" s="213"/>
      <c r="AB269" s="213"/>
      <c r="AC269" s="213"/>
      <c r="AD269" s="213"/>
      <c r="AE269" s="213"/>
      <c r="AF269" s="213"/>
      <c r="AG269" s="213" t="s">
        <v>170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20"/>
      <c r="B270" s="221"/>
      <c r="C270" s="256" t="s">
        <v>379</v>
      </c>
      <c r="D270" s="246"/>
      <c r="E270" s="247">
        <v>55.45</v>
      </c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13"/>
      <c r="Z270" s="213"/>
      <c r="AA270" s="213"/>
      <c r="AB270" s="213"/>
      <c r="AC270" s="213"/>
      <c r="AD270" s="213"/>
      <c r="AE270" s="213"/>
      <c r="AF270" s="213"/>
      <c r="AG270" s="213" t="s">
        <v>170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49">
        <v>47</v>
      </c>
      <c r="B271" s="250" t="s">
        <v>380</v>
      </c>
      <c r="C271" s="258" t="s">
        <v>381</v>
      </c>
      <c r="D271" s="251" t="s">
        <v>0</v>
      </c>
      <c r="E271" s="252">
        <v>30.497499999999999</v>
      </c>
      <c r="F271" s="253"/>
      <c r="G271" s="254">
        <f>ROUND(E271*F271,2)</f>
        <v>0</v>
      </c>
      <c r="H271" s="253"/>
      <c r="I271" s="254">
        <f>ROUND(E271*H271,2)</f>
        <v>0</v>
      </c>
      <c r="J271" s="253"/>
      <c r="K271" s="254">
        <f>ROUND(E271*J271,2)</f>
        <v>0</v>
      </c>
      <c r="L271" s="254">
        <v>15</v>
      </c>
      <c r="M271" s="254">
        <f>G271*(1+L271/100)</f>
        <v>0</v>
      </c>
      <c r="N271" s="254">
        <v>0</v>
      </c>
      <c r="O271" s="254">
        <f>ROUND(E271*N271,2)</f>
        <v>0</v>
      </c>
      <c r="P271" s="254">
        <v>0</v>
      </c>
      <c r="Q271" s="254">
        <f>ROUND(E271*P271,2)</f>
        <v>0</v>
      </c>
      <c r="R271" s="254"/>
      <c r="S271" s="254" t="s">
        <v>154</v>
      </c>
      <c r="T271" s="255" t="s">
        <v>155</v>
      </c>
      <c r="U271" s="222">
        <v>0</v>
      </c>
      <c r="V271" s="222">
        <f>ROUND(E271*U271,2)</f>
        <v>0</v>
      </c>
      <c r="W271" s="222"/>
      <c r="X271" s="222" t="s">
        <v>167</v>
      </c>
      <c r="Y271" s="213"/>
      <c r="Z271" s="213"/>
      <c r="AA271" s="213"/>
      <c r="AB271" s="213"/>
      <c r="AC271" s="213"/>
      <c r="AD271" s="213"/>
      <c r="AE271" s="213"/>
      <c r="AF271" s="213"/>
      <c r="AG271" s="213" t="s">
        <v>332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x14ac:dyDescent="0.2">
      <c r="A272" s="224" t="s">
        <v>149</v>
      </c>
      <c r="B272" s="225" t="s">
        <v>93</v>
      </c>
      <c r="C272" s="240" t="s">
        <v>94</v>
      </c>
      <c r="D272" s="226"/>
      <c r="E272" s="227"/>
      <c r="F272" s="228"/>
      <c r="G272" s="228">
        <f>SUMIF(AG273:AG284,"&lt;&gt;NOR",G273:G284)</f>
        <v>0</v>
      </c>
      <c r="H272" s="228"/>
      <c r="I272" s="228">
        <f>SUM(I273:I284)</f>
        <v>0</v>
      </c>
      <c r="J272" s="228"/>
      <c r="K272" s="228">
        <f>SUM(K273:K284)</f>
        <v>0</v>
      </c>
      <c r="L272" s="228"/>
      <c r="M272" s="228">
        <f>SUM(M273:M284)</f>
        <v>0</v>
      </c>
      <c r="N272" s="228"/>
      <c r="O272" s="228">
        <f>SUM(O273:O284)</f>
        <v>0</v>
      </c>
      <c r="P272" s="228"/>
      <c r="Q272" s="228">
        <f>SUM(Q273:Q284)</f>
        <v>0</v>
      </c>
      <c r="R272" s="228"/>
      <c r="S272" s="228"/>
      <c r="T272" s="229"/>
      <c r="U272" s="223"/>
      <c r="V272" s="223">
        <f>SUM(V273:V284)</f>
        <v>0</v>
      </c>
      <c r="W272" s="223"/>
      <c r="X272" s="223"/>
      <c r="AG272" t="s">
        <v>150</v>
      </c>
    </row>
    <row r="273" spans="1:60" ht="22.5" outlineLevel="1" x14ac:dyDescent="0.2">
      <c r="A273" s="230">
        <v>48</v>
      </c>
      <c r="B273" s="231" t="s">
        <v>382</v>
      </c>
      <c r="C273" s="241" t="s">
        <v>383</v>
      </c>
      <c r="D273" s="232" t="s">
        <v>384</v>
      </c>
      <c r="E273" s="233">
        <v>216.63211000000001</v>
      </c>
      <c r="F273" s="234"/>
      <c r="G273" s="235">
        <f>ROUND(E273*F273,2)</f>
        <v>0</v>
      </c>
      <c r="H273" s="234"/>
      <c r="I273" s="235">
        <f>ROUND(E273*H273,2)</f>
        <v>0</v>
      </c>
      <c r="J273" s="234"/>
      <c r="K273" s="235">
        <f>ROUND(E273*J273,2)</f>
        <v>0</v>
      </c>
      <c r="L273" s="235">
        <v>15</v>
      </c>
      <c r="M273" s="235">
        <f>G273*(1+L273/100)</f>
        <v>0</v>
      </c>
      <c r="N273" s="235">
        <v>0</v>
      </c>
      <c r="O273" s="235">
        <f>ROUND(E273*N273,2)</f>
        <v>0</v>
      </c>
      <c r="P273" s="235">
        <v>0</v>
      </c>
      <c r="Q273" s="235">
        <f>ROUND(E273*P273,2)</f>
        <v>0</v>
      </c>
      <c r="R273" s="235"/>
      <c r="S273" s="235" t="s">
        <v>154</v>
      </c>
      <c r="T273" s="236" t="s">
        <v>155</v>
      </c>
      <c r="U273" s="222">
        <v>0</v>
      </c>
      <c r="V273" s="222">
        <f>ROUND(E273*U273,2)</f>
        <v>0</v>
      </c>
      <c r="W273" s="222"/>
      <c r="X273" s="222" t="s">
        <v>167</v>
      </c>
      <c r="Y273" s="213"/>
      <c r="Z273" s="213"/>
      <c r="AA273" s="213"/>
      <c r="AB273" s="213"/>
      <c r="AC273" s="213"/>
      <c r="AD273" s="213"/>
      <c r="AE273" s="213"/>
      <c r="AF273" s="213"/>
      <c r="AG273" s="213" t="s">
        <v>168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6" t="s">
        <v>385</v>
      </c>
      <c r="D274" s="246"/>
      <c r="E274" s="247"/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170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20"/>
      <c r="B275" s="221"/>
      <c r="C275" s="256" t="s">
        <v>260</v>
      </c>
      <c r="D275" s="246"/>
      <c r="E275" s="247"/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3"/>
      <c r="Z275" s="213"/>
      <c r="AA275" s="213"/>
      <c r="AB275" s="213"/>
      <c r="AC275" s="213"/>
      <c r="AD275" s="213"/>
      <c r="AE275" s="213"/>
      <c r="AF275" s="213"/>
      <c r="AG275" s="213" t="s">
        <v>170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">
      <c r="A276" s="220"/>
      <c r="B276" s="221"/>
      <c r="C276" s="256" t="s">
        <v>386</v>
      </c>
      <c r="D276" s="246"/>
      <c r="E276" s="247"/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13"/>
      <c r="Z276" s="213"/>
      <c r="AA276" s="213"/>
      <c r="AB276" s="213"/>
      <c r="AC276" s="213"/>
      <c r="AD276" s="213"/>
      <c r="AE276" s="213"/>
      <c r="AF276" s="213"/>
      <c r="AG276" s="213" t="s">
        <v>170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20"/>
      <c r="B277" s="221"/>
      <c r="C277" s="256" t="s">
        <v>387</v>
      </c>
      <c r="D277" s="246"/>
      <c r="E277" s="247">
        <v>185.28</v>
      </c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170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20"/>
      <c r="B278" s="221"/>
      <c r="C278" s="256" t="s">
        <v>388</v>
      </c>
      <c r="D278" s="246"/>
      <c r="E278" s="247">
        <v>31.35</v>
      </c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3"/>
      <c r="Z278" s="213"/>
      <c r="AA278" s="213"/>
      <c r="AB278" s="213"/>
      <c r="AC278" s="213"/>
      <c r="AD278" s="213"/>
      <c r="AE278" s="213"/>
      <c r="AF278" s="213"/>
      <c r="AG278" s="213" t="s">
        <v>170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ht="22.5" outlineLevel="1" x14ac:dyDescent="0.2">
      <c r="A279" s="230">
        <v>49</v>
      </c>
      <c r="B279" s="231" t="s">
        <v>389</v>
      </c>
      <c r="C279" s="241" t="s">
        <v>390</v>
      </c>
      <c r="D279" s="232" t="s">
        <v>384</v>
      </c>
      <c r="E279" s="233">
        <v>216.63211000000001</v>
      </c>
      <c r="F279" s="234"/>
      <c r="G279" s="235">
        <f>ROUND(E279*F279,2)</f>
        <v>0</v>
      </c>
      <c r="H279" s="234"/>
      <c r="I279" s="235">
        <f>ROUND(E279*H279,2)</f>
        <v>0</v>
      </c>
      <c r="J279" s="234"/>
      <c r="K279" s="235">
        <f>ROUND(E279*J279,2)</f>
        <v>0</v>
      </c>
      <c r="L279" s="235">
        <v>15</v>
      </c>
      <c r="M279" s="235">
        <f>G279*(1+L279/100)</f>
        <v>0</v>
      </c>
      <c r="N279" s="235">
        <v>0</v>
      </c>
      <c r="O279" s="235">
        <f>ROUND(E279*N279,2)</f>
        <v>0</v>
      </c>
      <c r="P279" s="235">
        <v>0</v>
      </c>
      <c r="Q279" s="235">
        <f>ROUND(E279*P279,2)</f>
        <v>0</v>
      </c>
      <c r="R279" s="235"/>
      <c r="S279" s="235" t="s">
        <v>154</v>
      </c>
      <c r="T279" s="236" t="s">
        <v>155</v>
      </c>
      <c r="U279" s="222">
        <v>0</v>
      </c>
      <c r="V279" s="222">
        <f>ROUND(E279*U279,2)</f>
        <v>0</v>
      </c>
      <c r="W279" s="222"/>
      <c r="X279" s="222" t="s">
        <v>167</v>
      </c>
      <c r="Y279" s="213"/>
      <c r="Z279" s="213"/>
      <c r="AA279" s="213"/>
      <c r="AB279" s="213"/>
      <c r="AC279" s="213"/>
      <c r="AD279" s="213"/>
      <c r="AE279" s="213"/>
      <c r="AF279" s="213"/>
      <c r="AG279" s="213" t="s">
        <v>168</v>
      </c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6" t="s">
        <v>385</v>
      </c>
      <c r="D280" s="246"/>
      <c r="E280" s="247"/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170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20"/>
      <c r="B281" s="221"/>
      <c r="C281" s="256" t="s">
        <v>260</v>
      </c>
      <c r="D281" s="246"/>
      <c r="E281" s="247"/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170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20"/>
      <c r="B282" s="221"/>
      <c r="C282" s="256" t="s">
        <v>386</v>
      </c>
      <c r="D282" s="246"/>
      <c r="E282" s="247"/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3"/>
      <c r="Z282" s="213"/>
      <c r="AA282" s="213"/>
      <c r="AB282" s="213"/>
      <c r="AC282" s="213"/>
      <c r="AD282" s="213"/>
      <c r="AE282" s="213"/>
      <c r="AF282" s="213"/>
      <c r="AG282" s="213" t="s">
        <v>170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20"/>
      <c r="B283" s="221"/>
      <c r="C283" s="256" t="s">
        <v>387</v>
      </c>
      <c r="D283" s="246"/>
      <c r="E283" s="247">
        <v>185.28</v>
      </c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170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20"/>
      <c r="B284" s="221"/>
      <c r="C284" s="256" t="s">
        <v>388</v>
      </c>
      <c r="D284" s="246"/>
      <c r="E284" s="247">
        <v>31.35</v>
      </c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3"/>
      <c r="Z284" s="213"/>
      <c r="AA284" s="213"/>
      <c r="AB284" s="213"/>
      <c r="AC284" s="213"/>
      <c r="AD284" s="213"/>
      <c r="AE284" s="213"/>
      <c r="AF284" s="213"/>
      <c r="AG284" s="213" t="s">
        <v>170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x14ac:dyDescent="0.2">
      <c r="A285" s="224" t="s">
        <v>149</v>
      </c>
      <c r="B285" s="225" t="s">
        <v>95</v>
      </c>
      <c r="C285" s="240" t="s">
        <v>96</v>
      </c>
      <c r="D285" s="226"/>
      <c r="E285" s="227"/>
      <c r="F285" s="228"/>
      <c r="G285" s="228">
        <f>SUMIF(AG286:AG306,"&lt;&gt;NOR",G286:G306)</f>
        <v>0</v>
      </c>
      <c r="H285" s="228"/>
      <c r="I285" s="228">
        <f>SUM(I286:I306)</f>
        <v>0</v>
      </c>
      <c r="J285" s="228"/>
      <c r="K285" s="228">
        <f>SUM(K286:K306)</f>
        <v>0</v>
      </c>
      <c r="L285" s="228"/>
      <c r="M285" s="228">
        <f>SUM(M286:M306)</f>
        <v>0</v>
      </c>
      <c r="N285" s="228"/>
      <c r="O285" s="228">
        <f>SUM(O286:O306)</f>
        <v>1.23</v>
      </c>
      <c r="P285" s="228"/>
      <c r="Q285" s="228">
        <f>SUM(Q286:Q306)</f>
        <v>0</v>
      </c>
      <c r="R285" s="228"/>
      <c r="S285" s="228"/>
      <c r="T285" s="229"/>
      <c r="U285" s="223"/>
      <c r="V285" s="223">
        <f>SUM(V286:V306)</f>
        <v>43.25</v>
      </c>
      <c r="W285" s="223"/>
      <c r="X285" s="223"/>
      <c r="AG285" t="s">
        <v>150</v>
      </c>
    </row>
    <row r="286" spans="1:60" outlineLevel="1" x14ac:dyDescent="0.2">
      <c r="A286" s="230">
        <v>50</v>
      </c>
      <c r="B286" s="231" t="s">
        <v>391</v>
      </c>
      <c r="C286" s="241" t="s">
        <v>392</v>
      </c>
      <c r="D286" s="232" t="s">
        <v>188</v>
      </c>
      <c r="E286" s="233">
        <v>166.35</v>
      </c>
      <c r="F286" s="234"/>
      <c r="G286" s="235">
        <f>ROUND(E286*F286,2)</f>
        <v>0</v>
      </c>
      <c r="H286" s="234"/>
      <c r="I286" s="235">
        <f>ROUND(E286*H286,2)</f>
        <v>0</v>
      </c>
      <c r="J286" s="234"/>
      <c r="K286" s="235">
        <f>ROUND(E286*J286,2)</f>
        <v>0</v>
      </c>
      <c r="L286" s="235">
        <v>15</v>
      </c>
      <c r="M286" s="235">
        <f>G286*(1+L286/100)</f>
        <v>0</v>
      </c>
      <c r="N286" s="235">
        <v>6.9999999999999994E-5</v>
      </c>
      <c r="O286" s="235">
        <f>ROUND(E286*N286,2)</f>
        <v>0.01</v>
      </c>
      <c r="P286" s="235">
        <v>0</v>
      </c>
      <c r="Q286" s="235">
        <f>ROUND(E286*P286,2)</f>
        <v>0</v>
      </c>
      <c r="R286" s="235"/>
      <c r="S286" s="235" t="s">
        <v>154</v>
      </c>
      <c r="T286" s="236" t="s">
        <v>155</v>
      </c>
      <c r="U286" s="222">
        <v>0.26</v>
      </c>
      <c r="V286" s="222">
        <f>ROUND(E286*U286,2)</f>
        <v>43.25</v>
      </c>
      <c r="W286" s="222"/>
      <c r="X286" s="222" t="s">
        <v>167</v>
      </c>
      <c r="Y286" s="213"/>
      <c r="Z286" s="213"/>
      <c r="AA286" s="213"/>
      <c r="AB286" s="213"/>
      <c r="AC286" s="213"/>
      <c r="AD286" s="213"/>
      <c r="AE286" s="213"/>
      <c r="AF286" s="213"/>
      <c r="AG286" s="213" t="s">
        <v>168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20"/>
      <c r="B287" s="221"/>
      <c r="C287" s="256" t="s">
        <v>259</v>
      </c>
      <c r="D287" s="246"/>
      <c r="E287" s="247"/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3"/>
      <c r="Z287" s="213"/>
      <c r="AA287" s="213"/>
      <c r="AB287" s="213"/>
      <c r="AC287" s="213"/>
      <c r="AD287" s="213"/>
      <c r="AE287" s="213"/>
      <c r="AF287" s="213"/>
      <c r="AG287" s="213" t="s">
        <v>170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6" t="s">
        <v>190</v>
      </c>
      <c r="D288" s="246"/>
      <c r="E288" s="247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170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20"/>
      <c r="B289" s="221"/>
      <c r="C289" s="256" t="s">
        <v>271</v>
      </c>
      <c r="D289" s="246"/>
      <c r="E289" s="247"/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3"/>
      <c r="Z289" s="213"/>
      <c r="AA289" s="213"/>
      <c r="AB289" s="213"/>
      <c r="AC289" s="213"/>
      <c r="AD289" s="213"/>
      <c r="AE289" s="213"/>
      <c r="AF289" s="213"/>
      <c r="AG289" s="213" t="s">
        <v>170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">
      <c r="A290" s="220"/>
      <c r="B290" s="221"/>
      <c r="C290" s="256" t="s">
        <v>393</v>
      </c>
      <c r="D290" s="246"/>
      <c r="E290" s="247">
        <v>166.35</v>
      </c>
      <c r="F290" s="222"/>
      <c r="G290" s="222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3"/>
      <c r="Z290" s="213"/>
      <c r="AA290" s="213"/>
      <c r="AB290" s="213"/>
      <c r="AC290" s="213"/>
      <c r="AD290" s="213"/>
      <c r="AE290" s="213"/>
      <c r="AF290" s="213"/>
      <c r="AG290" s="213" t="s">
        <v>170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30">
        <v>51</v>
      </c>
      <c r="B291" s="231" t="s">
        <v>394</v>
      </c>
      <c r="C291" s="241" t="s">
        <v>395</v>
      </c>
      <c r="D291" s="232" t="s">
        <v>188</v>
      </c>
      <c r="E291" s="233">
        <v>55.45</v>
      </c>
      <c r="F291" s="234"/>
      <c r="G291" s="235">
        <f>ROUND(E291*F291,2)</f>
        <v>0</v>
      </c>
      <c r="H291" s="234"/>
      <c r="I291" s="235">
        <f>ROUND(E291*H291,2)</f>
        <v>0</v>
      </c>
      <c r="J291" s="234"/>
      <c r="K291" s="235">
        <f>ROUND(E291*J291,2)</f>
        <v>0</v>
      </c>
      <c r="L291" s="235">
        <v>15</v>
      </c>
      <c r="M291" s="235">
        <f>G291*(1+L291/100)</f>
        <v>0</v>
      </c>
      <c r="N291" s="235">
        <v>6.0000000000000002E-5</v>
      </c>
      <c r="O291" s="235">
        <f>ROUND(E291*N291,2)</f>
        <v>0</v>
      </c>
      <c r="P291" s="235">
        <v>0</v>
      </c>
      <c r="Q291" s="235">
        <f>ROUND(E291*P291,2)</f>
        <v>0</v>
      </c>
      <c r="R291" s="235"/>
      <c r="S291" s="235" t="s">
        <v>154</v>
      </c>
      <c r="T291" s="236" t="s">
        <v>155</v>
      </c>
      <c r="U291" s="222">
        <v>0</v>
      </c>
      <c r="V291" s="222">
        <f>ROUND(E291*U291,2)</f>
        <v>0</v>
      </c>
      <c r="W291" s="222"/>
      <c r="X291" s="222" t="s">
        <v>167</v>
      </c>
      <c r="Y291" s="213"/>
      <c r="Z291" s="213"/>
      <c r="AA291" s="213"/>
      <c r="AB291" s="213"/>
      <c r="AC291" s="213"/>
      <c r="AD291" s="213"/>
      <c r="AE291" s="213"/>
      <c r="AF291" s="213"/>
      <c r="AG291" s="213" t="s">
        <v>168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20"/>
      <c r="B292" s="221"/>
      <c r="C292" s="256" t="s">
        <v>259</v>
      </c>
      <c r="D292" s="246"/>
      <c r="E292" s="247"/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170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20"/>
      <c r="B293" s="221"/>
      <c r="C293" s="256" t="s">
        <v>190</v>
      </c>
      <c r="D293" s="246"/>
      <c r="E293" s="247"/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170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20"/>
      <c r="B294" s="221"/>
      <c r="C294" s="256" t="s">
        <v>271</v>
      </c>
      <c r="D294" s="246"/>
      <c r="E294" s="247"/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170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20"/>
      <c r="B295" s="221"/>
      <c r="C295" s="256" t="s">
        <v>396</v>
      </c>
      <c r="D295" s="246"/>
      <c r="E295" s="247">
        <v>55.45</v>
      </c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3"/>
      <c r="Z295" s="213"/>
      <c r="AA295" s="213"/>
      <c r="AB295" s="213"/>
      <c r="AC295" s="213"/>
      <c r="AD295" s="213"/>
      <c r="AE295" s="213"/>
      <c r="AF295" s="213"/>
      <c r="AG295" s="213" t="s">
        <v>170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30">
        <v>52</v>
      </c>
      <c r="B296" s="231" t="s">
        <v>397</v>
      </c>
      <c r="C296" s="241" t="s">
        <v>398</v>
      </c>
      <c r="D296" s="232" t="s">
        <v>188</v>
      </c>
      <c r="E296" s="233">
        <v>63.767499999999998</v>
      </c>
      <c r="F296" s="234"/>
      <c r="G296" s="235">
        <f>ROUND(E296*F296,2)</f>
        <v>0</v>
      </c>
      <c r="H296" s="234"/>
      <c r="I296" s="235">
        <f>ROUND(E296*H296,2)</f>
        <v>0</v>
      </c>
      <c r="J296" s="234"/>
      <c r="K296" s="235">
        <f>ROUND(E296*J296,2)</f>
        <v>0</v>
      </c>
      <c r="L296" s="235">
        <v>15</v>
      </c>
      <c r="M296" s="235">
        <f>G296*(1+L296/100)</f>
        <v>0</v>
      </c>
      <c r="N296" s="235">
        <v>3.3E-3</v>
      </c>
      <c r="O296" s="235">
        <f>ROUND(E296*N296,2)</f>
        <v>0.21</v>
      </c>
      <c r="P296" s="235">
        <v>0</v>
      </c>
      <c r="Q296" s="235">
        <f>ROUND(E296*P296,2)</f>
        <v>0</v>
      </c>
      <c r="R296" s="235"/>
      <c r="S296" s="235" t="s">
        <v>154</v>
      </c>
      <c r="T296" s="236" t="s">
        <v>155</v>
      </c>
      <c r="U296" s="222">
        <v>0</v>
      </c>
      <c r="V296" s="222">
        <f>ROUND(E296*U296,2)</f>
        <v>0</v>
      </c>
      <c r="W296" s="222"/>
      <c r="X296" s="222" t="s">
        <v>399</v>
      </c>
      <c r="Y296" s="213"/>
      <c r="Z296" s="213"/>
      <c r="AA296" s="213"/>
      <c r="AB296" s="213"/>
      <c r="AC296" s="213"/>
      <c r="AD296" s="213"/>
      <c r="AE296" s="213"/>
      <c r="AF296" s="213"/>
      <c r="AG296" s="213" t="s">
        <v>400</v>
      </c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20"/>
      <c r="B297" s="221"/>
      <c r="C297" s="256" t="s">
        <v>259</v>
      </c>
      <c r="D297" s="246"/>
      <c r="E297" s="247"/>
      <c r="F297" s="222"/>
      <c r="G297" s="222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170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20"/>
      <c r="B298" s="221"/>
      <c r="C298" s="256" t="s">
        <v>190</v>
      </c>
      <c r="D298" s="246"/>
      <c r="E298" s="247"/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170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20"/>
      <c r="B299" s="221"/>
      <c r="C299" s="256" t="s">
        <v>271</v>
      </c>
      <c r="D299" s="246"/>
      <c r="E299" s="247"/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170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20"/>
      <c r="B300" s="221"/>
      <c r="C300" s="256" t="s">
        <v>401</v>
      </c>
      <c r="D300" s="246"/>
      <c r="E300" s="247">
        <v>63.77</v>
      </c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170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ht="22.5" outlineLevel="1" x14ac:dyDescent="0.2">
      <c r="A301" s="230">
        <v>53</v>
      </c>
      <c r="B301" s="231" t="s">
        <v>402</v>
      </c>
      <c r="C301" s="241" t="s">
        <v>403</v>
      </c>
      <c r="D301" s="232" t="s">
        <v>188</v>
      </c>
      <c r="E301" s="233">
        <v>127.535</v>
      </c>
      <c r="F301" s="234"/>
      <c r="G301" s="235">
        <f>ROUND(E301*F301,2)</f>
        <v>0</v>
      </c>
      <c r="H301" s="234"/>
      <c r="I301" s="235">
        <f>ROUND(E301*H301,2)</f>
        <v>0</v>
      </c>
      <c r="J301" s="234"/>
      <c r="K301" s="235">
        <f>ROUND(E301*J301,2)</f>
        <v>0</v>
      </c>
      <c r="L301" s="235">
        <v>15</v>
      </c>
      <c r="M301" s="235">
        <f>G301*(1+L301/100)</f>
        <v>0</v>
      </c>
      <c r="N301" s="235">
        <v>7.92E-3</v>
      </c>
      <c r="O301" s="235">
        <f>ROUND(E301*N301,2)</f>
        <v>1.01</v>
      </c>
      <c r="P301" s="235">
        <v>0</v>
      </c>
      <c r="Q301" s="235">
        <f>ROUND(E301*P301,2)</f>
        <v>0</v>
      </c>
      <c r="R301" s="235"/>
      <c r="S301" s="235" t="s">
        <v>154</v>
      </c>
      <c r="T301" s="236" t="s">
        <v>155</v>
      </c>
      <c r="U301" s="222">
        <v>0</v>
      </c>
      <c r="V301" s="222">
        <f>ROUND(E301*U301,2)</f>
        <v>0</v>
      </c>
      <c r="W301" s="222"/>
      <c r="X301" s="222" t="s">
        <v>399</v>
      </c>
      <c r="Y301" s="213"/>
      <c r="Z301" s="213"/>
      <c r="AA301" s="213"/>
      <c r="AB301" s="213"/>
      <c r="AC301" s="213"/>
      <c r="AD301" s="213"/>
      <c r="AE301" s="213"/>
      <c r="AF301" s="213"/>
      <c r="AG301" s="213" t="s">
        <v>400</v>
      </c>
      <c r="AH301" s="213"/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6" t="s">
        <v>259</v>
      </c>
      <c r="D302" s="246"/>
      <c r="E302" s="247"/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170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6" t="s">
        <v>190</v>
      </c>
      <c r="D303" s="246"/>
      <c r="E303" s="247"/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170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">
      <c r="A304" s="220"/>
      <c r="B304" s="221"/>
      <c r="C304" s="256" t="s">
        <v>271</v>
      </c>
      <c r="D304" s="246"/>
      <c r="E304" s="247"/>
      <c r="F304" s="222"/>
      <c r="G304" s="222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3"/>
      <c r="Z304" s="213"/>
      <c r="AA304" s="213"/>
      <c r="AB304" s="213"/>
      <c r="AC304" s="213"/>
      <c r="AD304" s="213"/>
      <c r="AE304" s="213"/>
      <c r="AF304" s="213"/>
      <c r="AG304" s="213" t="s">
        <v>170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">
      <c r="A305" s="220"/>
      <c r="B305" s="221"/>
      <c r="C305" s="256" t="s">
        <v>404</v>
      </c>
      <c r="D305" s="246"/>
      <c r="E305" s="247">
        <v>127.53</v>
      </c>
      <c r="F305" s="222"/>
      <c r="G305" s="222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3"/>
      <c r="Z305" s="213"/>
      <c r="AA305" s="213"/>
      <c r="AB305" s="213"/>
      <c r="AC305" s="213"/>
      <c r="AD305" s="213"/>
      <c r="AE305" s="213"/>
      <c r="AF305" s="213"/>
      <c r="AG305" s="213" t="s">
        <v>170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49">
        <v>54</v>
      </c>
      <c r="B306" s="250" t="s">
        <v>405</v>
      </c>
      <c r="C306" s="258" t="s">
        <v>406</v>
      </c>
      <c r="D306" s="251" t="s">
        <v>0</v>
      </c>
      <c r="E306" s="252">
        <v>513.87180000000001</v>
      </c>
      <c r="F306" s="253"/>
      <c r="G306" s="254">
        <f>ROUND(E306*F306,2)</f>
        <v>0</v>
      </c>
      <c r="H306" s="253"/>
      <c r="I306" s="254">
        <f>ROUND(E306*H306,2)</f>
        <v>0</v>
      </c>
      <c r="J306" s="253"/>
      <c r="K306" s="254">
        <f>ROUND(E306*J306,2)</f>
        <v>0</v>
      </c>
      <c r="L306" s="254">
        <v>15</v>
      </c>
      <c r="M306" s="254">
        <f>G306*(1+L306/100)</f>
        <v>0</v>
      </c>
      <c r="N306" s="254">
        <v>0</v>
      </c>
      <c r="O306" s="254">
        <f>ROUND(E306*N306,2)</f>
        <v>0</v>
      </c>
      <c r="P306" s="254">
        <v>0</v>
      </c>
      <c r="Q306" s="254">
        <f>ROUND(E306*P306,2)</f>
        <v>0</v>
      </c>
      <c r="R306" s="254"/>
      <c r="S306" s="254" t="s">
        <v>154</v>
      </c>
      <c r="T306" s="255" t="s">
        <v>155</v>
      </c>
      <c r="U306" s="222">
        <v>0</v>
      </c>
      <c r="V306" s="222">
        <f>ROUND(E306*U306,2)</f>
        <v>0</v>
      </c>
      <c r="W306" s="222"/>
      <c r="X306" s="222" t="s">
        <v>167</v>
      </c>
      <c r="Y306" s="213"/>
      <c r="Z306" s="213"/>
      <c r="AA306" s="213"/>
      <c r="AB306" s="213"/>
      <c r="AC306" s="213"/>
      <c r="AD306" s="213"/>
      <c r="AE306" s="213"/>
      <c r="AF306" s="213"/>
      <c r="AG306" s="213" t="s">
        <v>332</v>
      </c>
      <c r="AH306" s="213"/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x14ac:dyDescent="0.2">
      <c r="A307" s="224" t="s">
        <v>149</v>
      </c>
      <c r="B307" s="225" t="s">
        <v>97</v>
      </c>
      <c r="C307" s="240" t="s">
        <v>98</v>
      </c>
      <c r="D307" s="226"/>
      <c r="E307" s="227"/>
      <c r="F307" s="228"/>
      <c r="G307" s="228">
        <f>SUMIF(AG308:AG311,"&lt;&gt;NOR",G308:G311)</f>
        <v>0</v>
      </c>
      <c r="H307" s="228"/>
      <c r="I307" s="228">
        <f>SUM(I308:I311)</f>
        <v>0</v>
      </c>
      <c r="J307" s="228"/>
      <c r="K307" s="228">
        <f>SUM(K308:K311)</f>
        <v>0</v>
      </c>
      <c r="L307" s="228"/>
      <c r="M307" s="228">
        <f>SUM(M308:M311)</f>
        <v>0</v>
      </c>
      <c r="N307" s="228"/>
      <c r="O307" s="228">
        <f>SUM(O308:O311)</f>
        <v>0</v>
      </c>
      <c r="P307" s="228"/>
      <c r="Q307" s="228">
        <f>SUM(Q308:Q311)</f>
        <v>0</v>
      </c>
      <c r="R307" s="228"/>
      <c r="S307" s="228"/>
      <c r="T307" s="229"/>
      <c r="U307" s="223"/>
      <c r="V307" s="223">
        <f>SUM(V308:V311)</f>
        <v>0</v>
      </c>
      <c r="W307" s="223"/>
      <c r="X307" s="223"/>
      <c r="AG307" t="s">
        <v>150</v>
      </c>
    </row>
    <row r="308" spans="1:60" outlineLevel="1" x14ac:dyDescent="0.2">
      <c r="A308" s="249">
        <v>55</v>
      </c>
      <c r="B308" s="250" t="s">
        <v>407</v>
      </c>
      <c r="C308" s="258" t="s">
        <v>408</v>
      </c>
      <c r="D308" s="251" t="s">
        <v>225</v>
      </c>
      <c r="E308" s="252">
        <v>2</v>
      </c>
      <c r="F308" s="253"/>
      <c r="G308" s="254">
        <f>ROUND(E308*F308,2)</f>
        <v>0</v>
      </c>
      <c r="H308" s="253"/>
      <c r="I308" s="254">
        <f>ROUND(E308*H308,2)</f>
        <v>0</v>
      </c>
      <c r="J308" s="253"/>
      <c r="K308" s="254">
        <f>ROUND(E308*J308,2)</f>
        <v>0</v>
      </c>
      <c r="L308" s="254">
        <v>15</v>
      </c>
      <c r="M308" s="254">
        <f>G308*(1+L308/100)</f>
        <v>0</v>
      </c>
      <c r="N308" s="254">
        <v>0</v>
      </c>
      <c r="O308" s="254">
        <f>ROUND(E308*N308,2)</f>
        <v>0</v>
      </c>
      <c r="P308" s="254">
        <v>0</v>
      </c>
      <c r="Q308" s="254">
        <f>ROUND(E308*P308,2)</f>
        <v>0</v>
      </c>
      <c r="R308" s="254"/>
      <c r="S308" s="254" t="s">
        <v>154</v>
      </c>
      <c r="T308" s="255" t="s">
        <v>155</v>
      </c>
      <c r="U308" s="222">
        <v>0</v>
      </c>
      <c r="V308" s="222">
        <f>ROUND(E308*U308,2)</f>
        <v>0</v>
      </c>
      <c r="W308" s="222"/>
      <c r="X308" s="222" t="s">
        <v>167</v>
      </c>
      <c r="Y308" s="213"/>
      <c r="Z308" s="213"/>
      <c r="AA308" s="213"/>
      <c r="AB308" s="213"/>
      <c r="AC308" s="213"/>
      <c r="AD308" s="213"/>
      <c r="AE308" s="213"/>
      <c r="AF308" s="213"/>
      <c r="AG308" s="213" t="s">
        <v>168</v>
      </c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49">
        <v>56</v>
      </c>
      <c r="B309" s="250" t="s">
        <v>409</v>
      </c>
      <c r="C309" s="258" t="s">
        <v>410</v>
      </c>
      <c r="D309" s="251" t="s">
        <v>153</v>
      </c>
      <c r="E309" s="252">
        <v>1</v>
      </c>
      <c r="F309" s="253"/>
      <c r="G309" s="254">
        <f>ROUND(E309*F309,2)</f>
        <v>0</v>
      </c>
      <c r="H309" s="253"/>
      <c r="I309" s="254">
        <f>ROUND(E309*H309,2)</f>
        <v>0</v>
      </c>
      <c r="J309" s="253"/>
      <c r="K309" s="254">
        <f>ROUND(E309*J309,2)</f>
        <v>0</v>
      </c>
      <c r="L309" s="254">
        <v>15</v>
      </c>
      <c r="M309" s="254">
        <f>G309*(1+L309/100)</f>
        <v>0</v>
      </c>
      <c r="N309" s="254">
        <v>0</v>
      </c>
      <c r="O309" s="254">
        <f>ROUND(E309*N309,2)</f>
        <v>0</v>
      </c>
      <c r="P309" s="254">
        <v>0</v>
      </c>
      <c r="Q309" s="254">
        <f>ROUND(E309*P309,2)</f>
        <v>0</v>
      </c>
      <c r="R309" s="254"/>
      <c r="S309" s="254" t="s">
        <v>154</v>
      </c>
      <c r="T309" s="255" t="s">
        <v>155</v>
      </c>
      <c r="U309" s="222">
        <v>0</v>
      </c>
      <c r="V309" s="222">
        <f>ROUND(E309*U309,2)</f>
        <v>0</v>
      </c>
      <c r="W309" s="222"/>
      <c r="X309" s="222" t="s">
        <v>167</v>
      </c>
      <c r="Y309" s="213"/>
      <c r="Z309" s="213"/>
      <c r="AA309" s="213"/>
      <c r="AB309" s="213"/>
      <c r="AC309" s="213"/>
      <c r="AD309" s="213"/>
      <c r="AE309" s="213"/>
      <c r="AF309" s="213"/>
      <c r="AG309" s="213" t="s">
        <v>168</v>
      </c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ht="22.5" outlineLevel="1" x14ac:dyDescent="0.2">
      <c r="A310" s="249">
        <v>57</v>
      </c>
      <c r="B310" s="250" t="s">
        <v>411</v>
      </c>
      <c r="C310" s="258" t="s">
        <v>412</v>
      </c>
      <c r="D310" s="251" t="s">
        <v>275</v>
      </c>
      <c r="E310" s="252">
        <v>2</v>
      </c>
      <c r="F310" s="253"/>
      <c r="G310" s="254">
        <f>ROUND(E310*F310,2)</f>
        <v>0</v>
      </c>
      <c r="H310" s="253"/>
      <c r="I310" s="254">
        <f>ROUND(E310*H310,2)</f>
        <v>0</v>
      </c>
      <c r="J310" s="253"/>
      <c r="K310" s="254">
        <f>ROUND(E310*J310,2)</f>
        <v>0</v>
      </c>
      <c r="L310" s="254">
        <v>15</v>
      </c>
      <c r="M310" s="254">
        <f>G310*(1+L310/100)</f>
        <v>0</v>
      </c>
      <c r="N310" s="254">
        <v>0</v>
      </c>
      <c r="O310" s="254">
        <f>ROUND(E310*N310,2)</f>
        <v>0</v>
      </c>
      <c r="P310" s="254">
        <v>0</v>
      </c>
      <c r="Q310" s="254">
        <f>ROUND(E310*P310,2)</f>
        <v>0</v>
      </c>
      <c r="R310" s="254"/>
      <c r="S310" s="254" t="s">
        <v>154</v>
      </c>
      <c r="T310" s="255" t="s">
        <v>155</v>
      </c>
      <c r="U310" s="222">
        <v>0</v>
      </c>
      <c r="V310" s="222">
        <f>ROUND(E310*U310,2)</f>
        <v>0</v>
      </c>
      <c r="W310" s="222"/>
      <c r="X310" s="222" t="s">
        <v>167</v>
      </c>
      <c r="Y310" s="213"/>
      <c r="Z310" s="213"/>
      <c r="AA310" s="213"/>
      <c r="AB310" s="213"/>
      <c r="AC310" s="213"/>
      <c r="AD310" s="213"/>
      <c r="AE310" s="213"/>
      <c r="AF310" s="213"/>
      <c r="AG310" s="213" t="s">
        <v>168</v>
      </c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49">
        <v>58</v>
      </c>
      <c r="B311" s="250" t="s">
        <v>413</v>
      </c>
      <c r="C311" s="258" t="s">
        <v>414</v>
      </c>
      <c r="D311" s="251" t="s">
        <v>0</v>
      </c>
      <c r="E311" s="252">
        <v>302.5</v>
      </c>
      <c r="F311" s="253"/>
      <c r="G311" s="254">
        <f>ROUND(E311*F311,2)</f>
        <v>0</v>
      </c>
      <c r="H311" s="253"/>
      <c r="I311" s="254">
        <f>ROUND(E311*H311,2)</f>
        <v>0</v>
      </c>
      <c r="J311" s="253"/>
      <c r="K311" s="254">
        <f>ROUND(E311*J311,2)</f>
        <v>0</v>
      </c>
      <c r="L311" s="254">
        <v>15</v>
      </c>
      <c r="M311" s="254">
        <f>G311*(1+L311/100)</f>
        <v>0</v>
      </c>
      <c r="N311" s="254">
        <v>0</v>
      </c>
      <c r="O311" s="254">
        <f>ROUND(E311*N311,2)</f>
        <v>0</v>
      </c>
      <c r="P311" s="254">
        <v>0</v>
      </c>
      <c r="Q311" s="254">
        <f>ROUND(E311*P311,2)</f>
        <v>0</v>
      </c>
      <c r="R311" s="254"/>
      <c r="S311" s="254" t="s">
        <v>154</v>
      </c>
      <c r="T311" s="255" t="s">
        <v>155</v>
      </c>
      <c r="U311" s="222">
        <v>0</v>
      </c>
      <c r="V311" s="222">
        <f>ROUND(E311*U311,2)</f>
        <v>0</v>
      </c>
      <c r="W311" s="222"/>
      <c r="X311" s="222" t="s">
        <v>167</v>
      </c>
      <c r="Y311" s="213"/>
      <c r="Z311" s="213"/>
      <c r="AA311" s="213"/>
      <c r="AB311" s="213"/>
      <c r="AC311" s="213"/>
      <c r="AD311" s="213"/>
      <c r="AE311" s="213"/>
      <c r="AF311" s="213"/>
      <c r="AG311" s="213" t="s">
        <v>332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x14ac:dyDescent="0.2">
      <c r="A312" s="224" t="s">
        <v>149</v>
      </c>
      <c r="B312" s="225" t="s">
        <v>101</v>
      </c>
      <c r="C312" s="240" t="s">
        <v>102</v>
      </c>
      <c r="D312" s="226"/>
      <c r="E312" s="227"/>
      <c r="F312" s="228"/>
      <c r="G312" s="228">
        <f>SUMIF(AG313:AG335,"&lt;&gt;NOR",G313:G335)</f>
        <v>0</v>
      </c>
      <c r="H312" s="228"/>
      <c r="I312" s="228">
        <f>SUM(I313:I335)</f>
        <v>0</v>
      </c>
      <c r="J312" s="228"/>
      <c r="K312" s="228">
        <f>SUM(K313:K335)</f>
        <v>0</v>
      </c>
      <c r="L312" s="228"/>
      <c r="M312" s="228">
        <f>SUM(M313:M335)</f>
        <v>0</v>
      </c>
      <c r="N312" s="228"/>
      <c r="O312" s="228">
        <f>SUM(O313:O335)</f>
        <v>0.01</v>
      </c>
      <c r="P312" s="228"/>
      <c r="Q312" s="228">
        <f>SUM(Q313:Q335)</f>
        <v>0</v>
      </c>
      <c r="R312" s="228"/>
      <c r="S312" s="228"/>
      <c r="T312" s="229"/>
      <c r="U312" s="223"/>
      <c r="V312" s="223">
        <f>SUM(V313:V335)</f>
        <v>144.5</v>
      </c>
      <c r="W312" s="223"/>
      <c r="X312" s="223"/>
      <c r="AG312" t="s">
        <v>150</v>
      </c>
    </row>
    <row r="313" spans="1:60" ht="33.75" outlineLevel="1" x14ac:dyDescent="0.2">
      <c r="A313" s="230">
        <v>59</v>
      </c>
      <c r="B313" s="231" t="s">
        <v>415</v>
      </c>
      <c r="C313" s="241" t="s">
        <v>416</v>
      </c>
      <c r="D313" s="232" t="s">
        <v>188</v>
      </c>
      <c r="E313" s="233">
        <v>125.65</v>
      </c>
      <c r="F313" s="234"/>
      <c r="G313" s="235">
        <f>ROUND(E313*F313,2)</f>
        <v>0</v>
      </c>
      <c r="H313" s="234"/>
      <c r="I313" s="235">
        <f>ROUND(E313*H313,2)</f>
        <v>0</v>
      </c>
      <c r="J313" s="234"/>
      <c r="K313" s="235">
        <f>ROUND(E313*J313,2)</f>
        <v>0</v>
      </c>
      <c r="L313" s="235">
        <v>15</v>
      </c>
      <c r="M313" s="235">
        <f>G313*(1+L313/100)</f>
        <v>0</v>
      </c>
      <c r="N313" s="235">
        <v>6.0000000000000002E-5</v>
      </c>
      <c r="O313" s="235">
        <f>ROUND(E313*N313,2)</f>
        <v>0.01</v>
      </c>
      <c r="P313" s="235">
        <v>0</v>
      </c>
      <c r="Q313" s="235">
        <f>ROUND(E313*P313,2)</f>
        <v>0</v>
      </c>
      <c r="R313" s="235"/>
      <c r="S313" s="235" t="s">
        <v>154</v>
      </c>
      <c r="T313" s="236" t="s">
        <v>155</v>
      </c>
      <c r="U313" s="222">
        <v>0.87</v>
      </c>
      <c r="V313" s="222">
        <f>ROUND(E313*U313,2)</f>
        <v>109.32</v>
      </c>
      <c r="W313" s="222"/>
      <c r="X313" s="222" t="s">
        <v>167</v>
      </c>
      <c r="Y313" s="213"/>
      <c r="Z313" s="213"/>
      <c r="AA313" s="213"/>
      <c r="AB313" s="213"/>
      <c r="AC313" s="213"/>
      <c r="AD313" s="213"/>
      <c r="AE313" s="213"/>
      <c r="AF313" s="213"/>
      <c r="AG313" s="213" t="s">
        <v>332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20"/>
      <c r="B314" s="221"/>
      <c r="C314" s="256" t="s">
        <v>417</v>
      </c>
      <c r="D314" s="246"/>
      <c r="E314" s="247"/>
      <c r="F314" s="222"/>
      <c r="G314" s="222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3"/>
      <c r="Z314" s="213"/>
      <c r="AA314" s="213"/>
      <c r="AB314" s="213"/>
      <c r="AC314" s="213"/>
      <c r="AD314" s="213"/>
      <c r="AE314" s="213"/>
      <c r="AF314" s="213"/>
      <c r="AG314" s="213" t="s">
        <v>170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20"/>
      <c r="B315" s="221"/>
      <c r="C315" s="256" t="s">
        <v>190</v>
      </c>
      <c r="D315" s="246"/>
      <c r="E315" s="247"/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170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6" t="s">
        <v>418</v>
      </c>
      <c r="D316" s="246"/>
      <c r="E316" s="247">
        <v>62.85</v>
      </c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170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20"/>
      <c r="B317" s="221"/>
      <c r="C317" s="256" t="s">
        <v>419</v>
      </c>
      <c r="D317" s="246"/>
      <c r="E317" s="247"/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170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">
      <c r="A318" s="220"/>
      <c r="B318" s="221"/>
      <c r="C318" s="256" t="s">
        <v>261</v>
      </c>
      <c r="D318" s="246"/>
      <c r="E318" s="247">
        <v>62.8</v>
      </c>
      <c r="F318" s="222"/>
      <c r="G318" s="222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3"/>
      <c r="Z318" s="213"/>
      <c r="AA318" s="213"/>
      <c r="AB318" s="213"/>
      <c r="AC318" s="213"/>
      <c r="AD318" s="213"/>
      <c r="AE318" s="213"/>
      <c r="AF318" s="213"/>
      <c r="AG318" s="213" t="s">
        <v>170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30">
        <v>60</v>
      </c>
      <c r="B319" s="231" t="s">
        <v>420</v>
      </c>
      <c r="C319" s="241" t="s">
        <v>421</v>
      </c>
      <c r="D319" s="232" t="s">
        <v>188</v>
      </c>
      <c r="E319" s="233">
        <v>125.65</v>
      </c>
      <c r="F319" s="234"/>
      <c r="G319" s="235">
        <f>ROUND(E319*F319,2)</f>
        <v>0</v>
      </c>
      <c r="H319" s="234"/>
      <c r="I319" s="235">
        <f>ROUND(E319*H319,2)</f>
        <v>0</v>
      </c>
      <c r="J319" s="234"/>
      <c r="K319" s="235">
        <f>ROUND(E319*J319,2)</f>
        <v>0</v>
      </c>
      <c r="L319" s="235">
        <v>15</v>
      </c>
      <c r="M319" s="235">
        <f>G319*(1+L319/100)</f>
        <v>0</v>
      </c>
      <c r="N319" s="235">
        <v>0</v>
      </c>
      <c r="O319" s="235">
        <f>ROUND(E319*N319,2)</f>
        <v>0</v>
      </c>
      <c r="P319" s="235">
        <v>0</v>
      </c>
      <c r="Q319" s="235">
        <f>ROUND(E319*P319,2)</f>
        <v>0</v>
      </c>
      <c r="R319" s="235"/>
      <c r="S319" s="235" t="s">
        <v>154</v>
      </c>
      <c r="T319" s="236" t="s">
        <v>155</v>
      </c>
      <c r="U319" s="222">
        <v>0.28000000000000003</v>
      </c>
      <c r="V319" s="222">
        <f>ROUND(E319*U319,2)</f>
        <v>35.18</v>
      </c>
      <c r="W319" s="222"/>
      <c r="X319" s="222" t="s">
        <v>167</v>
      </c>
      <c r="Y319" s="213"/>
      <c r="Z319" s="213"/>
      <c r="AA319" s="213"/>
      <c r="AB319" s="213"/>
      <c r="AC319" s="213"/>
      <c r="AD319" s="213"/>
      <c r="AE319" s="213"/>
      <c r="AF319" s="213"/>
      <c r="AG319" s="213" t="s">
        <v>168</v>
      </c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6" t="s">
        <v>190</v>
      </c>
      <c r="D320" s="246"/>
      <c r="E320" s="247"/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170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6" t="s">
        <v>418</v>
      </c>
      <c r="D321" s="246"/>
      <c r="E321" s="247">
        <v>62.85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170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20"/>
      <c r="B322" s="221"/>
      <c r="C322" s="256" t="s">
        <v>419</v>
      </c>
      <c r="D322" s="246"/>
      <c r="E322" s="247"/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3"/>
      <c r="Z322" s="213"/>
      <c r="AA322" s="213"/>
      <c r="AB322" s="213"/>
      <c r="AC322" s="213"/>
      <c r="AD322" s="213"/>
      <c r="AE322" s="213"/>
      <c r="AF322" s="213"/>
      <c r="AG322" s="213" t="s">
        <v>170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20"/>
      <c r="B323" s="221"/>
      <c r="C323" s="256" t="s">
        <v>261</v>
      </c>
      <c r="D323" s="246"/>
      <c r="E323" s="247">
        <v>62.8</v>
      </c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170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30">
        <v>61</v>
      </c>
      <c r="B324" s="231" t="s">
        <v>422</v>
      </c>
      <c r="C324" s="241" t="s">
        <v>423</v>
      </c>
      <c r="D324" s="232" t="s">
        <v>188</v>
      </c>
      <c r="E324" s="233">
        <v>144.4975</v>
      </c>
      <c r="F324" s="234"/>
      <c r="G324" s="235">
        <f>ROUND(E324*F324,2)</f>
        <v>0</v>
      </c>
      <c r="H324" s="234"/>
      <c r="I324" s="235">
        <f>ROUND(E324*H324,2)</f>
        <v>0</v>
      </c>
      <c r="J324" s="234"/>
      <c r="K324" s="235">
        <f>ROUND(E324*J324,2)</f>
        <v>0</v>
      </c>
      <c r="L324" s="235">
        <v>15</v>
      </c>
      <c r="M324" s="235">
        <f>G324*(1+L324/100)</f>
        <v>0</v>
      </c>
      <c r="N324" s="235">
        <v>0</v>
      </c>
      <c r="O324" s="235">
        <f>ROUND(E324*N324,2)</f>
        <v>0</v>
      </c>
      <c r="P324" s="235">
        <v>0</v>
      </c>
      <c r="Q324" s="235">
        <f>ROUND(E324*P324,2)</f>
        <v>0</v>
      </c>
      <c r="R324" s="235"/>
      <c r="S324" s="235" t="s">
        <v>154</v>
      </c>
      <c r="T324" s="236" t="s">
        <v>155</v>
      </c>
      <c r="U324" s="222">
        <v>0</v>
      </c>
      <c r="V324" s="222">
        <f>ROUND(E324*U324,2)</f>
        <v>0</v>
      </c>
      <c r="W324" s="222"/>
      <c r="X324" s="222" t="s">
        <v>167</v>
      </c>
      <c r="Y324" s="213"/>
      <c r="Z324" s="213"/>
      <c r="AA324" s="213"/>
      <c r="AB324" s="213"/>
      <c r="AC324" s="213"/>
      <c r="AD324" s="213"/>
      <c r="AE324" s="213"/>
      <c r="AF324" s="213"/>
      <c r="AG324" s="213" t="s">
        <v>332</v>
      </c>
      <c r="AH324" s="213"/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20"/>
      <c r="B325" s="221"/>
      <c r="C325" s="256" t="s">
        <v>190</v>
      </c>
      <c r="D325" s="246"/>
      <c r="E325" s="247"/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170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20"/>
      <c r="B326" s="221"/>
      <c r="C326" s="256" t="s">
        <v>424</v>
      </c>
      <c r="D326" s="246"/>
      <c r="E326" s="247">
        <v>72.28</v>
      </c>
      <c r="F326" s="222"/>
      <c r="G326" s="222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3"/>
      <c r="Z326" s="213"/>
      <c r="AA326" s="213"/>
      <c r="AB326" s="213"/>
      <c r="AC326" s="213"/>
      <c r="AD326" s="213"/>
      <c r="AE326" s="213"/>
      <c r="AF326" s="213"/>
      <c r="AG326" s="213" t="s">
        <v>170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20"/>
      <c r="B327" s="221"/>
      <c r="C327" s="256" t="s">
        <v>419</v>
      </c>
      <c r="D327" s="246"/>
      <c r="E327" s="247"/>
      <c r="F327" s="222"/>
      <c r="G327" s="222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13"/>
      <c r="Z327" s="213"/>
      <c r="AA327" s="213"/>
      <c r="AB327" s="213"/>
      <c r="AC327" s="213"/>
      <c r="AD327" s="213"/>
      <c r="AE327" s="213"/>
      <c r="AF327" s="213"/>
      <c r="AG327" s="213" t="s">
        <v>170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20"/>
      <c r="B328" s="221"/>
      <c r="C328" s="256" t="s">
        <v>425</v>
      </c>
      <c r="D328" s="246"/>
      <c r="E328" s="247">
        <v>72.22</v>
      </c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170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30">
        <v>62</v>
      </c>
      <c r="B329" s="231" t="s">
        <v>426</v>
      </c>
      <c r="C329" s="241" t="s">
        <v>427</v>
      </c>
      <c r="D329" s="232" t="s">
        <v>188</v>
      </c>
      <c r="E329" s="233">
        <v>2.1</v>
      </c>
      <c r="F329" s="234"/>
      <c r="G329" s="235">
        <f>ROUND(E329*F329,2)</f>
        <v>0</v>
      </c>
      <c r="H329" s="234"/>
      <c r="I329" s="235">
        <f>ROUND(E329*H329,2)</f>
        <v>0</v>
      </c>
      <c r="J329" s="234"/>
      <c r="K329" s="235">
        <f>ROUND(E329*J329,2)</f>
        <v>0</v>
      </c>
      <c r="L329" s="235">
        <v>15</v>
      </c>
      <c r="M329" s="235">
        <f>G329*(1+L329/100)</f>
        <v>0</v>
      </c>
      <c r="N329" s="235">
        <v>0</v>
      </c>
      <c r="O329" s="235">
        <f>ROUND(E329*N329,2)</f>
        <v>0</v>
      </c>
      <c r="P329" s="235">
        <v>0</v>
      </c>
      <c r="Q329" s="235">
        <f>ROUND(E329*P329,2)</f>
        <v>0</v>
      </c>
      <c r="R329" s="235"/>
      <c r="S329" s="235" t="s">
        <v>154</v>
      </c>
      <c r="T329" s="236" t="s">
        <v>155</v>
      </c>
      <c r="U329" s="222">
        <v>0</v>
      </c>
      <c r="V329" s="222">
        <f>ROUND(E329*U329,2)</f>
        <v>0</v>
      </c>
      <c r="W329" s="222"/>
      <c r="X329" s="222" t="s">
        <v>167</v>
      </c>
      <c r="Y329" s="213"/>
      <c r="Z329" s="213"/>
      <c r="AA329" s="213"/>
      <c r="AB329" s="213"/>
      <c r="AC329" s="213"/>
      <c r="AD329" s="213"/>
      <c r="AE329" s="213"/>
      <c r="AF329" s="213"/>
      <c r="AG329" s="213" t="s">
        <v>332</v>
      </c>
      <c r="AH329" s="213"/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6" t="s">
        <v>190</v>
      </c>
      <c r="D330" s="246"/>
      <c r="E330" s="247"/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170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20"/>
      <c r="B331" s="221"/>
      <c r="C331" s="256" t="s">
        <v>258</v>
      </c>
      <c r="D331" s="246"/>
      <c r="E331" s="247">
        <v>2.1</v>
      </c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3"/>
      <c r="Z331" s="213"/>
      <c r="AA331" s="213"/>
      <c r="AB331" s="213"/>
      <c r="AC331" s="213"/>
      <c r="AD331" s="213"/>
      <c r="AE331" s="213"/>
      <c r="AF331" s="213"/>
      <c r="AG331" s="213" t="s">
        <v>170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30">
        <v>63</v>
      </c>
      <c r="B332" s="231" t="s">
        <v>428</v>
      </c>
      <c r="C332" s="241" t="s">
        <v>429</v>
      </c>
      <c r="D332" s="232" t="s">
        <v>188</v>
      </c>
      <c r="E332" s="233">
        <v>5.3</v>
      </c>
      <c r="F332" s="234"/>
      <c r="G332" s="235">
        <f>ROUND(E332*F332,2)</f>
        <v>0</v>
      </c>
      <c r="H332" s="234"/>
      <c r="I332" s="235">
        <f>ROUND(E332*H332,2)</f>
        <v>0</v>
      </c>
      <c r="J332" s="234"/>
      <c r="K332" s="235">
        <f>ROUND(E332*J332,2)</f>
        <v>0</v>
      </c>
      <c r="L332" s="235">
        <v>15</v>
      </c>
      <c r="M332" s="235">
        <f>G332*(1+L332/100)</f>
        <v>0</v>
      </c>
      <c r="N332" s="235">
        <v>0</v>
      </c>
      <c r="O332" s="235">
        <f>ROUND(E332*N332,2)</f>
        <v>0</v>
      </c>
      <c r="P332" s="235">
        <v>0</v>
      </c>
      <c r="Q332" s="235">
        <f>ROUND(E332*P332,2)</f>
        <v>0</v>
      </c>
      <c r="R332" s="235"/>
      <c r="S332" s="235" t="s">
        <v>154</v>
      </c>
      <c r="T332" s="236" t="s">
        <v>155</v>
      </c>
      <c r="U332" s="222">
        <v>0</v>
      </c>
      <c r="V332" s="222">
        <f>ROUND(E332*U332,2)</f>
        <v>0</v>
      </c>
      <c r="W332" s="222"/>
      <c r="X332" s="222" t="s">
        <v>167</v>
      </c>
      <c r="Y332" s="213"/>
      <c r="Z332" s="213"/>
      <c r="AA332" s="213"/>
      <c r="AB332" s="213"/>
      <c r="AC332" s="213"/>
      <c r="AD332" s="213"/>
      <c r="AE332" s="213"/>
      <c r="AF332" s="213"/>
      <c r="AG332" s="213" t="s">
        <v>332</v>
      </c>
      <c r="AH332" s="213"/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20"/>
      <c r="B333" s="221"/>
      <c r="C333" s="256" t="s">
        <v>190</v>
      </c>
      <c r="D333" s="246"/>
      <c r="E333" s="247"/>
      <c r="F333" s="222"/>
      <c r="G333" s="222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3"/>
      <c r="Z333" s="213"/>
      <c r="AA333" s="213"/>
      <c r="AB333" s="213"/>
      <c r="AC333" s="213"/>
      <c r="AD333" s="213"/>
      <c r="AE333" s="213"/>
      <c r="AF333" s="213"/>
      <c r="AG333" s="213" t="s">
        <v>170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20"/>
      <c r="B334" s="221"/>
      <c r="C334" s="256" t="s">
        <v>430</v>
      </c>
      <c r="D334" s="246"/>
      <c r="E334" s="247">
        <v>5.3</v>
      </c>
      <c r="F334" s="222"/>
      <c r="G334" s="222"/>
      <c r="H334" s="222"/>
      <c r="I334" s="222"/>
      <c r="J334" s="222"/>
      <c r="K334" s="222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13"/>
      <c r="Z334" s="213"/>
      <c r="AA334" s="213"/>
      <c r="AB334" s="213"/>
      <c r="AC334" s="213"/>
      <c r="AD334" s="213"/>
      <c r="AE334" s="213"/>
      <c r="AF334" s="213"/>
      <c r="AG334" s="213" t="s">
        <v>170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49">
        <v>64</v>
      </c>
      <c r="B335" s="250" t="s">
        <v>431</v>
      </c>
      <c r="C335" s="258" t="s">
        <v>432</v>
      </c>
      <c r="D335" s="251" t="s">
        <v>0</v>
      </c>
      <c r="E335" s="252">
        <v>1339.8008</v>
      </c>
      <c r="F335" s="253"/>
      <c r="G335" s="254">
        <f>ROUND(E335*F335,2)</f>
        <v>0</v>
      </c>
      <c r="H335" s="253"/>
      <c r="I335" s="254">
        <f>ROUND(E335*H335,2)</f>
        <v>0</v>
      </c>
      <c r="J335" s="253"/>
      <c r="K335" s="254">
        <f>ROUND(E335*J335,2)</f>
        <v>0</v>
      </c>
      <c r="L335" s="254">
        <v>15</v>
      </c>
      <c r="M335" s="254">
        <f>G335*(1+L335/100)</f>
        <v>0</v>
      </c>
      <c r="N335" s="254">
        <v>0</v>
      </c>
      <c r="O335" s="254">
        <f>ROUND(E335*N335,2)</f>
        <v>0</v>
      </c>
      <c r="P335" s="254">
        <v>0</v>
      </c>
      <c r="Q335" s="254">
        <f>ROUND(E335*P335,2)</f>
        <v>0</v>
      </c>
      <c r="R335" s="254"/>
      <c r="S335" s="254" t="s">
        <v>154</v>
      </c>
      <c r="T335" s="255" t="s">
        <v>155</v>
      </c>
      <c r="U335" s="222">
        <v>0</v>
      </c>
      <c r="V335" s="222">
        <f>ROUND(E335*U335,2)</f>
        <v>0</v>
      </c>
      <c r="W335" s="222"/>
      <c r="X335" s="222" t="s">
        <v>167</v>
      </c>
      <c r="Y335" s="213"/>
      <c r="Z335" s="213"/>
      <c r="AA335" s="213"/>
      <c r="AB335" s="213"/>
      <c r="AC335" s="213"/>
      <c r="AD335" s="213"/>
      <c r="AE335" s="213"/>
      <c r="AF335" s="213"/>
      <c r="AG335" s="213" t="s">
        <v>332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x14ac:dyDescent="0.2">
      <c r="A336" s="224" t="s">
        <v>149</v>
      </c>
      <c r="B336" s="225" t="s">
        <v>103</v>
      </c>
      <c r="C336" s="240" t="s">
        <v>104</v>
      </c>
      <c r="D336" s="226"/>
      <c r="E336" s="227"/>
      <c r="F336" s="228"/>
      <c r="G336" s="228">
        <f>SUMIF(AG337:AG374,"&lt;&gt;NOR",G337:G374)</f>
        <v>0</v>
      </c>
      <c r="H336" s="228"/>
      <c r="I336" s="228">
        <f>SUM(I337:I374)</f>
        <v>0</v>
      </c>
      <c r="J336" s="228"/>
      <c r="K336" s="228">
        <f>SUM(K337:K374)</f>
        <v>0</v>
      </c>
      <c r="L336" s="228"/>
      <c r="M336" s="228">
        <f>SUM(M337:M374)</f>
        <v>0</v>
      </c>
      <c r="N336" s="228"/>
      <c r="O336" s="228">
        <f>SUM(O337:O374)</f>
        <v>1.31</v>
      </c>
      <c r="P336" s="228"/>
      <c r="Q336" s="228">
        <f>SUM(Q337:Q374)</f>
        <v>0</v>
      </c>
      <c r="R336" s="228"/>
      <c r="S336" s="228"/>
      <c r="T336" s="229"/>
      <c r="U336" s="223"/>
      <c r="V336" s="223">
        <f>SUM(V337:V374)</f>
        <v>83.740000000000009</v>
      </c>
      <c r="W336" s="223"/>
      <c r="X336" s="223"/>
      <c r="AG336" t="s">
        <v>150</v>
      </c>
    </row>
    <row r="337" spans="1:60" ht="22.5" outlineLevel="1" x14ac:dyDescent="0.2">
      <c r="A337" s="230">
        <v>65</v>
      </c>
      <c r="B337" s="231" t="s">
        <v>433</v>
      </c>
      <c r="C337" s="241" t="s">
        <v>434</v>
      </c>
      <c r="D337" s="232" t="s">
        <v>321</v>
      </c>
      <c r="E337" s="233">
        <v>33.5</v>
      </c>
      <c r="F337" s="234"/>
      <c r="G337" s="235">
        <f>ROUND(E337*F337,2)</f>
        <v>0</v>
      </c>
      <c r="H337" s="234"/>
      <c r="I337" s="235">
        <f>ROUND(E337*H337,2)</f>
        <v>0</v>
      </c>
      <c r="J337" s="234"/>
      <c r="K337" s="235">
        <f>ROUND(E337*J337,2)</f>
        <v>0</v>
      </c>
      <c r="L337" s="235">
        <v>15</v>
      </c>
      <c r="M337" s="235">
        <f>G337*(1+L337/100)</f>
        <v>0</v>
      </c>
      <c r="N337" s="235">
        <v>3.2000000000000003E-4</v>
      </c>
      <c r="O337" s="235">
        <f>ROUND(E337*N337,2)</f>
        <v>0.01</v>
      </c>
      <c r="P337" s="235">
        <v>0</v>
      </c>
      <c r="Q337" s="235">
        <f>ROUND(E337*P337,2)</f>
        <v>0</v>
      </c>
      <c r="R337" s="235"/>
      <c r="S337" s="235" t="s">
        <v>154</v>
      </c>
      <c r="T337" s="236" t="s">
        <v>155</v>
      </c>
      <c r="U337" s="222">
        <v>0.24</v>
      </c>
      <c r="V337" s="222">
        <f>ROUND(E337*U337,2)</f>
        <v>8.0399999999999991</v>
      </c>
      <c r="W337" s="222"/>
      <c r="X337" s="222" t="s">
        <v>167</v>
      </c>
      <c r="Y337" s="213"/>
      <c r="Z337" s="213"/>
      <c r="AA337" s="213"/>
      <c r="AB337" s="213"/>
      <c r="AC337" s="213"/>
      <c r="AD337" s="213"/>
      <c r="AE337" s="213"/>
      <c r="AF337" s="213"/>
      <c r="AG337" s="213" t="s">
        <v>168</v>
      </c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20"/>
      <c r="B338" s="221"/>
      <c r="C338" s="256" t="s">
        <v>229</v>
      </c>
      <c r="D338" s="246"/>
      <c r="E338" s="247"/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170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20"/>
      <c r="B339" s="221"/>
      <c r="C339" s="256" t="s">
        <v>435</v>
      </c>
      <c r="D339" s="246"/>
      <c r="E339" s="247">
        <v>33.5</v>
      </c>
      <c r="F339" s="222"/>
      <c r="G339" s="222"/>
      <c r="H339" s="222"/>
      <c r="I339" s="222"/>
      <c r="J339" s="222"/>
      <c r="K339" s="222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13"/>
      <c r="Z339" s="213"/>
      <c r="AA339" s="213"/>
      <c r="AB339" s="213"/>
      <c r="AC339" s="213"/>
      <c r="AD339" s="213"/>
      <c r="AE339" s="213"/>
      <c r="AF339" s="213"/>
      <c r="AG339" s="213" t="s">
        <v>170</v>
      </c>
      <c r="AH339" s="213">
        <v>0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30">
        <v>66</v>
      </c>
      <c r="B340" s="231" t="s">
        <v>436</v>
      </c>
      <c r="C340" s="241" t="s">
        <v>437</v>
      </c>
      <c r="D340" s="232" t="s">
        <v>321</v>
      </c>
      <c r="E340" s="233">
        <v>33.5</v>
      </c>
      <c r="F340" s="234"/>
      <c r="G340" s="235">
        <f>ROUND(E340*F340,2)</f>
        <v>0</v>
      </c>
      <c r="H340" s="234"/>
      <c r="I340" s="235">
        <f>ROUND(E340*H340,2)</f>
        <v>0</v>
      </c>
      <c r="J340" s="234"/>
      <c r="K340" s="235">
        <f>ROUND(E340*J340,2)</f>
        <v>0</v>
      </c>
      <c r="L340" s="235">
        <v>15</v>
      </c>
      <c r="M340" s="235">
        <f>G340*(1+L340/100)</f>
        <v>0</v>
      </c>
      <c r="N340" s="235">
        <v>0</v>
      </c>
      <c r="O340" s="235">
        <f>ROUND(E340*N340,2)</f>
        <v>0</v>
      </c>
      <c r="P340" s="235">
        <v>0</v>
      </c>
      <c r="Q340" s="235">
        <f>ROUND(E340*P340,2)</f>
        <v>0</v>
      </c>
      <c r="R340" s="235"/>
      <c r="S340" s="235" t="s">
        <v>154</v>
      </c>
      <c r="T340" s="236" t="s">
        <v>155</v>
      </c>
      <c r="U340" s="222">
        <v>0.15</v>
      </c>
      <c r="V340" s="222">
        <f>ROUND(E340*U340,2)</f>
        <v>5.03</v>
      </c>
      <c r="W340" s="222"/>
      <c r="X340" s="222" t="s">
        <v>167</v>
      </c>
      <c r="Y340" s="213"/>
      <c r="Z340" s="213"/>
      <c r="AA340" s="213"/>
      <c r="AB340" s="213"/>
      <c r="AC340" s="213"/>
      <c r="AD340" s="213"/>
      <c r="AE340" s="213"/>
      <c r="AF340" s="213"/>
      <c r="AG340" s="213" t="s">
        <v>168</v>
      </c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">
      <c r="A341" s="220"/>
      <c r="B341" s="221"/>
      <c r="C341" s="256" t="s">
        <v>229</v>
      </c>
      <c r="D341" s="246"/>
      <c r="E341" s="247"/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170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/>
      <c r="B342" s="221"/>
      <c r="C342" s="256" t="s">
        <v>435</v>
      </c>
      <c r="D342" s="246"/>
      <c r="E342" s="247">
        <v>33.5</v>
      </c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170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ht="22.5" outlineLevel="1" x14ac:dyDescent="0.2">
      <c r="A343" s="230">
        <v>67</v>
      </c>
      <c r="B343" s="231" t="s">
        <v>438</v>
      </c>
      <c r="C343" s="241" t="s">
        <v>439</v>
      </c>
      <c r="D343" s="232" t="s">
        <v>188</v>
      </c>
      <c r="E343" s="233">
        <v>2.1</v>
      </c>
      <c r="F343" s="234"/>
      <c r="G343" s="235">
        <f>ROUND(E343*F343,2)</f>
        <v>0</v>
      </c>
      <c r="H343" s="234"/>
      <c r="I343" s="235">
        <f>ROUND(E343*H343,2)</f>
        <v>0</v>
      </c>
      <c r="J343" s="234"/>
      <c r="K343" s="235">
        <f>ROUND(E343*J343,2)</f>
        <v>0</v>
      </c>
      <c r="L343" s="235">
        <v>15</v>
      </c>
      <c r="M343" s="235">
        <f>G343*(1+L343/100)</f>
        <v>0</v>
      </c>
      <c r="N343" s="235">
        <v>2.9399999999999999E-3</v>
      </c>
      <c r="O343" s="235">
        <f>ROUND(E343*N343,2)</f>
        <v>0.01</v>
      </c>
      <c r="P343" s="235">
        <v>0</v>
      </c>
      <c r="Q343" s="235">
        <f>ROUND(E343*P343,2)</f>
        <v>0</v>
      </c>
      <c r="R343" s="235"/>
      <c r="S343" s="235" t="s">
        <v>154</v>
      </c>
      <c r="T343" s="236" t="s">
        <v>155</v>
      </c>
      <c r="U343" s="222">
        <v>0.97799999999999998</v>
      </c>
      <c r="V343" s="222">
        <f>ROUND(E343*U343,2)</f>
        <v>2.0499999999999998</v>
      </c>
      <c r="W343" s="222"/>
      <c r="X343" s="222" t="s">
        <v>167</v>
      </c>
      <c r="Y343" s="213"/>
      <c r="Z343" s="213"/>
      <c r="AA343" s="213"/>
      <c r="AB343" s="213"/>
      <c r="AC343" s="213"/>
      <c r="AD343" s="213"/>
      <c r="AE343" s="213"/>
      <c r="AF343" s="213"/>
      <c r="AG343" s="213" t="s">
        <v>168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6" t="s">
        <v>190</v>
      </c>
      <c r="D344" s="246"/>
      <c r="E344" s="247"/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170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6" t="s">
        <v>257</v>
      </c>
      <c r="D345" s="246"/>
      <c r="E345" s="247"/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170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20"/>
      <c r="B346" s="221"/>
      <c r="C346" s="256" t="s">
        <v>258</v>
      </c>
      <c r="D346" s="246"/>
      <c r="E346" s="247">
        <v>2.1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170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ht="22.5" outlineLevel="1" x14ac:dyDescent="0.2">
      <c r="A347" s="230">
        <v>68</v>
      </c>
      <c r="B347" s="231" t="s">
        <v>440</v>
      </c>
      <c r="C347" s="241" t="s">
        <v>441</v>
      </c>
      <c r="D347" s="232" t="s">
        <v>188</v>
      </c>
      <c r="E347" s="233">
        <v>62.8</v>
      </c>
      <c r="F347" s="234"/>
      <c r="G347" s="235">
        <f>ROUND(E347*F347,2)</f>
        <v>0</v>
      </c>
      <c r="H347" s="234"/>
      <c r="I347" s="235">
        <f>ROUND(E347*H347,2)</f>
        <v>0</v>
      </c>
      <c r="J347" s="234"/>
      <c r="K347" s="235">
        <f>ROUND(E347*J347,2)</f>
        <v>0</v>
      </c>
      <c r="L347" s="235">
        <v>15</v>
      </c>
      <c r="M347" s="235">
        <f>G347*(1+L347/100)</f>
        <v>0</v>
      </c>
      <c r="N347" s="235">
        <v>2.66E-3</v>
      </c>
      <c r="O347" s="235">
        <f>ROUND(E347*N347,2)</f>
        <v>0.17</v>
      </c>
      <c r="P347" s="235">
        <v>0</v>
      </c>
      <c r="Q347" s="235">
        <f>ROUND(E347*P347,2)</f>
        <v>0</v>
      </c>
      <c r="R347" s="235"/>
      <c r="S347" s="235" t="s">
        <v>154</v>
      </c>
      <c r="T347" s="236" t="s">
        <v>155</v>
      </c>
      <c r="U347" s="222">
        <v>1.04</v>
      </c>
      <c r="V347" s="222">
        <f>ROUND(E347*U347,2)</f>
        <v>65.31</v>
      </c>
      <c r="W347" s="222"/>
      <c r="X347" s="222" t="s">
        <v>167</v>
      </c>
      <c r="Y347" s="213"/>
      <c r="Z347" s="213"/>
      <c r="AA347" s="213"/>
      <c r="AB347" s="213"/>
      <c r="AC347" s="213"/>
      <c r="AD347" s="213"/>
      <c r="AE347" s="213"/>
      <c r="AF347" s="213"/>
      <c r="AG347" s="213" t="s">
        <v>168</v>
      </c>
      <c r="AH347" s="213"/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20"/>
      <c r="B348" s="221"/>
      <c r="C348" s="256" t="s">
        <v>259</v>
      </c>
      <c r="D348" s="246"/>
      <c r="E348" s="247"/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3"/>
      <c r="Z348" s="213"/>
      <c r="AA348" s="213"/>
      <c r="AB348" s="213"/>
      <c r="AC348" s="213"/>
      <c r="AD348" s="213"/>
      <c r="AE348" s="213"/>
      <c r="AF348" s="213"/>
      <c r="AG348" s="213" t="s">
        <v>170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20"/>
      <c r="B349" s="221"/>
      <c r="C349" s="256" t="s">
        <v>260</v>
      </c>
      <c r="D349" s="246"/>
      <c r="E349" s="247"/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170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20"/>
      <c r="B350" s="221"/>
      <c r="C350" s="256" t="s">
        <v>269</v>
      </c>
      <c r="D350" s="246"/>
      <c r="E350" s="247"/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170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6" t="s">
        <v>261</v>
      </c>
      <c r="D351" s="246"/>
      <c r="E351" s="247">
        <v>62.8</v>
      </c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170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ht="22.5" outlineLevel="1" x14ac:dyDescent="0.2">
      <c r="A352" s="230">
        <v>69</v>
      </c>
      <c r="B352" s="231" t="s">
        <v>442</v>
      </c>
      <c r="C352" s="241" t="s">
        <v>443</v>
      </c>
      <c r="D352" s="232" t="s">
        <v>188</v>
      </c>
      <c r="E352" s="233">
        <v>2.1</v>
      </c>
      <c r="F352" s="234"/>
      <c r="G352" s="235">
        <f>ROUND(E352*F352,2)</f>
        <v>0</v>
      </c>
      <c r="H352" s="234"/>
      <c r="I352" s="235">
        <f>ROUND(E352*H352,2)</f>
        <v>0</v>
      </c>
      <c r="J352" s="234"/>
      <c r="K352" s="235">
        <f>ROUND(E352*J352,2)</f>
        <v>0</v>
      </c>
      <c r="L352" s="235">
        <v>15</v>
      </c>
      <c r="M352" s="235">
        <f>G352*(1+L352/100)</f>
        <v>0</v>
      </c>
      <c r="N352" s="235">
        <v>0</v>
      </c>
      <c r="O352" s="235">
        <f>ROUND(E352*N352,2)</f>
        <v>0</v>
      </c>
      <c r="P352" s="235">
        <v>0</v>
      </c>
      <c r="Q352" s="235">
        <f>ROUND(E352*P352,2)</f>
        <v>0</v>
      </c>
      <c r="R352" s="235"/>
      <c r="S352" s="235" t="s">
        <v>154</v>
      </c>
      <c r="T352" s="236" t="s">
        <v>155</v>
      </c>
      <c r="U352" s="222">
        <v>0.03</v>
      </c>
      <c r="V352" s="222">
        <f>ROUND(E352*U352,2)</f>
        <v>0.06</v>
      </c>
      <c r="W352" s="222"/>
      <c r="X352" s="222" t="s">
        <v>167</v>
      </c>
      <c r="Y352" s="213"/>
      <c r="Z352" s="213"/>
      <c r="AA352" s="213"/>
      <c r="AB352" s="213"/>
      <c r="AC352" s="213"/>
      <c r="AD352" s="213"/>
      <c r="AE352" s="213"/>
      <c r="AF352" s="213"/>
      <c r="AG352" s="213" t="s">
        <v>168</v>
      </c>
      <c r="AH352" s="213"/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20"/>
      <c r="B353" s="221"/>
      <c r="C353" s="256" t="s">
        <v>259</v>
      </c>
      <c r="D353" s="246"/>
      <c r="E353" s="247"/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3"/>
      <c r="Z353" s="213"/>
      <c r="AA353" s="213"/>
      <c r="AB353" s="213"/>
      <c r="AC353" s="213"/>
      <c r="AD353" s="213"/>
      <c r="AE353" s="213"/>
      <c r="AF353" s="213"/>
      <c r="AG353" s="213" t="s">
        <v>170</v>
      </c>
      <c r="AH353" s="213">
        <v>0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20"/>
      <c r="B354" s="221"/>
      <c r="C354" s="256" t="s">
        <v>258</v>
      </c>
      <c r="D354" s="246"/>
      <c r="E354" s="247">
        <v>2.1</v>
      </c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170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30">
        <v>70</v>
      </c>
      <c r="B355" s="231" t="s">
        <v>444</v>
      </c>
      <c r="C355" s="241" t="s">
        <v>445</v>
      </c>
      <c r="D355" s="232" t="s">
        <v>188</v>
      </c>
      <c r="E355" s="233">
        <v>64.900000000000006</v>
      </c>
      <c r="F355" s="234"/>
      <c r="G355" s="235">
        <f>ROUND(E355*F355,2)</f>
        <v>0</v>
      </c>
      <c r="H355" s="234"/>
      <c r="I355" s="235">
        <f>ROUND(E355*H355,2)</f>
        <v>0</v>
      </c>
      <c r="J355" s="234"/>
      <c r="K355" s="235">
        <f>ROUND(E355*J355,2)</f>
        <v>0</v>
      </c>
      <c r="L355" s="235">
        <v>15</v>
      </c>
      <c r="M355" s="235">
        <f>G355*(1+L355/100)</f>
        <v>0</v>
      </c>
      <c r="N355" s="235">
        <v>1.1E-4</v>
      </c>
      <c r="O355" s="235">
        <f>ROUND(E355*N355,2)</f>
        <v>0.01</v>
      </c>
      <c r="P355" s="235">
        <v>0</v>
      </c>
      <c r="Q355" s="235">
        <f>ROUND(E355*P355,2)</f>
        <v>0</v>
      </c>
      <c r="R355" s="235"/>
      <c r="S355" s="235" t="s">
        <v>154</v>
      </c>
      <c r="T355" s="236" t="s">
        <v>155</v>
      </c>
      <c r="U355" s="222">
        <v>0.05</v>
      </c>
      <c r="V355" s="222">
        <f>ROUND(E355*U355,2)</f>
        <v>3.25</v>
      </c>
      <c r="W355" s="222"/>
      <c r="X355" s="222" t="s">
        <v>167</v>
      </c>
      <c r="Y355" s="213"/>
      <c r="Z355" s="213"/>
      <c r="AA355" s="213"/>
      <c r="AB355" s="213"/>
      <c r="AC355" s="213"/>
      <c r="AD355" s="213"/>
      <c r="AE355" s="213"/>
      <c r="AF355" s="213"/>
      <c r="AG355" s="213" t="s">
        <v>168</v>
      </c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6" t="s">
        <v>259</v>
      </c>
      <c r="D356" s="246"/>
      <c r="E356" s="247"/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170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6" t="s">
        <v>260</v>
      </c>
      <c r="D357" s="246"/>
      <c r="E357" s="247"/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170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20"/>
      <c r="B358" s="221"/>
      <c r="C358" s="256" t="s">
        <v>269</v>
      </c>
      <c r="D358" s="246"/>
      <c r="E358" s="247"/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3"/>
      <c r="Z358" s="213"/>
      <c r="AA358" s="213"/>
      <c r="AB358" s="213"/>
      <c r="AC358" s="213"/>
      <c r="AD358" s="213"/>
      <c r="AE358" s="213"/>
      <c r="AF358" s="213"/>
      <c r="AG358" s="213" t="s">
        <v>170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">
      <c r="A359" s="220"/>
      <c r="B359" s="221"/>
      <c r="C359" s="256" t="s">
        <v>261</v>
      </c>
      <c r="D359" s="246"/>
      <c r="E359" s="247">
        <v>62.8</v>
      </c>
      <c r="F359" s="222"/>
      <c r="G359" s="222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3"/>
      <c r="Z359" s="213"/>
      <c r="AA359" s="213"/>
      <c r="AB359" s="213"/>
      <c r="AC359" s="213"/>
      <c r="AD359" s="213"/>
      <c r="AE359" s="213"/>
      <c r="AF359" s="213"/>
      <c r="AG359" s="213" t="s">
        <v>170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6" t="s">
        <v>190</v>
      </c>
      <c r="D360" s="246"/>
      <c r="E360" s="247"/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170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6" t="s">
        <v>258</v>
      </c>
      <c r="D361" s="246"/>
      <c r="E361" s="247">
        <v>2.1</v>
      </c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170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30">
        <v>71</v>
      </c>
      <c r="B362" s="231" t="s">
        <v>446</v>
      </c>
      <c r="C362" s="241" t="s">
        <v>447</v>
      </c>
      <c r="D362" s="232" t="s">
        <v>188</v>
      </c>
      <c r="E362" s="233">
        <v>2.415</v>
      </c>
      <c r="F362" s="234"/>
      <c r="G362" s="235">
        <f>ROUND(E362*F362,2)</f>
        <v>0</v>
      </c>
      <c r="H362" s="234"/>
      <c r="I362" s="235">
        <f>ROUND(E362*H362,2)</f>
        <v>0</v>
      </c>
      <c r="J362" s="234"/>
      <c r="K362" s="235">
        <f>ROUND(E362*J362,2)</f>
        <v>0</v>
      </c>
      <c r="L362" s="235">
        <v>15</v>
      </c>
      <c r="M362" s="235">
        <f>G362*(1+L362/100)</f>
        <v>0</v>
      </c>
      <c r="N362" s="235">
        <v>1.4200000000000001E-2</v>
      </c>
      <c r="O362" s="235">
        <f>ROUND(E362*N362,2)</f>
        <v>0.03</v>
      </c>
      <c r="P362" s="235">
        <v>0</v>
      </c>
      <c r="Q362" s="235">
        <f>ROUND(E362*P362,2)</f>
        <v>0</v>
      </c>
      <c r="R362" s="235"/>
      <c r="S362" s="235" t="s">
        <v>154</v>
      </c>
      <c r="T362" s="236" t="s">
        <v>155</v>
      </c>
      <c r="U362" s="222">
        <v>0</v>
      </c>
      <c r="V362" s="222">
        <f>ROUND(E362*U362,2)</f>
        <v>0</v>
      </c>
      <c r="W362" s="222"/>
      <c r="X362" s="222" t="s">
        <v>399</v>
      </c>
      <c r="Y362" s="213"/>
      <c r="Z362" s="213"/>
      <c r="AA362" s="213"/>
      <c r="AB362" s="213"/>
      <c r="AC362" s="213"/>
      <c r="AD362" s="213"/>
      <c r="AE362" s="213"/>
      <c r="AF362" s="213"/>
      <c r="AG362" s="213" t="s">
        <v>400</v>
      </c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20"/>
      <c r="B363" s="221"/>
      <c r="C363" s="256" t="s">
        <v>190</v>
      </c>
      <c r="D363" s="246"/>
      <c r="E363" s="247"/>
      <c r="F363" s="222"/>
      <c r="G363" s="222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3"/>
      <c r="Z363" s="213"/>
      <c r="AA363" s="213"/>
      <c r="AB363" s="213"/>
      <c r="AC363" s="213"/>
      <c r="AD363" s="213"/>
      <c r="AE363" s="213"/>
      <c r="AF363" s="213"/>
      <c r="AG363" s="213" t="s">
        <v>170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20"/>
      <c r="B364" s="221"/>
      <c r="C364" s="256" t="s">
        <v>257</v>
      </c>
      <c r="D364" s="246"/>
      <c r="E364" s="247"/>
      <c r="F364" s="222"/>
      <c r="G364" s="222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170</v>
      </c>
      <c r="AH364" s="213">
        <v>0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20"/>
      <c r="B365" s="221"/>
      <c r="C365" s="256" t="s">
        <v>448</v>
      </c>
      <c r="D365" s="246"/>
      <c r="E365" s="247">
        <v>2.42</v>
      </c>
      <c r="F365" s="222"/>
      <c r="G365" s="222"/>
      <c r="H365" s="222"/>
      <c r="I365" s="222"/>
      <c r="J365" s="222"/>
      <c r="K365" s="222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13"/>
      <c r="Z365" s="213"/>
      <c r="AA365" s="213"/>
      <c r="AB365" s="213"/>
      <c r="AC365" s="213"/>
      <c r="AD365" s="213"/>
      <c r="AE365" s="213"/>
      <c r="AF365" s="213"/>
      <c r="AG365" s="213" t="s">
        <v>170</v>
      </c>
      <c r="AH365" s="213">
        <v>0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30">
        <v>72</v>
      </c>
      <c r="B366" s="231" t="s">
        <v>449</v>
      </c>
      <c r="C366" s="241" t="s">
        <v>450</v>
      </c>
      <c r="D366" s="232" t="s">
        <v>188</v>
      </c>
      <c r="E366" s="233">
        <v>76.072500000000005</v>
      </c>
      <c r="F366" s="234"/>
      <c r="G366" s="235">
        <f>ROUND(E366*F366,2)</f>
        <v>0</v>
      </c>
      <c r="H366" s="234"/>
      <c r="I366" s="235">
        <f>ROUND(E366*H366,2)</f>
        <v>0</v>
      </c>
      <c r="J366" s="234"/>
      <c r="K366" s="235">
        <f>ROUND(E366*J366,2)</f>
        <v>0</v>
      </c>
      <c r="L366" s="235">
        <v>15</v>
      </c>
      <c r="M366" s="235">
        <f>G366*(1+L366/100)</f>
        <v>0</v>
      </c>
      <c r="N366" s="235">
        <v>1.4200000000000001E-2</v>
      </c>
      <c r="O366" s="235">
        <f>ROUND(E366*N366,2)</f>
        <v>1.08</v>
      </c>
      <c r="P366" s="235">
        <v>0</v>
      </c>
      <c r="Q366" s="235">
        <f>ROUND(E366*P366,2)</f>
        <v>0</v>
      </c>
      <c r="R366" s="235"/>
      <c r="S366" s="235" t="s">
        <v>154</v>
      </c>
      <c r="T366" s="236" t="s">
        <v>155</v>
      </c>
      <c r="U366" s="222">
        <v>0</v>
      </c>
      <c r="V366" s="222">
        <f>ROUND(E366*U366,2)</f>
        <v>0</v>
      </c>
      <c r="W366" s="222"/>
      <c r="X366" s="222" t="s">
        <v>399</v>
      </c>
      <c r="Y366" s="213"/>
      <c r="Z366" s="213"/>
      <c r="AA366" s="213"/>
      <c r="AB366" s="213"/>
      <c r="AC366" s="213"/>
      <c r="AD366" s="213"/>
      <c r="AE366" s="213"/>
      <c r="AF366" s="213"/>
      <c r="AG366" s="213" t="s">
        <v>400</v>
      </c>
      <c r="AH366" s="213"/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6" t="s">
        <v>259</v>
      </c>
      <c r="D367" s="246"/>
      <c r="E367" s="247"/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170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20"/>
      <c r="B368" s="221"/>
      <c r="C368" s="256" t="s">
        <v>260</v>
      </c>
      <c r="D368" s="246"/>
      <c r="E368" s="247"/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170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20"/>
      <c r="B369" s="221"/>
      <c r="C369" s="256" t="s">
        <v>269</v>
      </c>
      <c r="D369" s="246"/>
      <c r="E369" s="247"/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170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6" t="s">
        <v>425</v>
      </c>
      <c r="D370" s="246"/>
      <c r="E370" s="247">
        <v>72.22</v>
      </c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170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20"/>
      <c r="B371" s="221"/>
      <c r="C371" s="256" t="s">
        <v>451</v>
      </c>
      <c r="D371" s="246"/>
      <c r="E371" s="247"/>
      <c r="F371" s="222"/>
      <c r="G371" s="22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3"/>
      <c r="Z371" s="213"/>
      <c r="AA371" s="213"/>
      <c r="AB371" s="213"/>
      <c r="AC371" s="213"/>
      <c r="AD371" s="213"/>
      <c r="AE371" s="213"/>
      <c r="AF371" s="213"/>
      <c r="AG371" s="213" t="s">
        <v>170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20"/>
      <c r="B372" s="221"/>
      <c r="C372" s="256" t="s">
        <v>229</v>
      </c>
      <c r="D372" s="246"/>
      <c r="E372" s="247"/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170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20"/>
      <c r="B373" s="221"/>
      <c r="C373" s="256" t="s">
        <v>452</v>
      </c>
      <c r="D373" s="246"/>
      <c r="E373" s="247">
        <v>3.85</v>
      </c>
      <c r="F373" s="222"/>
      <c r="G373" s="222"/>
      <c r="H373" s="222"/>
      <c r="I373" s="222"/>
      <c r="J373" s="222"/>
      <c r="K373" s="222"/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13"/>
      <c r="Z373" s="213"/>
      <c r="AA373" s="213"/>
      <c r="AB373" s="213"/>
      <c r="AC373" s="213"/>
      <c r="AD373" s="213"/>
      <c r="AE373" s="213"/>
      <c r="AF373" s="213"/>
      <c r="AG373" s="213" t="s">
        <v>170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49">
        <v>73</v>
      </c>
      <c r="B374" s="250" t="s">
        <v>453</v>
      </c>
      <c r="C374" s="258" t="s">
        <v>454</v>
      </c>
      <c r="D374" s="251" t="s">
        <v>0</v>
      </c>
      <c r="E374" s="252">
        <v>957.23900000000003</v>
      </c>
      <c r="F374" s="253"/>
      <c r="G374" s="254">
        <f>ROUND(E374*F374,2)</f>
        <v>0</v>
      </c>
      <c r="H374" s="253"/>
      <c r="I374" s="254">
        <f>ROUND(E374*H374,2)</f>
        <v>0</v>
      </c>
      <c r="J374" s="253"/>
      <c r="K374" s="254">
        <f>ROUND(E374*J374,2)</f>
        <v>0</v>
      </c>
      <c r="L374" s="254">
        <v>15</v>
      </c>
      <c r="M374" s="254">
        <f>G374*(1+L374/100)</f>
        <v>0</v>
      </c>
      <c r="N374" s="254">
        <v>0</v>
      </c>
      <c r="O374" s="254">
        <f>ROUND(E374*N374,2)</f>
        <v>0</v>
      </c>
      <c r="P374" s="254">
        <v>0</v>
      </c>
      <c r="Q374" s="254">
        <f>ROUND(E374*P374,2)</f>
        <v>0</v>
      </c>
      <c r="R374" s="254"/>
      <c r="S374" s="254" t="s">
        <v>154</v>
      </c>
      <c r="T374" s="255" t="s">
        <v>155</v>
      </c>
      <c r="U374" s="222">
        <v>0</v>
      </c>
      <c r="V374" s="222">
        <f>ROUND(E374*U374,2)</f>
        <v>0</v>
      </c>
      <c r="W374" s="222"/>
      <c r="X374" s="222" t="s">
        <v>167</v>
      </c>
      <c r="Y374" s="213"/>
      <c r="Z374" s="213"/>
      <c r="AA374" s="213"/>
      <c r="AB374" s="213"/>
      <c r="AC374" s="213"/>
      <c r="AD374" s="213"/>
      <c r="AE374" s="213"/>
      <c r="AF374" s="213"/>
      <c r="AG374" s="213" t="s">
        <v>332</v>
      </c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x14ac:dyDescent="0.2">
      <c r="A375" s="224" t="s">
        <v>149</v>
      </c>
      <c r="B375" s="225" t="s">
        <v>105</v>
      </c>
      <c r="C375" s="240" t="s">
        <v>106</v>
      </c>
      <c r="D375" s="226"/>
      <c r="E375" s="227"/>
      <c r="F375" s="228"/>
      <c r="G375" s="228">
        <f>SUMIF(AG376:AG379,"&lt;&gt;NOR",G376:G379)</f>
        <v>0</v>
      </c>
      <c r="H375" s="228"/>
      <c r="I375" s="228">
        <f>SUM(I376:I379)</f>
        <v>0</v>
      </c>
      <c r="J375" s="228"/>
      <c r="K375" s="228">
        <f>SUM(K376:K379)</f>
        <v>0</v>
      </c>
      <c r="L375" s="228"/>
      <c r="M375" s="228">
        <f>SUM(M376:M379)</f>
        <v>0</v>
      </c>
      <c r="N375" s="228"/>
      <c r="O375" s="228">
        <f>SUM(O376:O379)</f>
        <v>0.2</v>
      </c>
      <c r="P375" s="228"/>
      <c r="Q375" s="228">
        <f>SUM(Q376:Q379)</f>
        <v>0</v>
      </c>
      <c r="R375" s="228"/>
      <c r="S375" s="228"/>
      <c r="T375" s="229"/>
      <c r="U375" s="223"/>
      <c r="V375" s="223">
        <f>SUM(V376:V379)</f>
        <v>0</v>
      </c>
      <c r="W375" s="223"/>
      <c r="X375" s="223"/>
      <c r="AG375" t="s">
        <v>150</v>
      </c>
    </row>
    <row r="376" spans="1:60" ht="22.5" outlineLevel="1" x14ac:dyDescent="0.2">
      <c r="A376" s="230">
        <v>74</v>
      </c>
      <c r="B376" s="231" t="s">
        <v>455</v>
      </c>
      <c r="C376" s="241" t="s">
        <v>456</v>
      </c>
      <c r="D376" s="232" t="s">
        <v>188</v>
      </c>
      <c r="E376" s="233">
        <v>55.45</v>
      </c>
      <c r="F376" s="234"/>
      <c r="G376" s="235">
        <f>ROUND(E376*F376,2)</f>
        <v>0</v>
      </c>
      <c r="H376" s="234"/>
      <c r="I376" s="235">
        <f>ROUND(E376*H376,2)</f>
        <v>0</v>
      </c>
      <c r="J376" s="234"/>
      <c r="K376" s="235">
        <f>ROUND(E376*J376,2)</f>
        <v>0</v>
      </c>
      <c r="L376" s="235">
        <v>15</v>
      </c>
      <c r="M376" s="235">
        <f>G376*(1+L376/100)</f>
        <v>0</v>
      </c>
      <c r="N376" s="235">
        <v>3.6099999999999999E-3</v>
      </c>
      <c r="O376" s="235">
        <f>ROUND(E376*N376,2)</f>
        <v>0.2</v>
      </c>
      <c r="P376" s="235">
        <v>0</v>
      </c>
      <c r="Q376" s="235">
        <f>ROUND(E376*P376,2)</f>
        <v>0</v>
      </c>
      <c r="R376" s="235"/>
      <c r="S376" s="235" t="s">
        <v>154</v>
      </c>
      <c r="T376" s="236" t="s">
        <v>155</v>
      </c>
      <c r="U376" s="222">
        <v>0</v>
      </c>
      <c r="V376" s="222">
        <f>ROUND(E376*U376,2)</f>
        <v>0</v>
      </c>
      <c r="W376" s="222"/>
      <c r="X376" s="222" t="s">
        <v>371</v>
      </c>
      <c r="Y376" s="213"/>
      <c r="Z376" s="213"/>
      <c r="AA376" s="213"/>
      <c r="AB376" s="213"/>
      <c r="AC376" s="213"/>
      <c r="AD376" s="213"/>
      <c r="AE376" s="213"/>
      <c r="AF376" s="213"/>
      <c r="AG376" s="213" t="s">
        <v>372</v>
      </c>
      <c r="AH376" s="213"/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20"/>
      <c r="B377" s="221"/>
      <c r="C377" s="242" t="s">
        <v>457</v>
      </c>
      <c r="D377" s="237"/>
      <c r="E377" s="237"/>
      <c r="F377" s="237"/>
      <c r="G377" s="237"/>
      <c r="H377" s="222"/>
      <c r="I377" s="222"/>
      <c r="J377" s="222"/>
      <c r="K377" s="222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13"/>
      <c r="Z377" s="213"/>
      <c r="AA377" s="213"/>
      <c r="AB377" s="213"/>
      <c r="AC377" s="213"/>
      <c r="AD377" s="213"/>
      <c r="AE377" s="213"/>
      <c r="AF377" s="213"/>
      <c r="AG377" s="213" t="s">
        <v>159</v>
      </c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6" t="s">
        <v>259</v>
      </c>
      <c r="D378" s="246"/>
      <c r="E378" s="247"/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170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20"/>
      <c r="B379" s="221"/>
      <c r="C379" s="256" t="s">
        <v>379</v>
      </c>
      <c r="D379" s="246"/>
      <c r="E379" s="247">
        <v>55.45</v>
      </c>
      <c r="F379" s="222"/>
      <c r="G379" s="222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170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x14ac:dyDescent="0.2">
      <c r="A380" s="224" t="s">
        <v>149</v>
      </c>
      <c r="B380" s="225" t="s">
        <v>107</v>
      </c>
      <c r="C380" s="240" t="s">
        <v>108</v>
      </c>
      <c r="D380" s="226"/>
      <c r="E380" s="227"/>
      <c r="F380" s="228"/>
      <c r="G380" s="228">
        <f>SUMIF(AG381:AG387,"&lt;&gt;NOR",G381:G387)</f>
        <v>0</v>
      </c>
      <c r="H380" s="228"/>
      <c r="I380" s="228">
        <f>SUM(I381:I387)</f>
        <v>0</v>
      </c>
      <c r="J380" s="228"/>
      <c r="K380" s="228">
        <f>SUM(K381:K387)</f>
        <v>0</v>
      </c>
      <c r="L380" s="228"/>
      <c r="M380" s="228">
        <f>SUM(M381:M387)</f>
        <v>0</v>
      </c>
      <c r="N380" s="228"/>
      <c r="O380" s="228">
        <f>SUM(O381:O387)</f>
        <v>0.06</v>
      </c>
      <c r="P380" s="228"/>
      <c r="Q380" s="228">
        <f>SUM(Q381:Q387)</f>
        <v>0</v>
      </c>
      <c r="R380" s="228"/>
      <c r="S380" s="228"/>
      <c r="T380" s="229"/>
      <c r="U380" s="223"/>
      <c r="V380" s="223">
        <f>SUM(V381:V387)</f>
        <v>0</v>
      </c>
      <c r="W380" s="223"/>
      <c r="X380" s="223"/>
      <c r="AG380" t="s">
        <v>150</v>
      </c>
    </row>
    <row r="381" spans="1:60" outlineLevel="1" x14ac:dyDescent="0.2">
      <c r="A381" s="230">
        <v>75</v>
      </c>
      <c r="B381" s="231" t="s">
        <v>458</v>
      </c>
      <c r="C381" s="241" t="s">
        <v>459</v>
      </c>
      <c r="D381" s="232" t="s">
        <v>357</v>
      </c>
      <c r="E381" s="233">
        <v>64.900000000000006</v>
      </c>
      <c r="F381" s="234"/>
      <c r="G381" s="235">
        <f>ROUND(E381*F381,2)</f>
        <v>0</v>
      </c>
      <c r="H381" s="234"/>
      <c r="I381" s="235">
        <f>ROUND(E381*H381,2)</f>
        <v>0</v>
      </c>
      <c r="J381" s="234"/>
      <c r="K381" s="235">
        <f>ROUND(E381*J381,2)</f>
        <v>0</v>
      </c>
      <c r="L381" s="235">
        <v>15</v>
      </c>
      <c r="M381" s="235">
        <f>G381*(1+L381/100)</f>
        <v>0</v>
      </c>
      <c r="N381" s="235">
        <v>1E-3</v>
      </c>
      <c r="O381" s="235">
        <f>ROUND(E381*N381,2)</f>
        <v>0.06</v>
      </c>
      <c r="P381" s="235">
        <v>0</v>
      </c>
      <c r="Q381" s="235">
        <f>ROUND(E381*P381,2)</f>
        <v>0</v>
      </c>
      <c r="R381" s="235"/>
      <c r="S381" s="235" t="s">
        <v>154</v>
      </c>
      <c r="T381" s="236" t="s">
        <v>155</v>
      </c>
      <c r="U381" s="222">
        <v>0</v>
      </c>
      <c r="V381" s="222">
        <f>ROUND(E381*U381,2)</f>
        <v>0</v>
      </c>
      <c r="W381" s="222"/>
      <c r="X381" s="222" t="s">
        <v>167</v>
      </c>
      <c r="Y381" s="213"/>
      <c r="Z381" s="213"/>
      <c r="AA381" s="213"/>
      <c r="AB381" s="213"/>
      <c r="AC381" s="213"/>
      <c r="AD381" s="213"/>
      <c r="AE381" s="213"/>
      <c r="AF381" s="213"/>
      <c r="AG381" s="213" t="s">
        <v>168</v>
      </c>
      <c r="AH381" s="213"/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20"/>
      <c r="B382" s="221"/>
      <c r="C382" s="256" t="s">
        <v>259</v>
      </c>
      <c r="D382" s="246"/>
      <c r="E382" s="247"/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170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6" t="s">
        <v>261</v>
      </c>
      <c r="D383" s="246"/>
      <c r="E383" s="247">
        <v>62.8</v>
      </c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170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6" t="s">
        <v>190</v>
      </c>
      <c r="D384" s="246"/>
      <c r="E384" s="247"/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170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">
      <c r="A385" s="220"/>
      <c r="B385" s="221"/>
      <c r="C385" s="256" t="s">
        <v>257</v>
      </c>
      <c r="D385" s="246"/>
      <c r="E385" s="247"/>
      <c r="F385" s="222"/>
      <c r="G385" s="222"/>
      <c r="H385" s="222"/>
      <c r="I385" s="222"/>
      <c r="J385" s="222"/>
      <c r="K385" s="222"/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13"/>
      <c r="Z385" s="213"/>
      <c r="AA385" s="213"/>
      <c r="AB385" s="213"/>
      <c r="AC385" s="213"/>
      <c r="AD385" s="213"/>
      <c r="AE385" s="213"/>
      <c r="AF385" s="213"/>
      <c r="AG385" s="213" t="s">
        <v>170</v>
      </c>
      <c r="AH385" s="213">
        <v>0</v>
      </c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20"/>
      <c r="B386" s="221"/>
      <c r="C386" s="256" t="s">
        <v>258</v>
      </c>
      <c r="D386" s="246"/>
      <c r="E386" s="247">
        <v>2.1</v>
      </c>
      <c r="F386" s="222"/>
      <c r="G386" s="222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3"/>
      <c r="Z386" s="213"/>
      <c r="AA386" s="213"/>
      <c r="AB386" s="213"/>
      <c r="AC386" s="213"/>
      <c r="AD386" s="213"/>
      <c r="AE386" s="213"/>
      <c r="AF386" s="213"/>
      <c r="AG386" s="213" t="s">
        <v>170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49">
        <v>76</v>
      </c>
      <c r="B387" s="250" t="s">
        <v>460</v>
      </c>
      <c r="C387" s="258" t="s">
        <v>461</v>
      </c>
      <c r="D387" s="251" t="s">
        <v>0</v>
      </c>
      <c r="E387" s="252">
        <v>150.21109999999999</v>
      </c>
      <c r="F387" s="253"/>
      <c r="G387" s="254">
        <f>ROUND(E387*F387,2)</f>
        <v>0</v>
      </c>
      <c r="H387" s="253"/>
      <c r="I387" s="254">
        <f>ROUND(E387*H387,2)</f>
        <v>0</v>
      </c>
      <c r="J387" s="253"/>
      <c r="K387" s="254">
        <f>ROUND(E387*J387,2)</f>
        <v>0</v>
      </c>
      <c r="L387" s="254">
        <v>15</v>
      </c>
      <c r="M387" s="254">
        <f>G387*(1+L387/100)</f>
        <v>0</v>
      </c>
      <c r="N387" s="254">
        <v>0</v>
      </c>
      <c r="O387" s="254">
        <f>ROUND(E387*N387,2)</f>
        <v>0</v>
      </c>
      <c r="P387" s="254">
        <v>0</v>
      </c>
      <c r="Q387" s="254">
        <f>ROUND(E387*P387,2)</f>
        <v>0</v>
      </c>
      <c r="R387" s="254"/>
      <c r="S387" s="254" t="s">
        <v>154</v>
      </c>
      <c r="T387" s="255" t="s">
        <v>155</v>
      </c>
      <c r="U387" s="222">
        <v>0</v>
      </c>
      <c r="V387" s="222">
        <f>ROUND(E387*U387,2)</f>
        <v>0</v>
      </c>
      <c r="W387" s="222"/>
      <c r="X387" s="222" t="s">
        <v>167</v>
      </c>
      <c r="Y387" s="213"/>
      <c r="Z387" s="213"/>
      <c r="AA387" s="213"/>
      <c r="AB387" s="213"/>
      <c r="AC387" s="213"/>
      <c r="AD387" s="213"/>
      <c r="AE387" s="213"/>
      <c r="AF387" s="213"/>
      <c r="AG387" s="213" t="s">
        <v>332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x14ac:dyDescent="0.2">
      <c r="A388" s="224" t="s">
        <v>149</v>
      </c>
      <c r="B388" s="225" t="s">
        <v>109</v>
      </c>
      <c r="C388" s="240" t="s">
        <v>110</v>
      </c>
      <c r="D388" s="226"/>
      <c r="E388" s="227"/>
      <c r="F388" s="228"/>
      <c r="G388" s="228">
        <f>SUMIF(AG389:AG410,"&lt;&gt;NOR",G389:G410)</f>
        <v>0</v>
      </c>
      <c r="H388" s="228"/>
      <c r="I388" s="228">
        <f>SUM(I389:I410)</f>
        <v>0</v>
      </c>
      <c r="J388" s="228"/>
      <c r="K388" s="228">
        <f>SUM(K389:K410)</f>
        <v>0</v>
      </c>
      <c r="L388" s="228"/>
      <c r="M388" s="228">
        <f>SUM(M389:M410)</f>
        <v>0</v>
      </c>
      <c r="N388" s="228"/>
      <c r="O388" s="228">
        <f>SUM(O389:O410)</f>
        <v>0.18000000000000002</v>
      </c>
      <c r="P388" s="228"/>
      <c r="Q388" s="228">
        <f>SUM(Q389:Q410)</f>
        <v>0</v>
      </c>
      <c r="R388" s="228"/>
      <c r="S388" s="228"/>
      <c r="T388" s="229"/>
      <c r="U388" s="223"/>
      <c r="V388" s="223">
        <f>SUM(V389:V410)</f>
        <v>11.649999999999999</v>
      </c>
      <c r="W388" s="223"/>
      <c r="X388" s="223"/>
      <c r="AG388" t="s">
        <v>150</v>
      </c>
    </row>
    <row r="389" spans="1:60" ht="22.5" outlineLevel="1" x14ac:dyDescent="0.2">
      <c r="A389" s="230">
        <v>77</v>
      </c>
      <c r="B389" s="231" t="s">
        <v>462</v>
      </c>
      <c r="C389" s="241" t="s">
        <v>463</v>
      </c>
      <c r="D389" s="232" t="s">
        <v>321</v>
      </c>
      <c r="E389" s="233">
        <v>3.77163</v>
      </c>
      <c r="F389" s="234"/>
      <c r="G389" s="235">
        <f>ROUND(E389*F389,2)</f>
        <v>0</v>
      </c>
      <c r="H389" s="234"/>
      <c r="I389" s="235">
        <f>ROUND(E389*H389,2)</f>
        <v>0</v>
      </c>
      <c r="J389" s="234"/>
      <c r="K389" s="235">
        <f>ROUND(E389*J389,2)</f>
        <v>0</v>
      </c>
      <c r="L389" s="235">
        <v>15</v>
      </c>
      <c r="M389" s="235">
        <f>G389*(1+L389/100)</f>
        <v>0</v>
      </c>
      <c r="N389" s="235">
        <v>4.0000000000000003E-5</v>
      </c>
      <c r="O389" s="235">
        <f>ROUND(E389*N389,2)</f>
        <v>0</v>
      </c>
      <c r="P389" s="235">
        <v>0</v>
      </c>
      <c r="Q389" s="235">
        <f>ROUND(E389*P389,2)</f>
        <v>0</v>
      </c>
      <c r="R389" s="235"/>
      <c r="S389" s="235" t="s">
        <v>154</v>
      </c>
      <c r="T389" s="236" t="s">
        <v>155</v>
      </c>
      <c r="U389" s="222">
        <v>0</v>
      </c>
      <c r="V389" s="222">
        <f>ROUND(E389*U389,2)</f>
        <v>0</v>
      </c>
      <c r="W389" s="222"/>
      <c r="X389" s="222" t="s">
        <v>167</v>
      </c>
      <c r="Y389" s="213"/>
      <c r="Z389" s="213"/>
      <c r="AA389" s="213"/>
      <c r="AB389" s="213"/>
      <c r="AC389" s="213"/>
      <c r="AD389" s="213"/>
      <c r="AE389" s="213"/>
      <c r="AF389" s="213"/>
      <c r="AG389" s="213" t="s">
        <v>332</v>
      </c>
      <c r="AH389" s="213"/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20"/>
      <c r="B390" s="221"/>
      <c r="C390" s="256" t="s">
        <v>375</v>
      </c>
      <c r="D390" s="246"/>
      <c r="E390" s="247"/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3"/>
      <c r="Z390" s="213"/>
      <c r="AA390" s="213"/>
      <c r="AB390" s="213"/>
      <c r="AC390" s="213"/>
      <c r="AD390" s="213"/>
      <c r="AE390" s="213"/>
      <c r="AF390" s="213"/>
      <c r="AG390" s="213" t="s">
        <v>170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20"/>
      <c r="B391" s="221"/>
      <c r="C391" s="256" t="s">
        <v>464</v>
      </c>
      <c r="D391" s="246"/>
      <c r="E391" s="247">
        <v>3.77</v>
      </c>
      <c r="F391" s="222"/>
      <c r="G391" s="222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3"/>
      <c r="Z391" s="213"/>
      <c r="AA391" s="213"/>
      <c r="AB391" s="213"/>
      <c r="AC391" s="213"/>
      <c r="AD391" s="213"/>
      <c r="AE391" s="213"/>
      <c r="AF391" s="213"/>
      <c r="AG391" s="213" t="s">
        <v>170</v>
      </c>
      <c r="AH391" s="213">
        <v>0</v>
      </c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ht="22.5" outlineLevel="1" x14ac:dyDescent="0.2">
      <c r="A392" s="230">
        <v>78</v>
      </c>
      <c r="B392" s="231" t="s">
        <v>465</v>
      </c>
      <c r="C392" s="241" t="s">
        <v>466</v>
      </c>
      <c r="D392" s="232" t="s">
        <v>188</v>
      </c>
      <c r="E392" s="233">
        <v>11.429180000000001</v>
      </c>
      <c r="F392" s="234"/>
      <c r="G392" s="235">
        <f>ROUND(E392*F392,2)</f>
        <v>0</v>
      </c>
      <c r="H392" s="234"/>
      <c r="I392" s="235">
        <f>ROUND(E392*H392,2)</f>
        <v>0</v>
      </c>
      <c r="J392" s="234"/>
      <c r="K392" s="235">
        <f>ROUND(E392*J392,2)</f>
        <v>0</v>
      </c>
      <c r="L392" s="235">
        <v>15</v>
      </c>
      <c r="M392" s="235">
        <f>G392*(1+L392/100)</f>
        <v>0</v>
      </c>
      <c r="N392" s="235">
        <v>3.8600000000000001E-3</v>
      </c>
      <c r="O392" s="235">
        <f>ROUND(E392*N392,2)</f>
        <v>0.04</v>
      </c>
      <c r="P392" s="235">
        <v>0</v>
      </c>
      <c r="Q392" s="235">
        <f>ROUND(E392*P392,2)</f>
        <v>0</v>
      </c>
      <c r="R392" s="235"/>
      <c r="S392" s="235" t="s">
        <v>154</v>
      </c>
      <c r="T392" s="236" t="s">
        <v>155</v>
      </c>
      <c r="U392" s="222">
        <v>0.98</v>
      </c>
      <c r="V392" s="222">
        <f>ROUND(E392*U392,2)</f>
        <v>11.2</v>
      </c>
      <c r="W392" s="222"/>
      <c r="X392" s="222" t="s">
        <v>167</v>
      </c>
      <c r="Y392" s="213"/>
      <c r="Z392" s="213"/>
      <c r="AA392" s="213"/>
      <c r="AB392" s="213"/>
      <c r="AC392" s="213"/>
      <c r="AD392" s="213"/>
      <c r="AE392" s="213"/>
      <c r="AF392" s="213"/>
      <c r="AG392" s="213" t="s">
        <v>168</v>
      </c>
      <c r="AH392" s="213"/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6" t="s">
        <v>243</v>
      </c>
      <c r="D393" s="246"/>
      <c r="E393" s="247"/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170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20"/>
      <c r="B394" s="221"/>
      <c r="C394" s="256" t="s">
        <v>190</v>
      </c>
      <c r="D394" s="246"/>
      <c r="E394" s="247"/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170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">
      <c r="A395" s="220"/>
      <c r="B395" s="221"/>
      <c r="C395" s="256" t="s">
        <v>467</v>
      </c>
      <c r="D395" s="246"/>
      <c r="E395" s="247"/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3"/>
      <c r="Z395" s="213"/>
      <c r="AA395" s="213"/>
      <c r="AB395" s="213"/>
      <c r="AC395" s="213"/>
      <c r="AD395" s="213"/>
      <c r="AE395" s="213"/>
      <c r="AF395" s="213"/>
      <c r="AG395" s="213" t="s">
        <v>170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6" t="s">
        <v>468</v>
      </c>
      <c r="D396" s="246"/>
      <c r="E396" s="247">
        <v>5.99</v>
      </c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170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20"/>
      <c r="B397" s="221"/>
      <c r="C397" s="256" t="s">
        <v>196</v>
      </c>
      <c r="D397" s="246"/>
      <c r="E397" s="247">
        <v>-1.4</v>
      </c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170</v>
      </c>
      <c r="AH397" s="213">
        <v>0</v>
      </c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6" t="s">
        <v>469</v>
      </c>
      <c r="D398" s="246"/>
      <c r="E398" s="247">
        <v>0.84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170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20"/>
      <c r="B399" s="221"/>
      <c r="C399" s="256" t="s">
        <v>239</v>
      </c>
      <c r="D399" s="246"/>
      <c r="E399" s="247"/>
      <c r="F399" s="222"/>
      <c r="G399" s="222"/>
      <c r="H399" s="222"/>
      <c r="I399" s="222"/>
      <c r="J399" s="222"/>
      <c r="K399" s="222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13"/>
      <c r="Z399" s="213"/>
      <c r="AA399" s="213"/>
      <c r="AB399" s="213"/>
      <c r="AC399" s="213"/>
      <c r="AD399" s="213"/>
      <c r="AE399" s="213"/>
      <c r="AF399" s="213"/>
      <c r="AG399" s="213" t="s">
        <v>170</v>
      </c>
      <c r="AH399" s="213">
        <v>0</v>
      </c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20"/>
      <c r="B400" s="221"/>
      <c r="C400" s="256" t="s">
        <v>244</v>
      </c>
      <c r="D400" s="246"/>
      <c r="E400" s="247">
        <v>5.99</v>
      </c>
      <c r="F400" s="222"/>
      <c r="G400" s="222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170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30">
        <v>79</v>
      </c>
      <c r="B401" s="231" t="s">
        <v>470</v>
      </c>
      <c r="C401" s="241" t="s">
        <v>471</v>
      </c>
      <c r="D401" s="232" t="s">
        <v>321</v>
      </c>
      <c r="E401" s="233">
        <v>3.77163</v>
      </c>
      <c r="F401" s="234"/>
      <c r="G401" s="235">
        <f>ROUND(E401*F401,2)</f>
        <v>0</v>
      </c>
      <c r="H401" s="234"/>
      <c r="I401" s="235">
        <f>ROUND(E401*H401,2)</f>
        <v>0</v>
      </c>
      <c r="J401" s="234"/>
      <c r="K401" s="235">
        <f>ROUND(E401*J401,2)</f>
        <v>0</v>
      </c>
      <c r="L401" s="235">
        <v>15</v>
      </c>
      <c r="M401" s="235">
        <f>G401*(1+L401/100)</f>
        <v>0</v>
      </c>
      <c r="N401" s="235">
        <v>0</v>
      </c>
      <c r="O401" s="235">
        <f>ROUND(E401*N401,2)</f>
        <v>0</v>
      </c>
      <c r="P401" s="235">
        <v>0</v>
      </c>
      <c r="Q401" s="235">
        <f>ROUND(E401*P401,2)</f>
        <v>0</v>
      </c>
      <c r="R401" s="235"/>
      <c r="S401" s="235" t="s">
        <v>154</v>
      </c>
      <c r="T401" s="236" t="s">
        <v>155</v>
      </c>
      <c r="U401" s="222">
        <v>0.12</v>
      </c>
      <c r="V401" s="222">
        <f>ROUND(E401*U401,2)</f>
        <v>0.45</v>
      </c>
      <c r="W401" s="222"/>
      <c r="X401" s="222" t="s">
        <v>167</v>
      </c>
      <c r="Y401" s="213"/>
      <c r="Z401" s="213"/>
      <c r="AA401" s="213"/>
      <c r="AB401" s="213"/>
      <c r="AC401" s="213"/>
      <c r="AD401" s="213"/>
      <c r="AE401" s="213"/>
      <c r="AF401" s="213"/>
      <c r="AG401" s="213" t="s">
        <v>168</v>
      </c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6" t="s">
        <v>375</v>
      </c>
      <c r="D402" s="246"/>
      <c r="E402" s="247"/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170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20"/>
      <c r="B403" s="221"/>
      <c r="C403" s="256" t="s">
        <v>464</v>
      </c>
      <c r="D403" s="246"/>
      <c r="E403" s="247">
        <v>3.77</v>
      </c>
      <c r="F403" s="222"/>
      <c r="G403" s="222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170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30">
        <v>80</v>
      </c>
      <c r="B404" s="231" t="s">
        <v>472</v>
      </c>
      <c r="C404" s="241" t="s">
        <v>473</v>
      </c>
      <c r="D404" s="232" t="s">
        <v>321</v>
      </c>
      <c r="E404" s="233">
        <v>4.3373699999999999</v>
      </c>
      <c r="F404" s="234"/>
      <c r="G404" s="235">
        <f>ROUND(E404*F404,2)</f>
        <v>0</v>
      </c>
      <c r="H404" s="234"/>
      <c r="I404" s="235">
        <f>ROUND(E404*H404,2)</f>
        <v>0</v>
      </c>
      <c r="J404" s="234"/>
      <c r="K404" s="235">
        <f>ROUND(E404*J404,2)</f>
        <v>0</v>
      </c>
      <c r="L404" s="235">
        <v>15</v>
      </c>
      <c r="M404" s="235">
        <f>G404*(1+L404/100)</f>
        <v>0</v>
      </c>
      <c r="N404" s="235">
        <v>2.2000000000000001E-4</v>
      </c>
      <c r="O404" s="235">
        <f>ROUND(E404*N404,2)</f>
        <v>0</v>
      </c>
      <c r="P404" s="235">
        <v>0</v>
      </c>
      <c r="Q404" s="235">
        <f>ROUND(E404*P404,2)</f>
        <v>0</v>
      </c>
      <c r="R404" s="235"/>
      <c r="S404" s="235" t="s">
        <v>154</v>
      </c>
      <c r="T404" s="236" t="s">
        <v>155</v>
      </c>
      <c r="U404" s="222">
        <v>0</v>
      </c>
      <c r="V404" s="222">
        <f>ROUND(E404*U404,2)</f>
        <v>0</v>
      </c>
      <c r="W404" s="222"/>
      <c r="X404" s="222" t="s">
        <v>399</v>
      </c>
      <c r="Y404" s="213"/>
      <c r="Z404" s="213"/>
      <c r="AA404" s="213"/>
      <c r="AB404" s="213"/>
      <c r="AC404" s="213"/>
      <c r="AD404" s="213"/>
      <c r="AE404" s="213"/>
      <c r="AF404" s="213"/>
      <c r="AG404" s="213" t="s">
        <v>400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20"/>
      <c r="B405" s="221"/>
      <c r="C405" s="256" t="s">
        <v>375</v>
      </c>
      <c r="D405" s="246"/>
      <c r="E405" s="247"/>
      <c r="F405" s="222"/>
      <c r="G405" s="222"/>
      <c r="H405" s="222"/>
      <c r="I405" s="222"/>
      <c r="J405" s="222"/>
      <c r="K405" s="222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13"/>
      <c r="Z405" s="213"/>
      <c r="AA405" s="213"/>
      <c r="AB405" s="213"/>
      <c r="AC405" s="213"/>
      <c r="AD405" s="213"/>
      <c r="AE405" s="213"/>
      <c r="AF405" s="213"/>
      <c r="AG405" s="213" t="s">
        <v>170</v>
      </c>
      <c r="AH405" s="213">
        <v>0</v>
      </c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6" t="s">
        <v>474</v>
      </c>
      <c r="D406" s="246"/>
      <c r="E406" s="247">
        <v>4.34</v>
      </c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170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30">
        <v>81</v>
      </c>
      <c r="B407" s="231" t="s">
        <v>475</v>
      </c>
      <c r="C407" s="241" t="s">
        <v>476</v>
      </c>
      <c r="D407" s="232" t="s">
        <v>188</v>
      </c>
      <c r="E407" s="233">
        <v>13.143560000000001</v>
      </c>
      <c r="F407" s="234"/>
      <c r="G407" s="235">
        <f>ROUND(E407*F407,2)</f>
        <v>0</v>
      </c>
      <c r="H407" s="234"/>
      <c r="I407" s="235">
        <f>ROUND(E407*H407,2)</f>
        <v>0</v>
      </c>
      <c r="J407" s="234"/>
      <c r="K407" s="235">
        <f>ROUND(E407*J407,2)</f>
        <v>0</v>
      </c>
      <c r="L407" s="235">
        <v>15</v>
      </c>
      <c r="M407" s="235">
        <f>G407*(1+L407/100)</f>
        <v>0</v>
      </c>
      <c r="N407" s="235">
        <v>1.0500000000000001E-2</v>
      </c>
      <c r="O407" s="235">
        <f>ROUND(E407*N407,2)</f>
        <v>0.14000000000000001</v>
      </c>
      <c r="P407" s="235">
        <v>0</v>
      </c>
      <c r="Q407" s="235">
        <f>ROUND(E407*P407,2)</f>
        <v>0</v>
      </c>
      <c r="R407" s="235"/>
      <c r="S407" s="235" t="s">
        <v>154</v>
      </c>
      <c r="T407" s="236" t="s">
        <v>155</v>
      </c>
      <c r="U407" s="222">
        <v>0</v>
      </c>
      <c r="V407" s="222">
        <f>ROUND(E407*U407,2)</f>
        <v>0</v>
      </c>
      <c r="W407" s="222"/>
      <c r="X407" s="222" t="s">
        <v>399</v>
      </c>
      <c r="Y407" s="213"/>
      <c r="Z407" s="213"/>
      <c r="AA407" s="213"/>
      <c r="AB407" s="213"/>
      <c r="AC407" s="213"/>
      <c r="AD407" s="213"/>
      <c r="AE407" s="213"/>
      <c r="AF407" s="213"/>
      <c r="AG407" s="213" t="s">
        <v>400</v>
      </c>
      <c r="AH407" s="213"/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20"/>
      <c r="B408" s="221"/>
      <c r="C408" s="256" t="s">
        <v>375</v>
      </c>
      <c r="D408" s="246"/>
      <c r="E408" s="247"/>
      <c r="F408" s="222"/>
      <c r="G408" s="222"/>
      <c r="H408" s="222"/>
      <c r="I408" s="222"/>
      <c r="J408" s="222"/>
      <c r="K408" s="222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13"/>
      <c r="Z408" s="213"/>
      <c r="AA408" s="213"/>
      <c r="AB408" s="213"/>
      <c r="AC408" s="213"/>
      <c r="AD408" s="213"/>
      <c r="AE408" s="213"/>
      <c r="AF408" s="213"/>
      <c r="AG408" s="213" t="s">
        <v>170</v>
      </c>
      <c r="AH408" s="213">
        <v>0</v>
      </c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6" t="s">
        <v>477</v>
      </c>
      <c r="D409" s="246"/>
      <c r="E409" s="247">
        <v>13.14</v>
      </c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170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49">
        <v>82</v>
      </c>
      <c r="B410" s="250" t="s">
        <v>478</v>
      </c>
      <c r="C410" s="258" t="s">
        <v>479</v>
      </c>
      <c r="D410" s="251" t="s">
        <v>0</v>
      </c>
      <c r="E410" s="252">
        <v>126.56229999999999</v>
      </c>
      <c r="F410" s="253"/>
      <c r="G410" s="254">
        <f>ROUND(E410*F410,2)</f>
        <v>0</v>
      </c>
      <c r="H410" s="253"/>
      <c r="I410" s="254">
        <f>ROUND(E410*H410,2)</f>
        <v>0</v>
      </c>
      <c r="J410" s="253"/>
      <c r="K410" s="254">
        <f>ROUND(E410*J410,2)</f>
        <v>0</v>
      </c>
      <c r="L410" s="254">
        <v>15</v>
      </c>
      <c r="M410" s="254">
        <f>G410*(1+L410/100)</f>
        <v>0</v>
      </c>
      <c r="N410" s="254">
        <v>0</v>
      </c>
      <c r="O410" s="254">
        <f>ROUND(E410*N410,2)</f>
        <v>0</v>
      </c>
      <c r="P410" s="254">
        <v>0</v>
      </c>
      <c r="Q410" s="254">
        <f>ROUND(E410*P410,2)</f>
        <v>0</v>
      </c>
      <c r="R410" s="254"/>
      <c r="S410" s="254" t="s">
        <v>154</v>
      </c>
      <c r="T410" s="255" t="s">
        <v>155</v>
      </c>
      <c r="U410" s="222">
        <v>0</v>
      </c>
      <c r="V410" s="222">
        <f>ROUND(E410*U410,2)</f>
        <v>0</v>
      </c>
      <c r="W410" s="222"/>
      <c r="X410" s="222" t="s">
        <v>167</v>
      </c>
      <c r="Y410" s="213"/>
      <c r="Z410" s="213"/>
      <c r="AA410" s="213"/>
      <c r="AB410" s="213"/>
      <c r="AC410" s="213"/>
      <c r="AD410" s="213"/>
      <c r="AE410" s="213"/>
      <c r="AF410" s="213"/>
      <c r="AG410" s="213" t="s">
        <v>332</v>
      </c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x14ac:dyDescent="0.2">
      <c r="A411" s="224" t="s">
        <v>149</v>
      </c>
      <c r="B411" s="225" t="s">
        <v>111</v>
      </c>
      <c r="C411" s="240" t="s">
        <v>112</v>
      </c>
      <c r="D411" s="226"/>
      <c r="E411" s="227"/>
      <c r="F411" s="228"/>
      <c r="G411" s="228">
        <f>SUMIF(AG412:AG424,"&lt;&gt;NOR",G412:G424)</f>
        <v>0</v>
      </c>
      <c r="H411" s="228"/>
      <c r="I411" s="228">
        <f>SUM(I412:I424)</f>
        <v>0</v>
      </c>
      <c r="J411" s="228"/>
      <c r="K411" s="228">
        <f>SUM(K412:K424)</f>
        <v>0</v>
      </c>
      <c r="L411" s="228"/>
      <c r="M411" s="228">
        <f>SUM(M412:M424)</f>
        <v>0</v>
      </c>
      <c r="N411" s="228"/>
      <c r="O411" s="228">
        <f>SUM(O412:O424)</f>
        <v>0.1</v>
      </c>
      <c r="P411" s="228"/>
      <c r="Q411" s="228">
        <f>SUM(Q412:Q424)</f>
        <v>0</v>
      </c>
      <c r="R411" s="228"/>
      <c r="S411" s="228"/>
      <c r="T411" s="229"/>
      <c r="U411" s="223"/>
      <c r="V411" s="223">
        <f>SUM(V412:V424)</f>
        <v>0</v>
      </c>
      <c r="W411" s="223"/>
      <c r="X411" s="223"/>
      <c r="AG411" t="s">
        <v>150</v>
      </c>
    </row>
    <row r="412" spans="1:60" outlineLevel="1" x14ac:dyDescent="0.2">
      <c r="A412" s="230">
        <v>83</v>
      </c>
      <c r="B412" s="231" t="s">
        <v>480</v>
      </c>
      <c r="C412" s="241" t="s">
        <v>481</v>
      </c>
      <c r="D412" s="232" t="s">
        <v>188</v>
      </c>
      <c r="E412" s="233">
        <v>249.35993999999999</v>
      </c>
      <c r="F412" s="234"/>
      <c r="G412" s="235">
        <f>ROUND(E412*F412,2)</f>
        <v>0</v>
      </c>
      <c r="H412" s="234"/>
      <c r="I412" s="235">
        <f>ROUND(E412*H412,2)</f>
        <v>0</v>
      </c>
      <c r="J412" s="234"/>
      <c r="K412" s="235">
        <f>ROUND(E412*J412,2)</f>
        <v>0</v>
      </c>
      <c r="L412" s="235">
        <v>15</v>
      </c>
      <c r="M412" s="235">
        <f>G412*(1+L412/100)</f>
        <v>0</v>
      </c>
      <c r="N412" s="235">
        <v>4.2000000000000002E-4</v>
      </c>
      <c r="O412" s="235">
        <f>ROUND(E412*N412,2)</f>
        <v>0.1</v>
      </c>
      <c r="P412" s="235">
        <v>0</v>
      </c>
      <c r="Q412" s="235">
        <f>ROUND(E412*P412,2)</f>
        <v>0</v>
      </c>
      <c r="R412" s="235"/>
      <c r="S412" s="235" t="s">
        <v>154</v>
      </c>
      <c r="T412" s="236" t="s">
        <v>155</v>
      </c>
      <c r="U412" s="222">
        <v>0</v>
      </c>
      <c r="V412" s="222">
        <f>ROUND(E412*U412,2)</f>
        <v>0</v>
      </c>
      <c r="W412" s="222"/>
      <c r="X412" s="222" t="s">
        <v>371</v>
      </c>
      <c r="Y412" s="213"/>
      <c r="Z412" s="213"/>
      <c r="AA412" s="213"/>
      <c r="AB412" s="213"/>
      <c r="AC412" s="213"/>
      <c r="AD412" s="213"/>
      <c r="AE412" s="213"/>
      <c r="AF412" s="213"/>
      <c r="AG412" s="213" t="s">
        <v>372</v>
      </c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20"/>
      <c r="B413" s="221"/>
      <c r="C413" s="256" t="s">
        <v>190</v>
      </c>
      <c r="D413" s="246"/>
      <c r="E413" s="247"/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170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20"/>
      <c r="B414" s="221"/>
      <c r="C414" s="256" t="s">
        <v>482</v>
      </c>
      <c r="D414" s="246"/>
      <c r="E414" s="247">
        <v>30.53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170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20"/>
      <c r="B415" s="221"/>
      <c r="C415" s="256" t="s">
        <v>483</v>
      </c>
      <c r="D415" s="246"/>
      <c r="E415" s="247">
        <v>17.23</v>
      </c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3"/>
      <c r="Z415" s="213"/>
      <c r="AA415" s="213"/>
      <c r="AB415" s="213"/>
      <c r="AC415" s="213"/>
      <c r="AD415" s="213"/>
      <c r="AE415" s="213"/>
      <c r="AF415" s="213"/>
      <c r="AG415" s="213" t="s">
        <v>170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6" t="s">
        <v>207</v>
      </c>
      <c r="D416" s="246"/>
      <c r="E416" s="247">
        <v>2.93</v>
      </c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170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20"/>
      <c r="B417" s="221"/>
      <c r="C417" s="256" t="s">
        <v>484</v>
      </c>
      <c r="D417" s="246"/>
      <c r="E417" s="247">
        <v>-5.99</v>
      </c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170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1" x14ac:dyDescent="0.2">
      <c r="A418" s="220"/>
      <c r="B418" s="221"/>
      <c r="C418" s="256" t="s">
        <v>229</v>
      </c>
      <c r="D418" s="246"/>
      <c r="E418" s="247"/>
      <c r="F418" s="222"/>
      <c r="G418" s="222"/>
      <c r="H418" s="222"/>
      <c r="I418" s="222"/>
      <c r="J418" s="222"/>
      <c r="K418" s="222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13"/>
      <c r="Z418" s="213"/>
      <c r="AA418" s="213"/>
      <c r="AB418" s="213"/>
      <c r="AC418" s="213"/>
      <c r="AD418" s="213"/>
      <c r="AE418" s="213"/>
      <c r="AF418" s="213"/>
      <c r="AG418" s="213" t="s">
        <v>170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6" t="s">
        <v>233</v>
      </c>
      <c r="D419" s="246"/>
      <c r="E419" s="247">
        <v>115.01</v>
      </c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170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20"/>
      <c r="B420" s="221"/>
      <c r="C420" s="256" t="s">
        <v>235</v>
      </c>
      <c r="D420" s="246"/>
      <c r="E420" s="247"/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170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20"/>
      <c r="B421" s="221"/>
      <c r="C421" s="256" t="s">
        <v>236</v>
      </c>
      <c r="D421" s="246"/>
      <c r="E421" s="247">
        <v>47.65</v>
      </c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170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20"/>
      <c r="B422" s="221"/>
      <c r="C422" s="256" t="s">
        <v>237</v>
      </c>
      <c r="D422" s="246"/>
      <c r="E422" s="247">
        <v>47.43</v>
      </c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3"/>
      <c r="Z422" s="213"/>
      <c r="AA422" s="213"/>
      <c r="AB422" s="213"/>
      <c r="AC422" s="213"/>
      <c r="AD422" s="213"/>
      <c r="AE422" s="213"/>
      <c r="AF422" s="213"/>
      <c r="AG422" s="213" t="s">
        <v>170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20"/>
      <c r="B423" s="221"/>
      <c r="C423" s="256" t="s">
        <v>239</v>
      </c>
      <c r="D423" s="246"/>
      <c r="E423" s="247"/>
      <c r="F423" s="222"/>
      <c r="G423" s="222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3"/>
      <c r="Z423" s="213"/>
      <c r="AA423" s="213"/>
      <c r="AB423" s="213"/>
      <c r="AC423" s="213"/>
      <c r="AD423" s="213"/>
      <c r="AE423" s="213"/>
      <c r="AF423" s="213"/>
      <c r="AG423" s="213" t="s">
        <v>170</v>
      </c>
      <c r="AH423" s="213">
        <v>0</v>
      </c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1" x14ac:dyDescent="0.2">
      <c r="A424" s="220"/>
      <c r="B424" s="221"/>
      <c r="C424" s="256" t="s">
        <v>240</v>
      </c>
      <c r="D424" s="246"/>
      <c r="E424" s="247">
        <v>-5.44</v>
      </c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3"/>
      <c r="Z424" s="213"/>
      <c r="AA424" s="213"/>
      <c r="AB424" s="213"/>
      <c r="AC424" s="213"/>
      <c r="AD424" s="213"/>
      <c r="AE424" s="213"/>
      <c r="AF424" s="213"/>
      <c r="AG424" s="213" t="s">
        <v>170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x14ac:dyDescent="0.2">
      <c r="A425" s="224" t="s">
        <v>149</v>
      </c>
      <c r="B425" s="225" t="s">
        <v>117</v>
      </c>
      <c r="C425" s="240" t="s">
        <v>118</v>
      </c>
      <c r="D425" s="226"/>
      <c r="E425" s="227"/>
      <c r="F425" s="228"/>
      <c r="G425" s="228">
        <f>SUMIF(AG426:AG447,"&lt;&gt;NOR",G426:G447)</f>
        <v>0</v>
      </c>
      <c r="H425" s="228"/>
      <c r="I425" s="228">
        <f>SUM(I426:I447)</f>
        <v>0</v>
      </c>
      <c r="J425" s="228"/>
      <c r="K425" s="228">
        <f>SUM(K426:K447)</f>
        <v>0</v>
      </c>
      <c r="L425" s="228"/>
      <c r="M425" s="228">
        <f>SUM(M426:M447)</f>
        <v>0</v>
      </c>
      <c r="N425" s="228"/>
      <c r="O425" s="228">
        <f>SUM(O426:O447)</f>
        <v>0</v>
      </c>
      <c r="P425" s="228"/>
      <c r="Q425" s="228">
        <f>SUM(Q426:Q447)</f>
        <v>0</v>
      </c>
      <c r="R425" s="228"/>
      <c r="S425" s="228"/>
      <c r="T425" s="229"/>
      <c r="U425" s="223"/>
      <c r="V425" s="223">
        <f>SUM(V426:V447)</f>
        <v>109.57999999999998</v>
      </c>
      <c r="W425" s="223"/>
      <c r="X425" s="223"/>
      <c r="AG425" t="s">
        <v>150</v>
      </c>
    </row>
    <row r="426" spans="1:60" ht="22.5" outlineLevel="1" x14ac:dyDescent="0.2">
      <c r="A426" s="230">
        <v>84</v>
      </c>
      <c r="B426" s="231" t="s">
        <v>485</v>
      </c>
      <c r="C426" s="241" t="s">
        <v>486</v>
      </c>
      <c r="D426" s="232" t="s">
        <v>365</v>
      </c>
      <c r="E426" s="233">
        <v>46.33249</v>
      </c>
      <c r="F426" s="234"/>
      <c r="G426" s="235">
        <f>ROUND(E426*F426,2)</f>
        <v>0</v>
      </c>
      <c r="H426" s="234"/>
      <c r="I426" s="235">
        <f>ROUND(E426*H426,2)</f>
        <v>0</v>
      </c>
      <c r="J426" s="234"/>
      <c r="K426" s="235">
        <f>ROUND(E426*J426,2)</f>
        <v>0</v>
      </c>
      <c r="L426" s="235">
        <v>15</v>
      </c>
      <c r="M426" s="235">
        <f>G426*(1+L426/100)</f>
        <v>0</v>
      </c>
      <c r="N426" s="235">
        <v>0</v>
      </c>
      <c r="O426" s="235">
        <f>ROUND(E426*N426,2)</f>
        <v>0</v>
      </c>
      <c r="P426" s="235">
        <v>0</v>
      </c>
      <c r="Q426" s="235">
        <f>ROUND(E426*P426,2)</f>
        <v>0</v>
      </c>
      <c r="R426" s="235"/>
      <c r="S426" s="235" t="s">
        <v>154</v>
      </c>
      <c r="T426" s="236" t="s">
        <v>155</v>
      </c>
      <c r="U426" s="222">
        <v>0.93300000000000005</v>
      </c>
      <c r="V426" s="222">
        <f>ROUND(E426*U426,2)</f>
        <v>43.23</v>
      </c>
      <c r="W426" s="222"/>
      <c r="X426" s="222" t="s">
        <v>167</v>
      </c>
      <c r="Y426" s="213"/>
      <c r="Z426" s="213"/>
      <c r="AA426" s="213"/>
      <c r="AB426" s="213"/>
      <c r="AC426" s="213"/>
      <c r="AD426" s="213"/>
      <c r="AE426" s="213"/>
      <c r="AF426" s="213"/>
      <c r="AG426" s="213" t="s">
        <v>487</v>
      </c>
      <c r="AH426" s="213"/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">
      <c r="A427" s="220"/>
      <c r="B427" s="221"/>
      <c r="C427" s="256" t="s">
        <v>488</v>
      </c>
      <c r="D427" s="246"/>
      <c r="E427" s="247"/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3"/>
      <c r="Z427" s="213"/>
      <c r="AA427" s="213"/>
      <c r="AB427" s="213"/>
      <c r="AC427" s="213"/>
      <c r="AD427" s="213"/>
      <c r="AE427" s="213"/>
      <c r="AF427" s="213"/>
      <c r="AG427" s="213" t="s">
        <v>170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6" t="s">
        <v>489</v>
      </c>
      <c r="D428" s="246"/>
      <c r="E428" s="247"/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170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20"/>
      <c r="B429" s="221"/>
      <c r="C429" s="256" t="s">
        <v>490</v>
      </c>
      <c r="D429" s="246"/>
      <c r="E429" s="247">
        <v>46.33</v>
      </c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170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30">
        <v>85</v>
      </c>
      <c r="B430" s="231" t="s">
        <v>491</v>
      </c>
      <c r="C430" s="241" t="s">
        <v>492</v>
      </c>
      <c r="D430" s="232" t="s">
        <v>365</v>
      </c>
      <c r="E430" s="233">
        <v>46.33249</v>
      </c>
      <c r="F430" s="234"/>
      <c r="G430" s="235">
        <f>ROUND(E430*F430,2)</f>
        <v>0</v>
      </c>
      <c r="H430" s="234"/>
      <c r="I430" s="235">
        <f>ROUND(E430*H430,2)</f>
        <v>0</v>
      </c>
      <c r="J430" s="234"/>
      <c r="K430" s="235">
        <f>ROUND(E430*J430,2)</f>
        <v>0</v>
      </c>
      <c r="L430" s="235">
        <v>15</v>
      </c>
      <c r="M430" s="235">
        <f>G430*(1+L430/100)</f>
        <v>0</v>
      </c>
      <c r="N430" s="235">
        <v>0</v>
      </c>
      <c r="O430" s="235">
        <f>ROUND(E430*N430,2)</f>
        <v>0</v>
      </c>
      <c r="P430" s="235">
        <v>0</v>
      </c>
      <c r="Q430" s="235">
        <f>ROUND(E430*P430,2)</f>
        <v>0</v>
      </c>
      <c r="R430" s="235"/>
      <c r="S430" s="235" t="s">
        <v>154</v>
      </c>
      <c r="T430" s="236" t="s">
        <v>155</v>
      </c>
      <c r="U430" s="222">
        <v>0.49</v>
      </c>
      <c r="V430" s="222">
        <f>ROUND(E430*U430,2)</f>
        <v>22.7</v>
      </c>
      <c r="W430" s="222"/>
      <c r="X430" s="222" t="s">
        <v>167</v>
      </c>
      <c r="Y430" s="213"/>
      <c r="Z430" s="213"/>
      <c r="AA430" s="213"/>
      <c r="AB430" s="213"/>
      <c r="AC430" s="213"/>
      <c r="AD430" s="213"/>
      <c r="AE430" s="213"/>
      <c r="AF430" s="213"/>
      <c r="AG430" s="213" t="s">
        <v>487</v>
      </c>
      <c r="AH430" s="213"/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20"/>
      <c r="B431" s="221"/>
      <c r="C431" s="242" t="s">
        <v>493</v>
      </c>
      <c r="D431" s="237"/>
      <c r="E431" s="237"/>
      <c r="F431" s="237"/>
      <c r="G431" s="237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3"/>
      <c r="Z431" s="213"/>
      <c r="AA431" s="213"/>
      <c r="AB431" s="213"/>
      <c r="AC431" s="213"/>
      <c r="AD431" s="213"/>
      <c r="AE431" s="213"/>
      <c r="AF431" s="213"/>
      <c r="AG431" s="213" t="s">
        <v>159</v>
      </c>
      <c r="AH431" s="213"/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20"/>
      <c r="B432" s="221"/>
      <c r="C432" s="256" t="s">
        <v>488</v>
      </c>
      <c r="D432" s="246"/>
      <c r="E432" s="247"/>
      <c r="F432" s="222"/>
      <c r="G432" s="222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3"/>
      <c r="Z432" s="213"/>
      <c r="AA432" s="213"/>
      <c r="AB432" s="213"/>
      <c r="AC432" s="213"/>
      <c r="AD432" s="213"/>
      <c r="AE432" s="213"/>
      <c r="AF432" s="213"/>
      <c r="AG432" s="213" t="s">
        <v>170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20"/>
      <c r="B433" s="221"/>
      <c r="C433" s="256" t="s">
        <v>489</v>
      </c>
      <c r="D433" s="246"/>
      <c r="E433" s="247"/>
      <c r="F433" s="222"/>
      <c r="G433" s="222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3"/>
      <c r="Z433" s="213"/>
      <c r="AA433" s="213"/>
      <c r="AB433" s="213"/>
      <c r="AC433" s="213"/>
      <c r="AD433" s="213"/>
      <c r="AE433" s="213"/>
      <c r="AF433" s="213"/>
      <c r="AG433" s="213" t="s">
        <v>170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20"/>
      <c r="B434" s="221"/>
      <c r="C434" s="256" t="s">
        <v>490</v>
      </c>
      <c r="D434" s="246"/>
      <c r="E434" s="247">
        <v>46.33</v>
      </c>
      <c r="F434" s="222"/>
      <c r="G434" s="222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170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30">
        <v>86</v>
      </c>
      <c r="B435" s="231" t="s">
        <v>494</v>
      </c>
      <c r="C435" s="241" t="s">
        <v>495</v>
      </c>
      <c r="D435" s="232" t="s">
        <v>365</v>
      </c>
      <c r="E435" s="233">
        <v>880.31739000000005</v>
      </c>
      <c r="F435" s="234"/>
      <c r="G435" s="235">
        <f>ROUND(E435*F435,2)</f>
        <v>0</v>
      </c>
      <c r="H435" s="234"/>
      <c r="I435" s="235">
        <f>ROUND(E435*H435,2)</f>
        <v>0</v>
      </c>
      <c r="J435" s="234"/>
      <c r="K435" s="235">
        <f>ROUND(E435*J435,2)</f>
        <v>0</v>
      </c>
      <c r="L435" s="235">
        <v>15</v>
      </c>
      <c r="M435" s="235">
        <f>G435*(1+L435/100)</f>
        <v>0</v>
      </c>
      <c r="N435" s="235">
        <v>0</v>
      </c>
      <c r="O435" s="235">
        <f>ROUND(E435*N435,2)</f>
        <v>0</v>
      </c>
      <c r="P435" s="235">
        <v>0</v>
      </c>
      <c r="Q435" s="235">
        <f>ROUND(E435*P435,2)</f>
        <v>0</v>
      </c>
      <c r="R435" s="235"/>
      <c r="S435" s="235" t="s">
        <v>154</v>
      </c>
      <c r="T435" s="236" t="s">
        <v>155</v>
      </c>
      <c r="U435" s="222">
        <v>0</v>
      </c>
      <c r="V435" s="222">
        <f>ROUND(E435*U435,2)</f>
        <v>0</v>
      </c>
      <c r="W435" s="222"/>
      <c r="X435" s="222" t="s">
        <v>167</v>
      </c>
      <c r="Y435" s="213"/>
      <c r="Z435" s="213"/>
      <c r="AA435" s="213"/>
      <c r="AB435" s="213"/>
      <c r="AC435" s="213"/>
      <c r="AD435" s="213"/>
      <c r="AE435" s="213"/>
      <c r="AF435" s="213"/>
      <c r="AG435" s="213" t="s">
        <v>487</v>
      </c>
      <c r="AH435" s="213"/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20"/>
      <c r="B436" s="221"/>
      <c r="C436" s="256" t="s">
        <v>488</v>
      </c>
      <c r="D436" s="246"/>
      <c r="E436" s="247"/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3"/>
      <c r="Z436" s="213"/>
      <c r="AA436" s="213"/>
      <c r="AB436" s="213"/>
      <c r="AC436" s="213"/>
      <c r="AD436" s="213"/>
      <c r="AE436" s="213"/>
      <c r="AF436" s="213"/>
      <c r="AG436" s="213" t="s">
        <v>170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1" x14ac:dyDescent="0.2">
      <c r="A437" s="220"/>
      <c r="B437" s="221"/>
      <c r="C437" s="256" t="s">
        <v>489</v>
      </c>
      <c r="D437" s="246"/>
      <c r="E437" s="247"/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170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">
      <c r="A438" s="220"/>
      <c r="B438" s="221"/>
      <c r="C438" s="256" t="s">
        <v>496</v>
      </c>
      <c r="D438" s="246"/>
      <c r="E438" s="247">
        <v>880.32</v>
      </c>
      <c r="F438" s="222"/>
      <c r="G438" s="222"/>
      <c r="H438" s="222"/>
      <c r="I438" s="222"/>
      <c r="J438" s="222"/>
      <c r="K438" s="222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13"/>
      <c r="Z438" s="213"/>
      <c r="AA438" s="213"/>
      <c r="AB438" s="213"/>
      <c r="AC438" s="213"/>
      <c r="AD438" s="213"/>
      <c r="AE438" s="213"/>
      <c r="AF438" s="213"/>
      <c r="AG438" s="213" t="s">
        <v>170</v>
      </c>
      <c r="AH438" s="213">
        <v>0</v>
      </c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30">
        <v>87</v>
      </c>
      <c r="B439" s="231" t="s">
        <v>497</v>
      </c>
      <c r="C439" s="241" t="s">
        <v>498</v>
      </c>
      <c r="D439" s="232" t="s">
        <v>365</v>
      </c>
      <c r="E439" s="233">
        <v>46.33249</v>
      </c>
      <c r="F439" s="234"/>
      <c r="G439" s="235">
        <f>ROUND(E439*F439,2)</f>
        <v>0</v>
      </c>
      <c r="H439" s="234"/>
      <c r="I439" s="235">
        <f>ROUND(E439*H439,2)</f>
        <v>0</v>
      </c>
      <c r="J439" s="234"/>
      <c r="K439" s="235">
        <f>ROUND(E439*J439,2)</f>
        <v>0</v>
      </c>
      <c r="L439" s="235">
        <v>15</v>
      </c>
      <c r="M439" s="235">
        <f>G439*(1+L439/100)</f>
        <v>0</v>
      </c>
      <c r="N439" s="235">
        <v>0</v>
      </c>
      <c r="O439" s="235">
        <f>ROUND(E439*N439,2)</f>
        <v>0</v>
      </c>
      <c r="P439" s="235">
        <v>0</v>
      </c>
      <c r="Q439" s="235">
        <f>ROUND(E439*P439,2)</f>
        <v>0</v>
      </c>
      <c r="R439" s="235"/>
      <c r="S439" s="235" t="s">
        <v>154</v>
      </c>
      <c r="T439" s="236" t="s">
        <v>155</v>
      </c>
      <c r="U439" s="222">
        <v>0.94199999999999995</v>
      </c>
      <c r="V439" s="222">
        <f>ROUND(E439*U439,2)</f>
        <v>43.65</v>
      </c>
      <c r="W439" s="222"/>
      <c r="X439" s="222" t="s">
        <v>167</v>
      </c>
      <c r="Y439" s="213"/>
      <c r="Z439" s="213"/>
      <c r="AA439" s="213"/>
      <c r="AB439" s="213"/>
      <c r="AC439" s="213"/>
      <c r="AD439" s="213"/>
      <c r="AE439" s="213"/>
      <c r="AF439" s="213"/>
      <c r="AG439" s="213" t="s">
        <v>487</v>
      </c>
      <c r="AH439" s="213"/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">
      <c r="A440" s="220"/>
      <c r="B440" s="221"/>
      <c r="C440" s="242" t="s">
        <v>499</v>
      </c>
      <c r="D440" s="237"/>
      <c r="E440" s="237"/>
      <c r="F440" s="237"/>
      <c r="G440" s="237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159</v>
      </c>
      <c r="AH440" s="213"/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6" t="s">
        <v>488</v>
      </c>
      <c r="D441" s="246"/>
      <c r="E441" s="247"/>
      <c r="F441" s="222"/>
      <c r="G441" s="22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170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20"/>
      <c r="B442" s="221"/>
      <c r="C442" s="256" t="s">
        <v>489</v>
      </c>
      <c r="D442" s="246"/>
      <c r="E442" s="247"/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170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6" t="s">
        <v>490</v>
      </c>
      <c r="D443" s="246"/>
      <c r="E443" s="247">
        <v>46.33</v>
      </c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170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1" x14ac:dyDescent="0.2">
      <c r="A444" s="230">
        <v>88</v>
      </c>
      <c r="B444" s="231" t="s">
        <v>500</v>
      </c>
      <c r="C444" s="241" t="s">
        <v>501</v>
      </c>
      <c r="D444" s="232" t="s">
        <v>365</v>
      </c>
      <c r="E444" s="233">
        <v>46.33249</v>
      </c>
      <c r="F444" s="234"/>
      <c r="G444" s="235">
        <f>ROUND(E444*F444,2)</f>
        <v>0</v>
      </c>
      <c r="H444" s="234"/>
      <c r="I444" s="235">
        <f>ROUND(E444*H444,2)</f>
        <v>0</v>
      </c>
      <c r="J444" s="234"/>
      <c r="K444" s="235">
        <f>ROUND(E444*J444,2)</f>
        <v>0</v>
      </c>
      <c r="L444" s="235">
        <v>15</v>
      </c>
      <c r="M444" s="235">
        <f>G444*(1+L444/100)</f>
        <v>0</v>
      </c>
      <c r="N444" s="235">
        <v>0</v>
      </c>
      <c r="O444" s="235">
        <f>ROUND(E444*N444,2)</f>
        <v>0</v>
      </c>
      <c r="P444" s="235">
        <v>0</v>
      </c>
      <c r="Q444" s="235">
        <f>ROUND(E444*P444,2)</f>
        <v>0</v>
      </c>
      <c r="R444" s="235"/>
      <c r="S444" s="235" t="s">
        <v>154</v>
      </c>
      <c r="T444" s="236" t="s">
        <v>155</v>
      </c>
      <c r="U444" s="222">
        <v>0</v>
      </c>
      <c r="V444" s="222">
        <f>ROUND(E444*U444,2)</f>
        <v>0</v>
      </c>
      <c r="W444" s="222"/>
      <c r="X444" s="222" t="s">
        <v>167</v>
      </c>
      <c r="Y444" s="213"/>
      <c r="Z444" s="213"/>
      <c r="AA444" s="213"/>
      <c r="AB444" s="213"/>
      <c r="AC444" s="213"/>
      <c r="AD444" s="213"/>
      <c r="AE444" s="213"/>
      <c r="AF444" s="213"/>
      <c r="AG444" s="213" t="s">
        <v>487</v>
      </c>
      <c r="AH444" s="213"/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1" x14ac:dyDescent="0.2">
      <c r="A445" s="220"/>
      <c r="B445" s="221"/>
      <c r="C445" s="256" t="s">
        <v>488</v>
      </c>
      <c r="D445" s="246"/>
      <c r="E445" s="247"/>
      <c r="F445" s="222"/>
      <c r="G445" s="222"/>
      <c r="H445" s="222"/>
      <c r="I445" s="222"/>
      <c r="J445" s="222"/>
      <c r="K445" s="222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13"/>
      <c r="Z445" s="213"/>
      <c r="AA445" s="213"/>
      <c r="AB445" s="213"/>
      <c r="AC445" s="213"/>
      <c r="AD445" s="213"/>
      <c r="AE445" s="213"/>
      <c r="AF445" s="213"/>
      <c r="AG445" s="213" t="s">
        <v>170</v>
      </c>
      <c r="AH445" s="213">
        <v>0</v>
      </c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20"/>
      <c r="B446" s="221"/>
      <c r="C446" s="256" t="s">
        <v>489</v>
      </c>
      <c r="D446" s="246"/>
      <c r="E446" s="247"/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3"/>
      <c r="Z446" s="213"/>
      <c r="AA446" s="213"/>
      <c r="AB446" s="213"/>
      <c r="AC446" s="213"/>
      <c r="AD446" s="213"/>
      <c r="AE446" s="213"/>
      <c r="AF446" s="213"/>
      <c r="AG446" s="213" t="s">
        <v>170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6" t="s">
        <v>490</v>
      </c>
      <c r="D447" s="246"/>
      <c r="E447" s="247">
        <v>46.33</v>
      </c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170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x14ac:dyDescent="0.2">
      <c r="A448" s="3"/>
      <c r="B448" s="4"/>
      <c r="C448" s="243"/>
      <c r="D448" s="6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AE448">
        <v>15</v>
      </c>
      <c r="AF448">
        <v>21</v>
      </c>
      <c r="AG448" t="s">
        <v>136</v>
      </c>
    </row>
    <row r="449" spans="1:33" x14ac:dyDescent="0.2">
      <c r="A449" s="216"/>
      <c r="B449" s="217" t="s">
        <v>29</v>
      </c>
      <c r="C449" s="244"/>
      <c r="D449" s="218"/>
      <c r="E449" s="219"/>
      <c r="F449" s="219"/>
      <c r="G449" s="239">
        <f>G8+G26+G63+G65+G93+G102+G106+G123+G254+G259+G265+G272+G285+G307+G312+G336+G375+G380+G388+G411+G425</f>
        <v>0</v>
      </c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AE449">
        <f>SUMIF(L7:L447,AE448,G7:G447)</f>
        <v>0</v>
      </c>
      <c r="AF449">
        <f>SUMIF(L7:L447,AF448,G7:G447)</f>
        <v>0</v>
      </c>
      <c r="AG449" t="s">
        <v>163</v>
      </c>
    </row>
    <row r="450" spans="1:33" x14ac:dyDescent="0.2">
      <c r="C450" s="245"/>
      <c r="D450" s="10"/>
      <c r="AG450" t="s">
        <v>164</v>
      </c>
    </row>
    <row r="451" spans="1:33" x14ac:dyDescent="0.2">
      <c r="D451" s="10"/>
    </row>
    <row r="452" spans="1:33" x14ac:dyDescent="0.2">
      <c r="D452" s="10"/>
    </row>
    <row r="453" spans="1:33" x14ac:dyDescent="0.2">
      <c r="D453" s="10"/>
    </row>
    <row r="454" spans="1:33" x14ac:dyDescent="0.2">
      <c r="D454" s="10"/>
    </row>
    <row r="455" spans="1:33" x14ac:dyDescent="0.2">
      <c r="D455" s="10"/>
    </row>
    <row r="456" spans="1:33" x14ac:dyDescent="0.2">
      <c r="D456" s="10"/>
    </row>
    <row r="457" spans="1:33" x14ac:dyDescent="0.2">
      <c r="D457" s="10"/>
    </row>
    <row r="458" spans="1:33" x14ac:dyDescent="0.2">
      <c r="D458" s="10"/>
    </row>
    <row r="459" spans="1:33" x14ac:dyDescent="0.2">
      <c r="D459" s="10"/>
    </row>
    <row r="460" spans="1:33" x14ac:dyDescent="0.2">
      <c r="D460" s="10"/>
    </row>
    <row r="461" spans="1:33" x14ac:dyDescent="0.2">
      <c r="D461" s="10"/>
    </row>
    <row r="462" spans="1:33" x14ac:dyDescent="0.2">
      <c r="D462" s="10"/>
    </row>
    <row r="463" spans="1:33" x14ac:dyDescent="0.2">
      <c r="D463" s="10"/>
    </row>
    <row r="464" spans="1:33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3">
    <mergeCell ref="C440:G440"/>
    <mergeCell ref="C59:G59"/>
    <mergeCell ref="C60:G60"/>
    <mergeCell ref="C108:G108"/>
    <mergeCell ref="C261:G261"/>
    <mergeCell ref="C377:G377"/>
    <mergeCell ref="C431:G431"/>
    <mergeCell ref="A1:G1"/>
    <mergeCell ref="C2:G2"/>
    <mergeCell ref="C3:G3"/>
    <mergeCell ref="C4:G4"/>
    <mergeCell ref="C57:G57"/>
    <mergeCell ref="C58:G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pane ySplit="2" topLeftCell="A8" activePane="bottomLeft" state="frozen"/>
      <selection activeCell="A6" sqref="A6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165</v>
      </c>
      <c r="B1" s="198"/>
      <c r="C1" s="198"/>
      <c r="D1" s="198"/>
      <c r="E1" s="198"/>
      <c r="F1" s="198"/>
      <c r="G1" s="198"/>
      <c r="AG1" t="s">
        <v>123</v>
      </c>
    </row>
    <row r="2" spans="1:60" ht="24.95" customHeight="1" x14ac:dyDescent="0.2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124</v>
      </c>
    </row>
    <row r="3" spans="1:60" ht="24.95" customHeight="1" x14ac:dyDescent="0.2">
      <c r="A3" s="199" t="s">
        <v>8</v>
      </c>
      <c r="B3" s="49" t="s">
        <v>51</v>
      </c>
      <c r="C3" s="202" t="s">
        <v>45</v>
      </c>
      <c r="D3" s="200"/>
      <c r="E3" s="200"/>
      <c r="F3" s="200"/>
      <c r="G3" s="201"/>
      <c r="AC3" s="178" t="s">
        <v>124</v>
      </c>
      <c r="AG3" t="s">
        <v>126</v>
      </c>
    </row>
    <row r="4" spans="1:60" ht="24.95" customHeight="1" x14ac:dyDescent="0.2">
      <c r="A4" s="203" t="s">
        <v>9</v>
      </c>
      <c r="B4" s="204" t="s">
        <v>54</v>
      </c>
      <c r="C4" s="205" t="s">
        <v>55</v>
      </c>
      <c r="D4" s="206"/>
      <c r="E4" s="206"/>
      <c r="F4" s="206"/>
      <c r="G4" s="207"/>
      <c r="AG4" t="s">
        <v>127</v>
      </c>
    </row>
    <row r="5" spans="1:60" x14ac:dyDescent="0.2">
      <c r="D5" s="10"/>
    </row>
    <row r="6" spans="1:60" ht="38.25" x14ac:dyDescent="0.2">
      <c r="A6" s="209" t="s">
        <v>128</v>
      </c>
      <c r="B6" s="211" t="s">
        <v>129</v>
      </c>
      <c r="C6" s="211" t="s">
        <v>130</v>
      </c>
      <c r="D6" s="210" t="s">
        <v>131</v>
      </c>
      <c r="E6" s="209" t="s">
        <v>132</v>
      </c>
      <c r="F6" s="208" t="s">
        <v>133</v>
      </c>
      <c r="G6" s="209" t="s">
        <v>29</v>
      </c>
      <c r="H6" s="212" t="s">
        <v>30</v>
      </c>
      <c r="I6" s="212" t="s">
        <v>134</v>
      </c>
      <c r="J6" s="212" t="s">
        <v>31</v>
      </c>
      <c r="K6" s="212" t="s">
        <v>135</v>
      </c>
      <c r="L6" s="212" t="s">
        <v>136</v>
      </c>
      <c r="M6" s="212" t="s">
        <v>137</v>
      </c>
      <c r="N6" s="212" t="s">
        <v>138</v>
      </c>
      <c r="O6" s="212" t="s">
        <v>139</v>
      </c>
      <c r="P6" s="212" t="s">
        <v>140</v>
      </c>
      <c r="Q6" s="212" t="s">
        <v>141</v>
      </c>
      <c r="R6" s="212" t="s">
        <v>142</v>
      </c>
      <c r="S6" s="212" t="s">
        <v>143</v>
      </c>
      <c r="T6" s="212" t="s">
        <v>144</v>
      </c>
      <c r="U6" s="212" t="s">
        <v>145</v>
      </c>
      <c r="V6" s="212" t="s">
        <v>146</v>
      </c>
      <c r="W6" s="212" t="s">
        <v>147</v>
      </c>
      <c r="X6" s="212" t="s">
        <v>148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149</v>
      </c>
      <c r="B8" s="225" t="s">
        <v>71</v>
      </c>
      <c r="C8" s="240" t="s">
        <v>72</v>
      </c>
      <c r="D8" s="226"/>
      <c r="E8" s="227"/>
      <c r="F8" s="228"/>
      <c r="G8" s="228">
        <f>SUMIF(AG9:AG19,"&lt;&gt;NOR",G9:G19)</f>
        <v>0</v>
      </c>
      <c r="H8" s="228"/>
      <c r="I8" s="228">
        <f>SUM(I9:I19)</f>
        <v>0</v>
      </c>
      <c r="J8" s="228"/>
      <c r="K8" s="228">
        <f>SUM(K9:K19)</f>
        <v>0</v>
      </c>
      <c r="L8" s="228"/>
      <c r="M8" s="228">
        <f>SUM(M9:M19)</f>
        <v>0</v>
      </c>
      <c r="N8" s="228"/>
      <c r="O8" s="228">
        <f>SUM(O9:O19)</f>
        <v>0.03</v>
      </c>
      <c r="P8" s="228"/>
      <c r="Q8" s="228">
        <f>SUM(Q9:Q19)</f>
        <v>7.0000000000000007E-2</v>
      </c>
      <c r="R8" s="228"/>
      <c r="S8" s="228"/>
      <c r="T8" s="229"/>
      <c r="U8" s="223"/>
      <c r="V8" s="223">
        <f>SUM(V9:V19)</f>
        <v>2.3899999999999997</v>
      </c>
      <c r="W8" s="223"/>
      <c r="X8" s="223"/>
      <c r="AG8" t="s">
        <v>150</v>
      </c>
    </row>
    <row r="9" spans="1:60" ht="22.5" outlineLevel="1" x14ac:dyDescent="0.2">
      <c r="A9" s="230">
        <v>1</v>
      </c>
      <c r="B9" s="231" t="s">
        <v>226</v>
      </c>
      <c r="C9" s="241" t="s">
        <v>227</v>
      </c>
      <c r="D9" s="232" t="s">
        <v>188</v>
      </c>
      <c r="E9" s="233">
        <v>0.41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15</v>
      </c>
      <c r="M9" s="235">
        <f>G9*(1+L9/100)</f>
        <v>0</v>
      </c>
      <c r="N9" s="235">
        <v>6.8000000000000005E-2</v>
      </c>
      <c r="O9" s="235">
        <f>ROUND(E9*N9,2)</f>
        <v>0.03</v>
      </c>
      <c r="P9" s="235">
        <v>0</v>
      </c>
      <c r="Q9" s="235">
        <f>ROUND(E9*P9,2)</f>
        <v>0</v>
      </c>
      <c r="R9" s="235"/>
      <c r="S9" s="235" t="s">
        <v>154</v>
      </c>
      <c r="T9" s="236" t="s">
        <v>155</v>
      </c>
      <c r="U9" s="222">
        <v>0.71397999999999995</v>
      </c>
      <c r="V9" s="222">
        <f>ROUND(E9*U9,2)</f>
        <v>0.28999999999999998</v>
      </c>
      <c r="W9" s="222"/>
      <c r="X9" s="222" t="s">
        <v>167</v>
      </c>
      <c r="Y9" s="213"/>
      <c r="Z9" s="213"/>
      <c r="AA9" s="213"/>
      <c r="AB9" s="213"/>
      <c r="AC9" s="213"/>
      <c r="AD9" s="213"/>
      <c r="AE9" s="213"/>
      <c r="AF9" s="213"/>
      <c r="AG9" s="213" t="s">
        <v>247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6" t="s">
        <v>502</v>
      </c>
      <c r="D10" s="246"/>
      <c r="E10" s="247">
        <v>0.21</v>
      </c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170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6" t="s">
        <v>503</v>
      </c>
      <c r="D11" s="246"/>
      <c r="E11" s="247">
        <v>0.2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170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30">
        <v>2</v>
      </c>
      <c r="B12" s="231" t="s">
        <v>504</v>
      </c>
      <c r="C12" s="241" t="s">
        <v>505</v>
      </c>
      <c r="D12" s="232" t="s">
        <v>321</v>
      </c>
      <c r="E12" s="233">
        <v>3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15</v>
      </c>
      <c r="M12" s="235">
        <f>G12*(1+L12/100)</f>
        <v>0</v>
      </c>
      <c r="N12" s="235">
        <v>4.8999999999999998E-4</v>
      </c>
      <c r="O12" s="235">
        <f>ROUND(E12*N12,2)</f>
        <v>0</v>
      </c>
      <c r="P12" s="235">
        <v>8.9999999999999993E-3</v>
      </c>
      <c r="Q12" s="235">
        <f>ROUND(E12*P12,2)</f>
        <v>0.03</v>
      </c>
      <c r="R12" s="235"/>
      <c r="S12" s="235" t="s">
        <v>154</v>
      </c>
      <c r="T12" s="236" t="s">
        <v>155</v>
      </c>
      <c r="U12" s="222">
        <v>0.247</v>
      </c>
      <c r="V12" s="222">
        <f>ROUND(E12*U12,2)</f>
        <v>0.74</v>
      </c>
      <c r="W12" s="222"/>
      <c r="X12" s="222" t="s">
        <v>167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247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42" t="s">
        <v>506</v>
      </c>
      <c r="D13" s="237"/>
      <c r="E13" s="237"/>
      <c r="F13" s="237"/>
      <c r="G13" s="237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159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0">
        <v>3</v>
      </c>
      <c r="B14" s="231" t="s">
        <v>507</v>
      </c>
      <c r="C14" s="241" t="s">
        <v>508</v>
      </c>
      <c r="D14" s="232" t="s">
        <v>321</v>
      </c>
      <c r="E14" s="233">
        <v>2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15</v>
      </c>
      <c r="M14" s="235">
        <f>G14*(1+L14/100)</f>
        <v>0</v>
      </c>
      <c r="N14" s="235">
        <v>4.8999999999999998E-4</v>
      </c>
      <c r="O14" s="235">
        <f>ROUND(E14*N14,2)</f>
        <v>0</v>
      </c>
      <c r="P14" s="235">
        <v>1.7999999999999999E-2</v>
      </c>
      <c r="Q14" s="235">
        <f>ROUND(E14*P14,2)</f>
        <v>0.04</v>
      </c>
      <c r="R14" s="235"/>
      <c r="S14" s="235" t="s">
        <v>154</v>
      </c>
      <c r="T14" s="236" t="s">
        <v>155</v>
      </c>
      <c r="U14" s="222">
        <v>0.34200000000000003</v>
      </c>
      <c r="V14" s="222">
        <f>ROUND(E14*U14,2)</f>
        <v>0.68</v>
      </c>
      <c r="W14" s="222"/>
      <c r="X14" s="222" t="s">
        <v>167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247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42" t="s">
        <v>506</v>
      </c>
      <c r="D15" s="237"/>
      <c r="E15" s="237"/>
      <c r="F15" s="237"/>
      <c r="G15" s="237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159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9">
        <v>4</v>
      </c>
      <c r="B16" s="250" t="s">
        <v>509</v>
      </c>
      <c r="C16" s="258" t="s">
        <v>510</v>
      </c>
      <c r="D16" s="251" t="s">
        <v>199</v>
      </c>
      <c r="E16" s="252">
        <v>1</v>
      </c>
      <c r="F16" s="253"/>
      <c r="G16" s="254">
        <f>ROUND(E16*F16,2)</f>
        <v>0</v>
      </c>
      <c r="H16" s="253"/>
      <c r="I16" s="254">
        <f>ROUND(E16*H16,2)</f>
        <v>0</v>
      </c>
      <c r="J16" s="253"/>
      <c r="K16" s="254">
        <f>ROUND(E16*J16,2)</f>
        <v>0</v>
      </c>
      <c r="L16" s="254">
        <v>15</v>
      </c>
      <c r="M16" s="254">
        <f>G16*(1+L16/100)</f>
        <v>0</v>
      </c>
      <c r="N16" s="254">
        <v>6.9999999999999999E-4</v>
      </c>
      <c r="O16" s="254">
        <f>ROUND(E16*N16,2)</f>
        <v>0</v>
      </c>
      <c r="P16" s="254">
        <v>0</v>
      </c>
      <c r="Q16" s="254">
        <f>ROUND(E16*P16,2)</f>
        <v>0</v>
      </c>
      <c r="R16" s="254"/>
      <c r="S16" s="254" t="s">
        <v>154</v>
      </c>
      <c r="T16" s="255" t="s">
        <v>155</v>
      </c>
      <c r="U16" s="222">
        <v>0.37</v>
      </c>
      <c r="V16" s="222">
        <f>ROUND(E16*U16,2)</f>
        <v>0.37</v>
      </c>
      <c r="W16" s="222"/>
      <c r="X16" s="222" t="s">
        <v>167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332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33.75" outlineLevel="1" x14ac:dyDescent="0.2">
      <c r="A17" s="249">
        <v>5</v>
      </c>
      <c r="B17" s="250" t="s">
        <v>511</v>
      </c>
      <c r="C17" s="258" t="s">
        <v>512</v>
      </c>
      <c r="D17" s="251" t="s">
        <v>365</v>
      </c>
      <c r="E17" s="252">
        <v>3.1029999999999999E-2</v>
      </c>
      <c r="F17" s="253"/>
      <c r="G17" s="254">
        <f>ROUND(E17*F17,2)</f>
        <v>0</v>
      </c>
      <c r="H17" s="253"/>
      <c r="I17" s="254">
        <f>ROUND(E17*H17,2)</f>
        <v>0</v>
      </c>
      <c r="J17" s="253"/>
      <c r="K17" s="254">
        <f>ROUND(E17*J17,2)</f>
        <v>0</v>
      </c>
      <c r="L17" s="254">
        <v>15</v>
      </c>
      <c r="M17" s="254">
        <f>G17*(1+L17/100)</f>
        <v>0</v>
      </c>
      <c r="N17" s="254">
        <v>0</v>
      </c>
      <c r="O17" s="254">
        <f>ROUND(E17*N17,2)</f>
        <v>0</v>
      </c>
      <c r="P17" s="254">
        <v>0</v>
      </c>
      <c r="Q17" s="254">
        <f>ROUND(E17*P17,2)</f>
        <v>0</v>
      </c>
      <c r="R17" s="254"/>
      <c r="S17" s="254" t="s">
        <v>154</v>
      </c>
      <c r="T17" s="255" t="s">
        <v>155</v>
      </c>
      <c r="U17" s="222">
        <v>2.1</v>
      </c>
      <c r="V17" s="222">
        <f>ROUND(E17*U17,2)</f>
        <v>7.0000000000000007E-2</v>
      </c>
      <c r="W17" s="222"/>
      <c r="X17" s="222" t="s">
        <v>167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247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9">
        <v>6</v>
      </c>
      <c r="B18" s="250" t="s">
        <v>513</v>
      </c>
      <c r="C18" s="258" t="s">
        <v>514</v>
      </c>
      <c r="D18" s="251" t="s">
        <v>365</v>
      </c>
      <c r="E18" s="252">
        <v>6.3E-2</v>
      </c>
      <c r="F18" s="253"/>
      <c r="G18" s="254">
        <f>ROUND(E18*F18,2)</f>
        <v>0</v>
      </c>
      <c r="H18" s="253"/>
      <c r="I18" s="254">
        <f>ROUND(E18*H18,2)</f>
        <v>0</v>
      </c>
      <c r="J18" s="253"/>
      <c r="K18" s="254">
        <f>ROUND(E18*J18,2)</f>
        <v>0</v>
      </c>
      <c r="L18" s="254">
        <v>15</v>
      </c>
      <c r="M18" s="254">
        <f>G18*(1+L18/100)</f>
        <v>0</v>
      </c>
      <c r="N18" s="254">
        <v>0</v>
      </c>
      <c r="O18" s="254">
        <f>ROUND(E18*N18,2)</f>
        <v>0</v>
      </c>
      <c r="P18" s="254">
        <v>0</v>
      </c>
      <c r="Q18" s="254">
        <f>ROUND(E18*P18,2)</f>
        <v>0</v>
      </c>
      <c r="R18" s="254"/>
      <c r="S18" s="254" t="s">
        <v>154</v>
      </c>
      <c r="T18" s="255" t="s">
        <v>155</v>
      </c>
      <c r="U18" s="222">
        <v>0</v>
      </c>
      <c r="V18" s="222">
        <f>ROUND(E18*U18,2)</f>
        <v>0</v>
      </c>
      <c r="W18" s="222"/>
      <c r="X18" s="222" t="s">
        <v>167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515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49">
        <v>7</v>
      </c>
      <c r="B19" s="250" t="s">
        <v>516</v>
      </c>
      <c r="C19" s="258" t="s">
        <v>517</v>
      </c>
      <c r="D19" s="251" t="s">
        <v>365</v>
      </c>
      <c r="E19" s="252">
        <v>6.3E-2</v>
      </c>
      <c r="F19" s="253"/>
      <c r="G19" s="254">
        <f>ROUND(E19*F19,2)</f>
        <v>0</v>
      </c>
      <c r="H19" s="253"/>
      <c r="I19" s="254">
        <f>ROUND(E19*H19,2)</f>
        <v>0</v>
      </c>
      <c r="J19" s="253"/>
      <c r="K19" s="254">
        <f>ROUND(E19*J19,2)</f>
        <v>0</v>
      </c>
      <c r="L19" s="254">
        <v>15</v>
      </c>
      <c r="M19" s="254">
        <f>G19*(1+L19/100)</f>
        <v>0</v>
      </c>
      <c r="N19" s="254">
        <v>0</v>
      </c>
      <c r="O19" s="254">
        <f>ROUND(E19*N19,2)</f>
        <v>0</v>
      </c>
      <c r="P19" s="254">
        <v>0</v>
      </c>
      <c r="Q19" s="254">
        <f>ROUND(E19*P19,2)</f>
        <v>0</v>
      </c>
      <c r="R19" s="254"/>
      <c r="S19" s="254" t="s">
        <v>154</v>
      </c>
      <c r="T19" s="255" t="s">
        <v>155</v>
      </c>
      <c r="U19" s="222">
        <v>3.7559999999999998</v>
      </c>
      <c r="V19" s="222">
        <f>ROUND(E19*U19,2)</f>
        <v>0.24</v>
      </c>
      <c r="W19" s="222"/>
      <c r="X19" s="222" t="s">
        <v>371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518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24" t="s">
        <v>149</v>
      </c>
      <c r="B20" s="225" t="s">
        <v>85</v>
      </c>
      <c r="C20" s="240" t="s">
        <v>86</v>
      </c>
      <c r="D20" s="226"/>
      <c r="E20" s="227"/>
      <c r="F20" s="228"/>
      <c r="G20" s="228">
        <f>SUMIF(AG21:AG44,"&lt;&gt;NOR",G21:G44)</f>
        <v>0</v>
      </c>
      <c r="H20" s="228"/>
      <c r="I20" s="228">
        <f>SUM(I21:I44)</f>
        <v>0</v>
      </c>
      <c r="J20" s="228"/>
      <c r="K20" s="228">
        <f>SUM(K21:K44)</f>
        <v>0</v>
      </c>
      <c r="L20" s="228"/>
      <c r="M20" s="228">
        <f>SUM(M21:M44)</f>
        <v>0</v>
      </c>
      <c r="N20" s="228"/>
      <c r="O20" s="228">
        <f>SUM(O21:O44)</f>
        <v>7.0000000000000007E-2</v>
      </c>
      <c r="P20" s="228"/>
      <c r="Q20" s="228">
        <f>SUM(Q21:Q44)</f>
        <v>0.02</v>
      </c>
      <c r="R20" s="228"/>
      <c r="S20" s="228"/>
      <c r="T20" s="229"/>
      <c r="U20" s="223"/>
      <c r="V20" s="223">
        <f>SUM(V21:V44)</f>
        <v>25.640000000000004</v>
      </c>
      <c r="W20" s="223"/>
      <c r="X20" s="223"/>
      <c r="AG20" t="s">
        <v>150</v>
      </c>
    </row>
    <row r="21" spans="1:60" outlineLevel="1" x14ac:dyDescent="0.2">
      <c r="A21" s="230">
        <v>8</v>
      </c>
      <c r="B21" s="231" t="s">
        <v>519</v>
      </c>
      <c r="C21" s="241" t="s">
        <v>520</v>
      </c>
      <c r="D21" s="232" t="s">
        <v>199</v>
      </c>
      <c r="E21" s="233">
        <v>1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15</v>
      </c>
      <c r="M21" s="235">
        <f>G21*(1+L21/100)</f>
        <v>0</v>
      </c>
      <c r="N21" s="235">
        <v>6.7499999999999999E-3</v>
      </c>
      <c r="O21" s="235">
        <f>ROUND(E21*N21,2)</f>
        <v>0.01</v>
      </c>
      <c r="P21" s="235">
        <v>0</v>
      </c>
      <c r="Q21" s="235">
        <f>ROUND(E21*P21,2)</f>
        <v>0</v>
      </c>
      <c r="R21" s="235"/>
      <c r="S21" s="235" t="s">
        <v>154</v>
      </c>
      <c r="T21" s="236" t="s">
        <v>155</v>
      </c>
      <c r="U21" s="222">
        <v>0.70899999999999996</v>
      </c>
      <c r="V21" s="222">
        <f>ROUND(E21*U21,2)</f>
        <v>0.71</v>
      </c>
      <c r="W21" s="222"/>
      <c r="X21" s="222" t="s">
        <v>167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332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42" t="s">
        <v>521</v>
      </c>
      <c r="D22" s="237"/>
      <c r="E22" s="237"/>
      <c r="F22" s="237"/>
      <c r="G22" s="237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159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0">
        <v>9</v>
      </c>
      <c r="B23" s="231" t="s">
        <v>522</v>
      </c>
      <c r="C23" s="241" t="s">
        <v>523</v>
      </c>
      <c r="D23" s="232" t="s">
        <v>199</v>
      </c>
      <c r="E23" s="233">
        <v>2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15</v>
      </c>
      <c r="M23" s="235">
        <f>G23*(1+L23/100)</f>
        <v>0</v>
      </c>
      <c r="N23" s="235">
        <v>7.7999999999999996E-3</v>
      </c>
      <c r="O23" s="235">
        <f>ROUND(E23*N23,2)</f>
        <v>0.02</v>
      </c>
      <c r="P23" s="235">
        <v>0</v>
      </c>
      <c r="Q23" s="235">
        <f>ROUND(E23*P23,2)</f>
        <v>0</v>
      </c>
      <c r="R23" s="235"/>
      <c r="S23" s="235" t="s">
        <v>154</v>
      </c>
      <c r="T23" s="236" t="s">
        <v>155</v>
      </c>
      <c r="U23" s="222">
        <v>0.755</v>
      </c>
      <c r="V23" s="222">
        <f>ROUND(E23*U23,2)</f>
        <v>1.51</v>
      </c>
      <c r="W23" s="222"/>
      <c r="X23" s="222" t="s">
        <v>167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332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42" t="s">
        <v>521</v>
      </c>
      <c r="D24" s="237"/>
      <c r="E24" s="237"/>
      <c r="F24" s="237"/>
      <c r="G24" s="237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159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9">
        <v>10</v>
      </c>
      <c r="B25" s="250" t="s">
        <v>524</v>
      </c>
      <c r="C25" s="258" t="s">
        <v>525</v>
      </c>
      <c r="D25" s="251" t="s">
        <v>321</v>
      </c>
      <c r="E25" s="252">
        <v>9</v>
      </c>
      <c r="F25" s="253"/>
      <c r="G25" s="254">
        <f>ROUND(E25*F25,2)</f>
        <v>0</v>
      </c>
      <c r="H25" s="253"/>
      <c r="I25" s="254">
        <f>ROUND(E25*H25,2)</f>
        <v>0</v>
      </c>
      <c r="J25" s="253"/>
      <c r="K25" s="254">
        <f>ROUND(E25*J25,2)</f>
        <v>0</v>
      </c>
      <c r="L25" s="254">
        <v>15</v>
      </c>
      <c r="M25" s="254">
        <f>G25*(1+L25/100)</f>
        <v>0</v>
      </c>
      <c r="N25" s="254">
        <v>0</v>
      </c>
      <c r="O25" s="254">
        <f>ROUND(E25*N25,2)</f>
        <v>0</v>
      </c>
      <c r="P25" s="254">
        <v>2.63E-3</v>
      </c>
      <c r="Q25" s="254">
        <f>ROUND(E25*P25,2)</f>
        <v>0.02</v>
      </c>
      <c r="R25" s="254"/>
      <c r="S25" s="254" t="s">
        <v>154</v>
      </c>
      <c r="T25" s="255" t="s">
        <v>155</v>
      </c>
      <c r="U25" s="222">
        <v>0.114</v>
      </c>
      <c r="V25" s="222">
        <f>ROUND(E25*U25,2)</f>
        <v>1.03</v>
      </c>
      <c r="W25" s="222"/>
      <c r="X25" s="222" t="s">
        <v>167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332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9">
        <v>11</v>
      </c>
      <c r="B26" s="250" t="s">
        <v>526</v>
      </c>
      <c r="C26" s="258" t="s">
        <v>527</v>
      </c>
      <c r="D26" s="251" t="s">
        <v>321</v>
      </c>
      <c r="E26" s="252">
        <v>2.5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15</v>
      </c>
      <c r="M26" s="254">
        <f>G26*(1+L26/100)</f>
        <v>0</v>
      </c>
      <c r="N26" s="254">
        <v>4.6999999999999999E-4</v>
      </c>
      <c r="O26" s="254">
        <f>ROUND(E26*N26,2)</f>
        <v>0</v>
      </c>
      <c r="P26" s="254">
        <v>0</v>
      </c>
      <c r="Q26" s="254">
        <f>ROUND(E26*P26,2)</f>
        <v>0</v>
      </c>
      <c r="R26" s="254"/>
      <c r="S26" s="254" t="s">
        <v>154</v>
      </c>
      <c r="T26" s="255" t="s">
        <v>155</v>
      </c>
      <c r="U26" s="222">
        <v>0.35899999999999999</v>
      </c>
      <c r="V26" s="222">
        <f>ROUND(E26*U26,2)</f>
        <v>0.9</v>
      </c>
      <c r="W26" s="222"/>
      <c r="X26" s="222" t="s">
        <v>167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332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9">
        <v>12</v>
      </c>
      <c r="B27" s="250" t="s">
        <v>528</v>
      </c>
      <c r="C27" s="258" t="s">
        <v>529</v>
      </c>
      <c r="D27" s="251" t="s">
        <v>321</v>
      </c>
      <c r="E27" s="252">
        <v>1</v>
      </c>
      <c r="F27" s="253"/>
      <c r="G27" s="254">
        <f>ROUND(E27*F27,2)</f>
        <v>0</v>
      </c>
      <c r="H27" s="253"/>
      <c r="I27" s="254">
        <f>ROUND(E27*H27,2)</f>
        <v>0</v>
      </c>
      <c r="J27" s="253"/>
      <c r="K27" s="254">
        <f>ROUND(E27*J27,2)</f>
        <v>0</v>
      </c>
      <c r="L27" s="254">
        <v>15</v>
      </c>
      <c r="M27" s="254">
        <f>G27*(1+L27/100)</f>
        <v>0</v>
      </c>
      <c r="N27" s="254">
        <v>1.5200000000000001E-3</v>
      </c>
      <c r="O27" s="254">
        <f>ROUND(E27*N27,2)</f>
        <v>0</v>
      </c>
      <c r="P27" s="254">
        <v>0</v>
      </c>
      <c r="Q27" s="254">
        <f>ROUND(E27*P27,2)</f>
        <v>0</v>
      </c>
      <c r="R27" s="254"/>
      <c r="S27" s="254" t="s">
        <v>154</v>
      </c>
      <c r="T27" s="255" t="s">
        <v>155</v>
      </c>
      <c r="U27" s="222">
        <v>1.173</v>
      </c>
      <c r="V27" s="222">
        <f>ROUND(E27*U27,2)</f>
        <v>1.17</v>
      </c>
      <c r="W27" s="222"/>
      <c r="X27" s="222" t="s">
        <v>167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332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0">
        <v>13</v>
      </c>
      <c r="B28" s="231" t="s">
        <v>530</v>
      </c>
      <c r="C28" s="241" t="s">
        <v>531</v>
      </c>
      <c r="D28" s="232" t="s">
        <v>321</v>
      </c>
      <c r="E28" s="233">
        <v>3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15</v>
      </c>
      <c r="M28" s="235">
        <f>G28*(1+L28/100)</f>
        <v>0</v>
      </c>
      <c r="N28" s="235">
        <v>1.31E-3</v>
      </c>
      <c r="O28" s="235">
        <f>ROUND(E28*N28,2)</f>
        <v>0</v>
      </c>
      <c r="P28" s="235">
        <v>0</v>
      </c>
      <c r="Q28" s="235">
        <f>ROUND(E28*P28,2)</f>
        <v>0</v>
      </c>
      <c r="R28" s="235"/>
      <c r="S28" s="235" t="s">
        <v>154</v>
      </c>
      <c r="T28" s="236" t="s">
        <v>155</v>
      </c>
      <c r="U28" s="222">
        <v>0.79700000000000004</v>
      </c>
      <c r="V28" s="222">
        <f>ROUND(E28*U28,2)</f>
        <v>2.39</v>
      </c>
      <c r="W28" s="222"/>
      <c r="X28" s="222" t="s">
        <v>167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332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42" t="s">
        <v>532</v>
      </c>
      <c r="D29" s="237"/>
      <c r="E29" s="237"/>
      <c r="F29" s="237"/>
      <c r="G29" s="237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159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7" t="s">
        <v>533</v>
      </c>
      <c r="D30" s="248"/>
      <c r="E30" s="248"/>
      <c r="F30" s="248"/>
      <c r="G30" s="248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159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0">
        <v>14</v>
      </c>
      <c r="B31" s="231" t="s">
        <v>534</v>
      </c>
      <c r="C31" s="241" t="s">
        <v>535</v>
      </c>
      <c r="D31" s="232" t="s">
        <v>321</v>
      </c>
      <c r="E31" s="233">
        <v>9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15</v>
      </c>
      <c r="M31" s="235">
        <f>G31*(1+L31/100)</f>
        <v>0</v>
      </c>
      <c r="N31" s="235">
        <v>2.48E-3</v>
      </c>
      <c r="O31" s="235">
        <f>ROUND(E31*N31,2)</f>
        <v>0.02</v>
      </c>
      <c r="P31" s="235">
        <v>0</v>
      </c>
      <c r="Q31" s="235">
        <f>ROUND(E31*P31,2)</f>
        <v>0</v>
      </c>
      <c r="R31" s="235"/>
      <c r="S31" s="235" t="s">
        <v>154</v>
      </c>
      <c r="T31" s="236" t="s">
        <v>155</v>
      </c>
      <c r="U31" s="222">
        <v>0.749</v>
      </c>
      <c r="V31" s="222">
        <f>ROUND(E31*U31,2)</f>
        <v>6.74</v>
      </c>
      <c r="W31" s="222"/>
      <c r="X31" s="222" t="s">
        <v>167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332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42" t="s">
        <v>532</v>
      </c>
      <c r="D32" s="237"/>
      <c r="E32" s="237"/>
      <c r="F32" s="237"/>
      <c r="G32" s="237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159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7" t="s">
        <v>533</v>
      </c>
      <c r="D33" s="248"/>
      <c r="E33" s="248"/>
      <c r="F33" s="248"/>
      <c r="G33" s="248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159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30">
        <v>15</v>
      </c>
      <c r="B34" s="231" t="s">
        <v>536</v>
      </c>
      <c r="C34" s="241" t="s">
        <v>537</v>
      </c>
      <c r="D34" s="232" t="s">
        <v>321</v>
      </c>
      <c r="E34" s="233">
        <v>11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15</v>
      </c>
      <c r="M34" s="235">
        <f>G34*(1+L34/100)</f>
        <v>0</v>
      </c>
      <c r="N34" s="235">
        <v>1.73E-3</v>
      </c>
      <c r="O34" s="235">
        <f>ROUND(E34*N34,2)</f>
        <v>0.02</v>
      </c>
      <c r="P34" s="235">
        <v>0</v>
      </c>
      <c r="Q34" s="235">
        <f>ROUND(E34*P34,2)</f>
        <v>0</v>
      </c>
      <c r="R34" s="235"/>
      <c r="S34" s="235" t="s">
        <v>154</v>
      </c>
      <c r="T34" s="236" t="s">
        <v>155</v>
      </c>
      <c r="U34" s="222">
        <v>0.82899999999999996</v>
      </c>
      <c r="V34" s="222">
        <f>ROUND(E34*U34,2)</f>
        <v>9.1199999999999992</v>
      </c>
      <c r="W34" s="222"/>
      <c r="X34" s="222" t="s">
        <v>167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332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42" t="s">
        <v>532</v>
      </c>
      <c r="D35" s="237"/>
      <c r="E35" s="237"/>
      <c r="F35" s="237"/>
      <c r="G35" s="237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159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7" t="s">
        <v>533</v>
      </c>
      <c r="D36" s="248"/>
      <c r="E36" s="248"/>
      <c r="F36" s="248"/>
      <c r="G36" s="248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159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9">
        <v>16</v>
      </c>
      <c r="B37" s="250" t="s">
        <v>538</v>
      </c>
      <c r="C37" s="258" t="s">
        <v>539</v>
      </c>
      <c r="D37" s="251" t="s">
        <v>199</v>
      </c>
      <c r="E37" s="252">
        <v>1</v>
      </c>
      <c r="F37" s="253"/>
      <c r="G37" s="254">
        <f>ROUND(E37*F37,2)</f>
        <v>0</v>
      </c>
      <c r="H37" s="253"/>
      <c r="I37" s="254">
        <f>ROUND(E37*H37,2)</f>
        <v>0</v>
      </c>
      <c r="J37" s="253"/>
      <c r="K37" s="254">
        <f>ROUND(E37*J37,2)</f>
        <v>0</v>
      </c>
      <c r="L37" s="254">
        <v>15</v>
      </c>
      <c r="M37" s="254">
        <f>G37*(1+L37/100)</f>
        <v>0</v>
      </c>
      <c r="N37" s="254">
        <v>0</v>
      </c>
      <c r="O37" s="254">
        <f>ROUND(E37*N37,2)</f>
        <v>0</v>
      </c>
      <c r="P37" s="254">
        <v>0</v>
      </c>
      <c r="Q37" s="254">
        <f>ROUND(E37*P37,2)</f>
        <v>0</v>
      </c>
      <c r="R37" s="254"/>
      <c r="S37" s="254" t="s">
        <v>154</v>
      </c>
      <c r="T37" s="255" t="s">
        <v>155</v>
      </c>
      <c r="U37" s="222">
        <v>0.157</v>
      </c>
      <c r="V37" s="222">
        <f>ROUND(E37*U37,2)</f>
        <v>0.16</v>
      </c>
      <c r="W37" s="222"/>
      <c r="X37" s="222" t="s">
        <v>167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332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9">
        <v>17</v>
      </c>
      <c r="B38" s="250" t="s">
        <v>540</v>
      </c>
      <c r="C38" s="258" t="s">
        <v>541</v>
      </c>
      <c r="D38" s="251" t="s">
        <v>199</v>
      </c>
      <c r="E38" s="252">
        <v>1</v>
      </c>
      <c r="F38" s="253"/>
      <c r="G38" s="254">
        <f>ROUND(E38*F38,2)</f>
        <v>0</v>
      </c>
      <c r="H38" s="253"/>
      <c r="I38" s="254">
        <f>ROUND(E38*H38,2)</f>
        <v>0</v>
      </c>
      <c r="J38" s="253"/>
      <c r="K38" s="254">
        <f>ROUND(E38*J38,2)</f>
        <v>0</v>
      </c>
      <c r="L38" s="254">
        <v>15</v>
      </c>
      <c r="M38" s="254">
        <f>G38*(1+L38/100)</f>
        <v>0</v>
      </c>
      <c r="N38" s="254">
        <v>0</v>
      </c>
      <c r="O38" s="254">
        <f>ROUND(E38*N38,2)</f>
        <v>0</v>
      </c>
      <c r="P38" s="254">
        <v>0</v>
      </c>
      <c r="Q38" s="254">
        <f>ROUND(E38*P38,2)</f>
        <v>0</v>
      </c>
      <c r="R38" s="254"/>
      <c r="S38" s="254" t="s">
        <v>154</v>
      </c>
      <c r="T38" s="255" t="s">
        <v>155</v>
      </c>
      <c r="U38" s="222">
        <v>0.17399999999999999</v>
      </c>
      <c r="V38" s="222">
        <f>ROUND(E38*U38,2)</f>
        <v>0.17</v>
      </c>
      <c r="W38" s="222"/>
      <c r="X38" s="222" t="s">
        <v>167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332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9">
        <v>18</v>
      </c>
      <c r="B39" s="250" t="s">
        <v>542</v>
      </c>
      <c r="C39" s="258" t="s">
        <v>543</v>
      </c>
      <c r="D39" s="251" t="s">
        <v>199</v>
      </c>
      <c r="E39" s="252">
        <v>1</v>
      </c>
      <c r="F39" s="253"/>
      <c r="G39" s="254">
        <f>ROUND(E39*F39,2)</f>
        <v>0</v>
      </c>
      <c r="H39" s="253"/>
      <c r="I39" s="254">
        <f>ROUND(E39*H39,2)</f>
        <v>0</v>
      </c>
      <c r="J39" s="253"/>
      <c r="K39" s="254">
        <f>ROUND(E39*J39,2)</f>
        <v>0</v>
      </c>
      <c r="L39" s="254">
        <v>15</v>
      </c>
      <c r="M39" s="254">
        <f>G39*(1+L39/100)</f>
        <v>0</v>
      </c>
      <c r="N39" s="254">
        <v>0</v>
      </c>
      <c r="O39" s="254">
        <f>ROUND(E39*N39,2)</f>
        <v>0</v>
      </c>
      <c r="P39" s="254">
        <v>0</v>
      </c>
      <c r="Q39" s="254">
        <f>ROUND(E39*P39,2)</f>
        <v>0</v>
      </c>
      <c r="R39" s="254"/>
      <c r="S39" s="254" t="s">
        <v>154</v>
      </c>
      <c r="T39" s="255" t="s">
        <v>155</v>
      </c>
      <c r="U39" s="222">
        <v>0.25900000000000001</v>
      </c>
      <c r="V39" s="222">
        <f>ROUND(E39*U39,2)</f>
        <v>0.26</v>
      </c>
      <c r="W39" s="222"/>
      <c r="X39" s="222" t="s">
        <v>167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332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30">
        <v>19</v>
      </c>
      <c r="B40" s="231" t="s">
        <v>544</v>
      </c>
      <c r="C40" s="241" t="s">
        <v>545</v>
      </c>
      <c r="D40" s="232" t="s">
        <v>321</v>
      </c>
      <c r="E40" s="233">
        <v>17.5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15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5"/>
      <c r="S40" s="235" t="s">
        <v>154</v>
      </c>
      <c r="T40" s="236" t="s">
        <v>155</v>
      </c>
      <c r="U40" s="222">
        <v>4.8000000000000001E-2</v>
      </c>
      <c r="V40" s="222">
        <f>ROUND(E40*U40,2)</f>
        <v>0.84</v>
      </c>
      <c r="W40" s="222"/>
      <c r="X40" s="222" t="s">
        <v>167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332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6" t="s">
        <v>546</v>
      </c>
      <c r="D41" s="246"/>
      <c r="E41" s="247">
        <v>17.5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170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9">
        <v>20</v>
      </c>
      <c r="B42" s="250" t="s">
        <v>547</v>
      </c>
      <c r="C42" s="258" t="s">
        <v>548</v>
      </c>
      <c r="D42" s="251" t="s">
        <v>321</v>
      </c>
      <c r="E42" s="252">
        <v>9</v>
      </c>
      <c r="F42" s="253"/>
      <c r="G42" s="254">
        <f>ROUND(E42*F42,2)</f>
        <v>0</v>
      </c>
      <c r="H42" s="253"/>
      <c r="I42" s="254">
        <f>ROUND(E42*H42,2)</f>
        <v>0</v>
      </c>
      <c r="J42" s="253"/>
      <c r="K42" s="254">
        <f>ROUND(E42*J42,2)</f>
        <v>0</v>
      </c>
      <c r="L42" s="254">
        <v>15</v>
      </c>
      <c r="M42" s="254">
        <f>G42*(1+L42/100)</f>
        <v>0</v>
      </c>
      <c r="N42" s="254">
        <v>0</v>
      </c>
      <c r="O42" s="254">
        <f>ROUND(E42*N42,2)</f>
        <v>0</v>
      </c>
      <c r="P42" s="254">
        <v>0</v>
      </c>
      <c r="Q42" s="254">
        <f>ROUND(E42*P42,2)</f>
        <v>0</v>
      </c>
      <c r="R42" s="254"/>
      <c r="S42" s="254" t="s">
        <v>154</v>
      </c>
      <c r="T42" s="255" t="s">
        <v>155</v>
      </c>
      <c r="U42" s="222">
        <v>5.8999999999999997E-2</v>
      </c>
      <c r="V42" s="222">
        <f>ROUND(E42*U42,2)</f>
        <v>0.53</v>
      </c>
      <c r="W42" s="222"/>
      <c r="X42" s="222" t="s">
        <v>167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332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9">
        <v>21</v>
      </c>
      <c r="B43" s="250" t="s">
        <v>549</v>
      </c>
      <c r="C43" s="258" t="s">
        <v>550</v>
      </c>
      <c r="D43" s="251" t="s">
        <v>365</v>
      </c>
      <c r="E43" s="252">
        <v>7.0910000000000001E-2</v>
      </c>
      <c r="F43" s="253"/>
      <c r="G43" s="254">
        <f>ROUND(E43*F43,2)</f>
        <v>0</v>
      </c>
      <c r="H43" s="253"/>
      <c r="I43" s="254">
        <f>ROUND(E43*H43,2)</f>
        <v>0</v>
      </c>
      <c r="J43" s="253"/>
      <c r="K43" s="254">
        <f>ROUND(E43*J43,2)</f>
        <v>0</v>
      </c>
      <c r="L43" s="254">
        <v>15</v>
      </c>
      <c r="M43" s="254">
        <f>G43*(1+L43/100)</f>
        <v>0</v>
      </c>
      <c r="N43" s="254">
        <v>0</v>
      </c>
      <c r="O43" s="254">
        <f>ROUND(E43*N43,2)</f>
        <v>0</v>
      </c>
      <c r="P43" s="254">
        <v>0</v>
      </c>
      <c r="Q43" s="254">
        <f>ROUND(E43*P43,2)</f>
        <v>0</v>
      </c>
      <c r="R43" s="254"/>
      <c r="S43" s="254" t="s">
        <v>154</v>
      </c>
      <c r="T43" s="255" t="s">
        <v>155</v>
      </c>
      <c r="U43" s="222">
        <v>1.5229999999999999</v>
      </c>
      <c r="V43" s="222">
        <f>ROUND(E43*U43,2)</f>
        <v>0.11</v>
      </c>
      <c r="W43" s="222"/>
      <c r="X43" s="222" t="s">
        <v>167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332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9">
        <v>22</v>
      </c>
      <c r="B44" s="250" t="s">
        <v>551</v>
      </c>
      <c r="C44" s="258" t="s">
        <v>552</v>
      </c>
      <c r="D44" s="251" t="s">
        <v>199</v>
      </c>
      <c r="E44" s="252">
        <v>1</v>
      </c>
      <c r="F44" s="253"/>
      <c r="G44" s="254">
        <f>ROUND(E44*F44,2)</f>
        <v>0</v>
      </c>
      <c r="H44" s="253"/>
      <c r="I44" s="254">
        <f>ROUND(E44*H44,2)</f>
        <v>0</v>
      </c>
      <c r="J44" s="253"/>
      <c r="K44" s="254">
        <f>ROUND(E44*J44,2)</f>
        <v>0</v>
      </c>
      <c r="L44" s="254">
        <v>15</v>
      </c>
      <c r="M44" s="254">
        <f>G44*(1+L44/100)</f>
        <v>0</v>
      </c>
      <c r="N44" s="254">
        <v>5.9000000000000003E-4</v>
      </c>
      <c r="O44" s="254">
        <f>ROUND(E44*N44,2)</f>
        <v>0</v>
      </c>
      <c r="P44" s="254">
        <v>0</v>
      </c>
      <c r="Q44" s="254">
        <f>ROUND(E44*P44,2)</f>
        <v>0</v>
      </c>
      <c r="R44" s="254"/>
      <c r="S44" s="254" t="s">
        <v>154</v>
      </c>
      <c r="T44" s="255" t="s">
        <v>155</v>
      </c>
      <c r="U44" s="222">
        <v>0</v>
      </c>
      <c r="V44" s="222">
        <f>ROUND(E44*U44,2)</f>
        <v>0</v>
      </c>
      <c r="W44" s="222"/>
      <c r="X44" s="222" t="s">
        <v>399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553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24" t="s">
        <v>149</v>
      </c>
      <c r="B45" s="225" t="s">
        <v>87</v>
      </c>
      <c r="C45" s="240" t="s">
        <v>88</v>
      </c>
      <c r="D45" s="226"/>
      <c r="E45" s="227"/>
      <c r="F45" s="228"/>
      <c r="G45" s="228">
        <f>SUMIF(AG46:AG68,"&lt;&gt;NOR",G46:G68)</f>
        <v>0</v>
      </c>
      <c r="H45" s="228"/>
      <c r="I45" s="228">
        <f>SUM(I46:I68)</f>
        <v>0</v>
      </c>
      <c r="J45" s="228"/>
      <c r="K45" s="228">
        <f>SUM(K46:K68)</f>
        <v>0</v>
      </c>
      <c r="L45" s="228"/>
      <c r="M45" s="228">
        <f>SUM(M46:M68)</f>
        <v>0</v>
      </c>
      <c r="N45" s="228"/>
      <c r="O45" s="228">
        <f>SUM(O46:O68)</f>
        <v>0</v>
      </c>
      <c r="P45" s="228"/>
      <c r="Q45" s="228">
        <f>SUM(Q46:Q68)</f>
        <v>0</v>
      </c>
      <c r="R45" s="228"/>
      <c r="S45" s="228"/>
      <c r="T45" s="229"/>
      <c r="U45" s="223"/>
      <c r="V45" s="223">
        <f>SUM(V46:V68)</f>
        <v>10.44</v>
      </c>
      <c r="W45" s="223"/>
      <c r="X45" s="223"/>
      <c r="AG45" t="s">
        <v>150</v>
      </c>
    </row>
    <row r="46" spans="1:60" outlineLevel="1" x14ac:dyDescent="0.2">
      <c r="A46" s="249">
        <v>23</v>
      </c>
      <c r="B46" s="250" t="s">
        <v>554</v>
      </c>
      <c r="C46" s="258" t="s">
        <v>555</v>
      </c>
      <c r="D46" s="251" t="s">
        <v>199</v>
      </c>
      <c r="E46" s="252">
        <v>1</v>
      </c>
      <c r="F46" s="253"/>
      <c r="G46" s="254">
        <f>ROUND(E46*F46,2)</f>
        <v>0</v>
      </c>
      <c r="H46" s="253"/>
      <c r="I46" s="254">
        <f>ROUND(E46*H46,2)</f>
        <v>0</v>
      </c>
      <c r="J46" s="253"/>
      <c r="K46" s="254">
        <f>ROUND(E46*J46,2)</f>
        <v>0</v>
      </c>
      <c r="L46" s="254">
        <v>15</v>
      </c>
      <c r="M46" s="254">
        <f>G46*(1+L46/100)</f>
        <v>0</v>
      </c>
      <c r="N46" s="254">
        <v>6.9999999999999999E-4</v>
      </c>
      <c r="O46" s="254">
        <f>ROUND(E46*N46,2)</f>
        <v>0</v>
      </c>
      <c r="P46" s="254">
        <v>0</v>
      </c>
      <c r="Q46" s="254">
        <f>ROUND(E46*P46,2)</f>
        <v>0</v>
      </c>
      <c r="R46" s="254"/>
      <c r="S46" s="254" t="s">
        <v>154</v>
      </c>
      <c r="T46" s="255" t="s">
        <v>155</v>
      </c>
      <c r="U46" s="222">
        <v>0.54200000000000004</v>
      </c>
      <c r="V46" s="222">
        <f>ROUND(E46*U46,2)</f>
        <v>0.54</v>
      </c>
      <c r="W46" s="222"/>
      <c r="X46" s="222" t="s">
        <v>167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332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30">
        <v>24</v>
      </c>
      <c r="B47" s="231" t="s">
        <v>556</v>
      </c>
      <c r="C47" s="241" t="s">
        <v>557</v>
      </c>
      <c r="D47" s="232" t="s">
        <v>321</v>
      </c>
      <c r="E47" s="233">
        <v>8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15</v>
      </c>
      <c r="M47" s="235">
        <f>G47*(1+L47/100)</f>
        <v>0</v>
      </c>
      <c r="N47" s="235">
        <v>4.4000000000000002E-4</v>
      </c>
      <c r="O47" s="235">
        <f>ROUND(E47*N47,2)</f>
        <v>0</v>
      </c>
      <c r="P47" s="235">
        <v>0</v>
      </c>
      <c r="Q47" s="235">
        <f>ROUND(E47*P47,2)</f>
        <v>0</v>
      </c>
      <c r="R47" s="235"/>
      <c r="S47" s="235" t="s">
        <v>154</v>
      </c>
      <c r="T47" s="236" t="s">
        <v>155</v>
      </c>
      <c r="U47" s="222">
        <v>0.25800000000000001</v>
      </c>
      <c r="V47" s="222">
        <f>ROUND(E47*U47,2)</f>
        <v>2.06</v>
      </c>
      <c r="W47" s="222"/>
      <c r="X47" s="222" t="s">
        <v>167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332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42" t="s">
        <v>558</v>
      </c>
      <c r="D48" s="237"/>
      <c r="E48" s="237"/>
      <c r="F48" s="237"/>
      <c r="G48" s="237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159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7" t="s">
        <v>521</v>
      </c>
      <c r="D49" s="248"/>
      <c r="E49" s="248"/>
      <c r="F49" s="248"/>
      <c r="G49" s="248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159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9">
        <v>25</v>
      </c>
      <c r="B50" s="250" t="s">
        <v>559</v>
      </c>
      <c r="C50" s="258" t="s">
        <v>560</v>
      </c>
      <c r="D50" s="251" t="s">
        <v>561</v>
      </c>
      <c r="E50" s="252">
        <v>1</v>
      </c>
      <c r="F50" s="253"/>
      <c r="G50" s="254">
        <f>ROUND(E50*F50,2)</f>
        <v>0</v>
      </c>
      <c r="H50" s="253"/>
      <c r="I50" s="254">
        <f>ROUND(E50*H50,2)</f>
        <v>0</v>
      </c>
      <c r="J50" s="253"/>
      <c r="K50" s="254">
        <f>ROUND(E50*J50,2)</f>
        <v>0</v>
      </c>
      <c r="L50" s="254">
        <v>15</v>
      </c>
      <c r="M50" s="254">
        <f>G50*(1+L50/100)</f>
        <v>0</v>
      </c>
      <c r="N50" s="254">
        <v>0</v>
      </c>
      <c r="O50" s="254">
        <f>ROUND(E50*N50,2)</f>
        <v>0</v>
      </c>
      <c r="P50" s="254">
        <v>0</v>
      </c>
      <c r="Q50" s="254">
        <f>ROUND(E50*P50,2)</f>
        <v>0</v>
      </c>
      <c r="R50" s="254"/>
      <c r="S50" s="254" t="s">
        <v>154</v>
      </c>
      <c r="T50" s="255" t="s">
        <v>155</v>
      </c>
      <c r="U50" s="222">
        <v>0.65566000000000002</v>
      </c>
      <c r="V50" s="222">
        <f>ROUND(E50*U50,2)</f>
        <v>0.66</v>
      </c>
      <c r="W50" s="222"/>
      <c r="X50" s="222" t="s">
        <v>167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332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49">
        <v>26</v>
      </c>
      <c r="B51" s="250" t="s">
        <v>562</v>
      </c>
      <c r="C51" s="258" t="s">
        <v>563</v>
      </c>
      <c r="D51" s="251" t="s">
        <v>561</v>
      </c>
      <c r="E51" s="252">
        <v>1</v>
      </c>
      <c r="F51" s="253"/>
      <c r="G51" s="254">
        <f>ROUND(E51*F51,2)</f>
        <v>0</v>
      </c>
      <c r="H51" s="253"/>
      <c r="I51" s="254">
        <f>ROUND(E51*H51,2)</f>
        <v>0</v>
      </c>
      <c r="J51" s="253"/>
      <c r="K51" s="254">
        <f>ROUND(E51*J51,2)</f>
        <v>0</v>
      </c>
      <c r="L51" s="254">
        <v>15</v>
      </c>
      <c r="M51" s="254">
        <f>G51*(1+L51/100)</f>
        <v>0</v>
      </c>
      <c r="N51" s="254">
        <v>0</v>
      </c>
      <c r="O51" s="254">
        <f>ROUND(E51*N51,2)</f>
        <v>0</v>
      </c>
      <c r="P51" s="254">
        <v>0</v>
      </c>
      <c r="Q51" s="254">
        <f>ROUND(E51*P51,2)</f>
        <v>0</v>
      </c>
      <c r="R51" s="254"/>
      <c r="S51" s="254" t="s">
        <v>154</v>
      </c>
      <c r="T51" s="255" t="s">
        <v>155</v>
      </c>
      <c r="U51" s="222">
        <v>0.47226000000000001</v>
      </c>
      <c r="V51" s="222">
        <f>ROUND(E51*U51,2)</f>
        <v>0.47</v>
      </c>
      <c r="W51" s="222"/>
      <c r="X51" s="222" t="s">
        <v>167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332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30">
        <v>27</v>
      </c>
      <c r="B52" s="231" t="s">
        <v>564</v>
      </c>
      <c r="C52" s="241" t="s">
        <v>565</v>
      </c>
      <c r="D52" s="232" t="s">
        <v>321</v>
      </c>
      <c r="E52" s="233">
        <v>8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15</v>
      </c>
      <c r="M52" s="235">
        <f>G52*(1+L52/100)</f>
        <v>0</v>
      </c>
      <c r="N52" s="235">
        <v>4.0000000000000003E-5</v>
      </c>
      <c r="O52" s="235">
        <f>ROUND(E52*N52,2)</f>
        <v>0</v>
      </c>
      <c r="P52" s="235">
        <v>0</v>
      </c>
      <c r="Q52" s="235">
        <f>ROUND(E52*P52,2)</f>
        <v>0</v>
      </c>
      <c r="R52" s="235"/>
      <c r="S52" s="235" t="s">
        <v>154</v>
      </c>
      <c r="T52" s="236" t="s">
        <v>155</v>
      </c>
      <c r="U52" s="222">
        <v>0.129</v>
      </c>
      <c r="V52" s="222">
        <f>ROUND(E52*U52,2)</f>
        <v>1.03</v>
      </c>
      <c r="W52" s="222"/>
      <c r="X52" s="222" t="s">
        <v>167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332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42" t="s">
        <v>566</v>
      </c>
      <c r="D53" s="237"/>
      <c r="E53" s="237"/>
      <c r="F53" s="237"/>
      <c r="G53" s="237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159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9">
        <v>28</v>
      </c>
      <c r="B54" s="250" t="s">
        <v>567</v>
      </c>
      <c r="C54" s="258" t="s">
        <v>568</v>
      </c>
      <c r="D54" s="251" t="s">
        <v>199</v>
      </c>
      <c r="E54" s="252">
        <v>5</v>
      </c>
      <c r="F54" s="253"/>
      <c r="G54" s="254">
        <f>ROUND(E54*F54,2)</f>
        <v>0</v>
      </c>
      <c r="H54" s="253"/>
      <c r="I54" s="254">
        <f>ROUND(E54*H54,2)</f>
        <v>0</v>
      </c>
      <c r="J54" s="253"/>
      <c r="K54" s="254">
        <f>ROUND(E54*J54,2)</f>
        <v>0</v>
      </c>
      <c r="L54" s="254">
        <v>15</v>
      </c>
      <c r="M54" s="254">
        <f>G54*(1+L54/100)</f>
        <v>0</v>
      </c>
      <c r="N54" s="254">
        <v>0</v>
      </c>
      <c r="O54" s="254">
        <f>ROUND(E54*N54,2)</f>
        <v>0</v>
      </c>
      <c r="P54" s="254">
        <v>0</v>
      </c>
      <c r="Q54" s="254">
        <f>ROUND(E54*P54,2)</f>
        <v>0</v>
      </c>
      <c r="R54" s="254"/>
      <c r="S54" s="254" t="s">
        <v>154</v>
      </c>
      <c r="T54" s="255" t="s">
        <v>155</v>
      </c>
      <c r="U54" s="222">
        <v>0.42499999999999999</v>
      </c>
      <c r="V54" s="222">
        <f>ROUND(E54*U54,2)</f>
        <v>2.13</v>
      </c>
      <c r="W54" s="222"/>
      <c r="X54" s="222" t="s">
        <v>167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332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9">
        <v>29</v>
      </c>
      <c r="B55" s="250" t="s">
        <v>569</v>
      </c>
      <c r="C55" s="258" t="s">
        <v>570</v>
      </c>
      <c r="D55" s="251" t="s">
        <v>199</v>
      </c>
      <c r="E55" s="252">
        <v>2</v>
      </c>
      <c r="F55" s="253"/>
      <c r="G55" s="254">
        <f>ROUND(E55*F55,2)</f>
        <v>0</v>
      </c>
      <c r="H55" s="253"/>
      <c r="I55" s="254">
        <f>ROUND(E55*H55,2)</f>
        <v>0</v>
      </c>
      <c r="J55" s="253"/>
      <c r="K55" s="254">
        <f>ROUND(E55*J55,2)</f>
        <v>0</v>
      </c>
      <c r="L55" s="254">
        <v>15</v>
      </c>
      <c r="M55" s="254">
        <f>G55*(1+L55/100)</f>
        <v>0</v>
      </c>
      <c r="N55" s="254">
        <v>0</v>
      </c>
      <c r="O55" s="254">
        <f>ROUND(E55*N55,2)</f>
        <v>0</v>
      </c>
      <c r="P55" s="254">
        <v>0</v>
      </c>
      <c r="Q55" s="254">
        <f>ROUND(E55*P55,2)</f>
        <v>0</v>
      </c>
      <c r="R55" s="254"/>
      <c r="S55" s="254" t="s">
        <v>154</v>
      </c>
      <c r="T55" s="255" t="s">
        <v>155</v>
      </c>
      <c r="U55" s="222">
        <v>0.16500000000000001</v>
      </c>
      <c r="V55" s="222">
        <f>ROUND(E55*U55,2)</f>
        <v>0.33</v>
      </c>
      <c r="W55" s="222"/>
      <c r="X55" s="222" t="s">
        <v>167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332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9">
        <v>30</v>
      </c>
      <c r="B56" s="250" t="s">
        <v>571</v>
      </c>
      <c r="C56" s="258" t="s">
        <v>572</v>
      </c>
      <c r="D56" s="251" t="s">
        <v>199</v>
      </c>
      <c r="E56" s="252">
        <v>5</v>
      </c>
      <c r="F56" s="253"/>
      <c r="G56" s="254">
        <f>ROUND(E56*F56,2)</f>
        <v>0</v>
      </c>
      <c r="H56" s="253"/>
      <c r="I56" s="254">
        <f>ROUND(E56*H56,2)</f>
        <v>0</v>
      </c>
      <c r="J56" s="253"/>
      <c r="K56" s="254">
        <f>ROUND(E56*J56,2)</f>
        <v>0</v>
      </c>
      <c r="L56" s="254">
        <v>15</v>
      </c>
      <c r="M56" s="254">
        <f>G56*(1+L56/100)</f>
        <v>0</v>
      </c>
      <c r="N56" s="254">
        <v>1.8000000000000001E-4</v>
      </c>
      <c r="O56" s="254">
        <f>ROUND(E56*N56,2)</f>
        <v>0</v>
      </c>
      <c r="P56" s="254">
        <v>0</v>
      </c>
      <c r="Q56" s="254">
        <f>ROUND(E56*P56,2)</f>
        <v>0</v>
      </c>
      <c r="R56" s="254"/>
      <c r="S56" s="254" t="s">
        <v>154</v>
      </c>
      <c r="T56" s="255" t="s">
        <v>155</v>
      </c>
      <c r="U56" s="222">
        <v>0.254</v>
      </c>
      <c r="V56" s="222">
        <f>ROUND(E56*U56,2)</f>
        <v>1.27</v>
      </c>
      <c r="W56" s="222"/>
      <c r="X56" s="222" t="s">
        <v>167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332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9">
        <v>31</v>
      </c>
      <c r="B57" s="250" t="s">
        <v>573</v>
      </c>
      <c r="C57" s="258" t="s">
        <v>574</v>
      </c>
      <c r="D57" s="251" t="s">
        <v>199</v>
      </c>
      <c r="E57" s="252">
        <v>1</v>
      </c>
      <c r="F57" s="253"/>
      <c r="G57" s="254">
        <f>ROUND(E57*F57,2)</f>
        <v>0</v>
      </c>
      <c r="H57" s="253"/>
      <c r="I57" s="254">
        <f>ROUND(E57*H57,2)</f>
        <v>0</v>
      </c>
      <c r="J57" s="253"/>
      <c r="K57" s="254">
        <f>ROUND(E57*J57,2)</f>
        <v>0</v>
      </c>
      <c r="L57" s="254">
        <v>15</v>
      </c>
      <c r="M57" s="254">
        <f>G57*(1+L57/100)</f>
        <v>0</v>
      </c>
      <c r="N57" s="254">
        <v>1.1E-4</v>
      </c>
      <c r="O57" s="254">
        <f>ROUND(E57*N57,2)</f>
        <v>0</v>
      </c>
      <c r="P57" s="254">
        <v>0</v>
      </c>
      <c r="Q57" s="254">
        <f>ROUND(E57*P57,2)</f>
        <v>0</v>
      </c>
      <c r="R57" s="254"/>
      <c r="S57" s="254" t="s">
        <v>154</v>
      </c>
      <c r="T57" s="255" t="s">
        <v>155</v>
      </c>
      <c r="U57" s="222">
        <v>0.16500000000000001</v>
      </c>
      <c r="V57" s="222">
        <f>ROUND(E57*U57,2)</f>
        <v>0.17</v>
      </c>
      <c r="W57" s="222"/>
      <c r="X57" s="222" t="s">
        <v>167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332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9">
        <v>32</v>
      </c>
      <c r="B58" s="250" t="s">
        <v>575</v>
      </c>
      <c r="C58" s="258" t="s">
        <v>576</v>
      </c>
      <c r="D58" s="251" t="s">
        <v>199</v>
      </c>
      <c r="E58" s="252">
        <v>3</v>
      </c>
      <c r="F58" s="253"/>
      <c r="G58" s="254">
        <f>ROUND(E58*F58,2)</f>
        <v>0</v>
      </c>
      <c r="H58" s="253"/>
      <c r="I58" s="254">
        <f>ROUND(E58*H58,2)</f>
        <v>0</v>
      </c>
      <c r="J58" s="253"/>
      <c r="K58" s="254">
        <f>ROUND(E58*J58,2)</f>
        <v>0</v>
      </c>
      <c r="L58" s="254">
        <v>15</v>
      </c>
      <c r="M58" s="254">
        <f>G58*(1+L58/100)</f>
        <v>0</v>
      </c>
      <c r="N58" s="254">
        <v>1.8000000000000001E-4</v>
      </c>
      <c r="O58" s="254">
        <f>ROUND(E58*N58,2)</f>
        <v>0</v>
      </c>
      <c r="P58" s="254">
        <v>0</v>
      </c>
      <c r="Q58" s="254">
        <f>ROUND(E58*P58,2)</f>
        <v>0</v>
      </c>
      <c r="R58" s="254"/>
      <c r="S58" s="254" t="s">
        <v>154</v>
      </c>
      <c r="T58" s="255" t="s">
        <v>155</v>
      </c>
      <c r="U58" s="222">
        <v>0.16500000000000001</v>
      </c>
      <c r="V58" s="222">
        <f>ROUND(E58*U58,2)</f>
        <v>0.5</v>
      </c>
      <c r="W58" s="222"/>
      <c r="X58" s="222" t="s">
        <v>167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332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9">
        <v>33</v>
      </c>
      <c r="B59" s="250" t="s">
        <v>577</v>
      </c>
      <c r="C59" s="258" t="s">
        <v>578</v>
      </c>
      <c r="D59" s="251" t="s">
        <v>199</v>
      </c>
      <c r="E59" s="252">
        <v>1</v>
      </c>
      <c r="F59" s="253"/>
      <c r="G59" s="254">
        <f>ROUND(E59*F59,2)</f>
        <v>0</v>
      </c>
      <c r="H59" s="253"/>
      <c r="I59" s="254">
        <f>ROUND(E59*H59,2)</f>
        <v>0</v>
      </c>
      <c r="J59" s="253"/>
      <c r="K59" s="254">
        <f>ROUND(E59*J59,2)</f>
        <v>0</v>
      </c>
      <c r="L59" s="254">
        <v>15</v>
      </c>
      <c r="M59" s="254">
        <f>G59*(1+L59/100)</f>
        <v>0</v>
      </c>
      <c r="N59" s="254">
        <v>1.64E-3</v>
      </c>
      <c r="O59" s="254">
        <f>ROUND(E59*N59,2)</f>
        <v>0</v>
      </c>
      <c r="P59" s="254">
        <v>0</v>
      </c>
      <c r="Q59" s="254">
        <f>ROUND(E59*P59,2)</f>
        <v>0</v>
      </c>
      <c r="R59" s="254"/>
      <c r="S59" s="254" t="s">
        <v>154</v>
      </c>
      <c r="T59" s="255" t="s">
        <v>155</v>
      </c>
      <c r="U59" s="222">
        <v>0.372</v>
      </c>
      <c r="V59" s="222">
        <f>ROUND(E59*U59,2)</f>
        <v>0.37</v>
      </c>
      <c r="W59" s="222"/>
      <c r="X59" s="222" t="s">
        <v>167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332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0">
        <v>34</v>
      </c>
      <c r="B60" s="231" t="s">
        <v>579</v>
      </c>
      <c r="C60" s="241" t="s">
        <v>580</v>
      </c>
      <c r="D60" s="232" t="s">
        <v>321</v>
      </c>
      <c r="E60" s="233">
        <v>8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15</v>
      </c>
      <c r="M60" s="235">
        <f>G60*(1+L60/100)</f>
        <v>0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5"/>
      <c r="S60" s="235" t="s">
        <v>154</v>
      </c>
      <c r="T60" s="236" t="s">
        <v>155</v>
      </c>
      <c r="U60" s="222">
        <v>2.9000000000000001E-2</v>
      </c>
      <c r="V60" s="222">
        <f>ROUND(E60*U60,2)</f>
        <v>0.23</v>
      </c>
      <c r="W60" s="222"/>
      <c r="X60" s="222" t="s">
        <v>167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332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42" t="s">
        <v>581</v>
      </c>
      <c r="D61" s="237"/>
      <c r="E61" s="237"/>
      <c r="F61" s="237"/>
      <c r="G61" s="237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159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30">
        <v>35</v>
      </c>
      <c r="B62" s="231" t="s">
        <v>582</v>
      </c>
      <c r="C62" s="241" t="s">
        <v>583</v>
      </c>
      <c r="D62" s="232" t="s">
        <v>321</v>
      </c>
      <c r="E62" s="233">
        <v>8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15</v>
      </c>
      <c r="M62" s="235">
        <f>G62*(1+L62/100)</f>
        <v>0</v>
      </c>
      <c r="N62" s="235">
        <v>1.0000000000000001E-5</v>
      </c>
      <c r="O62" s="235">
        <f>ROUND(E62*N62,2)</f>
        <v>0</v>
      </c>
      <c r="P62" s="235">
        <v>0</v>
      </c>
      <c r="Q62" s="235">
        <f>ROUND(E62*P62,2)</f>
        <v>0</v>
      </c>
      <c r="R62" s="235"/>
      <c r="S62" s="235" t="s">
        <v>154</v>
      </c>
      <c r="T62" s="236" t="s">
        <v>155</v>
      </c>
      <c r="U62" s="222">
        <v>6.2E-2</v>
      </c>
      <c r="V62" s="222">
        <f>ROUND(E62*U62,2)</f>
        <v>0.5</v>
      </c>
      <c r="W62" s="222"/>
      <c r="X62" s="222" t="s">
        <v>167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332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42" t="s">
        <v>584</v>
      </c>
      <c r="D63" s="237"/>
      <c r="E63" s="237"/>
      <c r="F63" s="237"/>
      <c r="G63" s="237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159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1" x14ac:dyDescent="0.2">
      <c r="A64" s="249">
        <v>36</v>
      </c>
      <c r="B64" s="250" t="s">
        <v>585</v>
      </c>
      <c r="C64" s="258" t="s">
        <v>586</v>
      </c>
      <c r="D64" s="251" t="s">
        <v>199</v>
      </c>
      <c r="E64" s="252">
        <v>1</v>
      </c>
      <c r="F64" s="253"/>
      <c r="G64" s="254">
        <f>ROUND(E64*F64,2)</f>
        <v>0</v>
      </c>
      <c r="H64" s="253"/>
      <c r="I64" s="254">
        <f>ROUND(E64*H64,2)</f>
        <v>0</v>
      </c>
      <c r="J64" s="253"/>
      <c r="K64" s="254">
        <f>ROUND(E64*J64,2)</f>
        <v>0</v>
      </c>
      <c r="L64" s="254">
        <v>15</v>
      </c>
      <c r="M64" s="254">
        <f>G64*(1+L64/100)</f>
        <v>0</v>
      </c>
      <c r="N64" s="254">
        <v>2.1000000000000001E-4</v>
      </c>
      <c r="O64" s="254">
        <f>ROUND(E64*N64,2)</f>
        <v>0</v>
      </c>
      <c r="P64" s="254">
        <v>0</v>
      </c>
      <c r="Q64" s="254">
        <f>ROUND(E64*P64,2)</f>
        <v>0</v>
      </c>
      <c r="R64" s="254"/>
      <c r="S64" s="254" t="s">
        <v>154</v>
      </c>
      <c r="T64" s="255" t="s">
        <v>155</v>
      </c>
      <c r="U64" s="222">
        <v>0.16500000000000001</v>
      </c>
      <c r="V64" s="222">
        <f>ROUND(E64*U64,2)</f>
        <v>0.17</v>
      </c>
      <c r="W64" s="222"/>
      <c r="X64" s="222" t="s">
        <v>167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332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9">
        <v>37</v>
      </c>
      <c r="B65" s="250" t="s">
        <v>587</v>
      </c>
      <c r="C65" s="258" t="s">
        <v>588</v>
      </c>
      <c r="D65" s="251" t="s">
        <v>365</v>
      </c>
      <c r="E65" s="252">
        <v>9.4400000000000005E-3</v>
      </c>
      <c r="F65" s="253"/>
      <c r="G65" s="254">
        <f>ROUND(E65*F65,2)</f>
        <v>0</v>
      </c>
      <c r="H65" s="253"/>
      <c r="I65" s="254">
        <f>ROUND(E65*H65,2)</f>
        <v>0</v>
      </c>
      <c r="J65" s="253"/>
      <c r="K65" s="254">
        <f>ROUND(E65*J65,2)</f>
        <v>0</v>
      </c>
      <c r="L65" s="254">
        <v>15</v>
      </c>
      <c r="M65" s="254">
        <f>G65*(1+L65/100)</f>
        <v>0</v>
      </c>
      <c r="N65" s="254">
        <v>0</v>
      </c>
      <c r="O65" s="254">
        <f>ROUND(E65*N65,2)</f>
        <v>0</v>
      </c>
      <c r="P65" s="254">
        <v>0</v>
      </c>
      <c r="Q65" s="254">
        <f>ROUND(E65*P65,2)</f>
        <v>0</v>
      </c>
      <c r="R65" s="254"/>
      <c r="S65" s="254" t="s">
        <v>154</v>
      </c>
      <c r="T65" s="255" t="s">
        <v>155</v>
      </c>
      <c r="U65" s="222">
        <v>1.327</v>
      </c>
      <c r="V65" s="222">
        <f>ROUND(E65*U65,2)</f>
        <v>0.01</v>
      </c>
      <c r="W65" s="222"/>
      <c r="X65" s="222" t="s">
        <v>167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332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33.75" outlineLevel="1" x14ac:dyDescent="0.2">
      <c r="A66" s="230">
        <v>38</v>
      </c>
      <c r="B66" s="231" t="s">
        <v>589</v>
      </c>
      <c r="C66" s="241" t="s">
        <v>590</v>
      </c>
      <c r="D66" s="232" t="s">
        <v>199</v>
      </c>
      <c r="E66" s="233">
        <v>1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15</v>
      </c>
      <c r="M66" s="235">
        <f>G66*(1+L66/100)</f>
        <v>0</v>
      </c>
      <c r="N66" s="235">
        <v>4.2000000000000002E-4</v>
      </c>
      <c r="O66" s="235">
        <f>ROUND(E66*N66,2)</f>
        <v>0</v>
      </c>
      <c r="P66" s="235">
        <v>0</v>
      </c>
      <c r="Q66" s="235">
        <f>ROUND(E66*P66,2)</f>
        <v>0</v>
      </c>
      <c r="R66" s="235"/>
      <c r="S66" s="235" t="s">
        <v>154</v>
      </c>
      <c r="T66" s="236" t="s">
        <v>155</v>
      </c>
      <c r="U66" s="222">
        <v>0</v>
      </c>
      <c r="V66" s="222">
        <f>ROUND(E66*U66,2)</f>
        <v>0</v>
      </c>
      <c r="W66" s="222"/>
      <c r="X66" s="222" t="s">
        <v>399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553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42" t="s">
        <v>591</v>
      </c>
      <c r="D67" s="237"/>
      <c r="E67" s="237"/>
      <c r="F67" s="237"/>
      <c r="G67" s="237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159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9">
        <v>39</v>
      </c>
      <c r="B68" s="250" t="s">
        <v>592</v>
      </c>
      <c r="C68" s="258" t="s">
        <v>593</v>
      </c>
      <c r="D68" s="251" t="s">
        <v>199</v>
      </c>
      <c r="E68" s="252">
        <v>1</v>
      </c>
      <c r="F68" s="253"/>
      <c r="G68" s="254">
        <f>ROUND(E68*F68,2)</f>
        <v>0</v>
      </c>
      <c r="H68" s="253"/>
      <c r="I68" s="254">
        <f>ROUND(E68*H68,2)</f>
        <v>0</v>
      </c>
      <c r="J68" s="253"/>
      <c r="K68" s="254">
        <f>ROUND(E68*J68,2)</f>
        <v>0</v>
      </c>
      <c r="L68" s="254">
        <v>15</v>
      </c>
      <c r="M68" s="254">
        <f>G68*(1+L68/100)</f>
        <v>0</v>
      </c>
      <c r="N68" s="254">
        <v>1E-3</v>
      </c>
      <c r="O68" s="254">
        <f>ROUND(E68*N68,2)</f>
        <v>0</v>
      </c>
      <c r="P68" s="254">
        <v>0</v>
      </c>
      <c r="Q68" s="254">
        <f>ROUND(E68*P68,2)</f>
        <v>0</v>
      </c>
      <c r="R68" s="254"/>
      <c r="S68" s="254" t="s">
        <v>154</v>
      </c>
      <c r="T68" s="255" t="s">
        <v>155</v>
      </c>
      <c r="U68" s="222">
        <v>0</v>
      </c>
      <c r="V68" s="222">
        <f>ROUND(E68*U68,2)</f>
        <v>0</v>
      </c>
      <c r="W68" s="222"/>
      <c r="X68" s="222" t="s">
        <v>399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553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x14ac:dyDescent="0.2">
      <c r="A69" s="224" t="s">
        <v>149</v>
      </c>
      <c r="B69" s="225" t="s">
        <v>89</v>
      </c>
      <c r="C69" s="240" t="s">
        <v>90</v>
      </c>
      <c r="D69" s="226"/>
      <c r="E69" s="227"/>
      <c r="F69" s="228"/>
      <c r="G69" s="228">
        <f>SUMIF(AG70:AG88,"&lt;&gt;NOR",G70:G88)</f>
        <v>0</v>
      </c>
      <c r="H69" s="228"/>
      <c r="I69" s="228">
        <f>SUM(I70:I88)</f>
        <v>0</v>
      </c>
      <c r="J69" s="228"/>
      <c r="K69" s="228">
        <f>SUM(K70:K88)</f>
        <v>0</v>
      </c>
      <c r="L69" s="228"/>
      <c r="M69" s="228">
        <f>SUM(M70:M88)</f>
        <v>0</v>
      </c>
      <c r="N69" s="228"/>
      <c r="O69" s="228">
        <f>SUM(O70:O88)</f>
        <v>0.04</v>
      </c>
      <c r="P69" s="228"/>
      <c r="Q69" s="228">
        <f>SUM(Q70:Q88)</f>
        <v>0.02</v>
      </c>
      <c r="R69" s="228"/>
      <c r="S69" s="228"/>
      <c r="T69" s="229"/>
      <c r="U69" s="223"/>
      <c r="V69" s="223">
        <f>SUM(V70:V88)</f>
        <v>5.34</v>
      </c>
      <c r="W69" s="223"/>
      <c r="X69" s="223"/>
      <c r="AG69" t="s">
        <v>150</v>
      </c>
    </row>
    <row r="70" spans="1:60" outlineLevel="1" x14ac:dyDescent="0.2">
      <c r="A70" s="249">
        <v>40</v>
      </c>
      <c r="B70" s="250" t="s">
        <v>594</v>
      </c>
      <c r="C70" s="258" t="s">
        <v>595</v>
      </c>
      <c r="D70" s="251" t="s">
        <v>561</v>
      </c>
      <c r="E70" s="252">
        <v>1</v>
      </c>
      <c r="F70" s="253"/>
      <c r="G70" s="254">
        <f>ROUND(E70*F70,2)</f>
        <v>0</v>
      </c>
      <c r="H70" s="253"/>
      <c r="I70" s="254">
        <f>ROUND(E70*H70,2)</f>
        <v>0</v>
      </c>
      <c r="J70" s="253"/>
      <c r="K70" s="254">
        <f>ROUND(E70*J70,2)</f>
        <v>0</v>
      </c>
      <c r="L70" s="254">
        <v>15</v>
      </c>
      <c r="M70" s="254">
        <f>G70*(1+L70/100)</f>
        <v>0</v>
      </c>
      <c r="N70" s="254">
        <v>8.8999999999999995E-4</v>
      </c>
      <c r="O70" s="254">
        <f>ROUND(E70*N70,2)</f>
        <v>0</v>
      </c>
      <c r="P70" s="254">
        <v>0</v>
      </c>
      <c r="Q70" s="254">
        <f>ROUND(E70*P70,2)</f>
        <v>0</v>
      </c>
      <c r="R70" s="254"/>
      <c r="S70" s="254" t="s">
        <v>154</v>
      </c>
      <c r="T70" s="255" t="s">
        <v>155</v>
      </c>
      <c r="U70" s="222">
        <v>1.1200000000000001</v>
      </c>
      <c r="V70" s="222">
        <f>ROUND(E70*U70,2)</f>
        <v>1.1200000000000001</v>
      </c>
      <c r="W70" s="222"/>
      <c r="X70" s="222" t="s">
        <v>167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332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9">
        <v>41</v>
      </c>
      <c r="B71" s="250" t="s">
        <v>596</v>
      </c>
      <c r="C71" s="258" t="s">
        <v>597</v>
      </c>
      <c r="D71" s="251" t="s">
        <v>561</v>
      </c>
      <c r="E71" s="252">
        <v>1</v>
      </c>
      <c r="F71" s="253"/>
      <c r="G71" s="254">
        <f>ROUND(E71*F71,2)</f>
        <v>0</v>
      </c>
      <c r="H71" s="253"/>
      <c r="I71" s="254">
        <f>ROUND(E71*H71,2)</f>
        <v>0</v>
      </c>
      <c r="J71" s="253"/>
      <c r="K71" s="254">
        <f>ROUND(E71*J71,2)</f>
        <v>0</v>
      </c>
      <c r="L71" s="254">
        <v>15</v>
      </c>
      <c r="M71" s="254">
        <f>G71*(1+L71/100)</f>
        <v>0</v>
      </c>
      <c r="N71" s="254">
        <v>0</v>
      </c>
      <c r="O71" s="254">
        <f>ROUND(E71*N71,2)</f>
        <v>0</v>
      </c>
      <c r="P71" s="254">
        <v>1.9460000000000002E-2</v>
      </c>
      <c r="Q71" s="254">
        <f>ROUND(E71*P71,2)</f>
        <v>0.02</v>
      </c>
      <c r="R71" s="254"/>
      <c r="S71" s="254" t="s">
        <v>154</v>
      </c>
      <c r="T71" s="255" t="s">
        <v>155</v>
      </c>
      <c r="U71" s="222">
        <v>0.38200000000000001</v>
      </c>
      <c r="V71" s="222">
        <f>ROUND(E71*U71,2)</f>
        <v>0.38</v>
      </c>
      <c r="W71" s="222"/>
      <c r="X71" s="222" t="s">
        <v>167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332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30">
        <v>42</v>
      </c>
      <c r="B72" s="231" t="s">
        <v>598</v>
      </c>
      <c r="C72" s="241" t="s">
        <v>599</v>
      </c>
      <c r="D72" s="232" t="s">
        <v>561</v>
      </c>
      <c r="E72" s="233">
        <v>1</v>
      </c>
      <c r="F72" s="234"/>
      <c r="G72" s="235">
        <f>ROUND(E72*F72,2)</f>
        <v>0</v>
      </c>
      <c r="H72" s="234"/>
      <c r="I72" s="235">
        <f>ROUND(E72*H72,2)</f>
        <v>0</v>
      </c>
      <c r="J72" s="234"/>
      <c r="K72" s="235">
        <f>ROUND(E72*J72,2)</f>
        <v>0</v>
      </c>
      <c r="L72" s="235">
        <v>15</v>
      </c>
      <c r="M72" s="235">
        <f>G72*(1+L72/100)</f>
        <v>0</v>
      </c>
      <c r="N72" s="235">
        <v>1.41E-3</v>
      </c>
      <c r="O72" s="235">
        <f>ROUND(E72*N72,2)</f>
        <v>0</v>
      </c>
      <c r="P72" s="235">
        <v>0</v>
      </c>
      <c r="Q72" s="235">
        <f>ROUND(E72*P72,2)</f>
        <v>0</v>
      </c>
      <c r="R72" s="235"/>
      <c r="S72" s="235" t="s">
        <v>154</v>
      </c>
      <c r="T72" s="236" t="s">
        <v>155</v>
      </c>
      <c r="U72" s="222">
        <v>1.575</v>
      </c>
      <c r="V72" s="222">
        <f>ROUND(E72*U72,2)</f>
        <v>1.58</v>
      </c>
      <c r="W72" s="222"/>
      <c r="X72" s="222" t="s">
        <v>167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332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42" t="s">
        <v>600</v>
      </c>
      <c r="D73" s="237"/>
      <c r="E73" s="237"/>
      <c r="F73" s="237"/>
      <c r="G73" s="237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159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9">
        <v>43</v>
      </c>
      <c r="B74" s="250" t="s">
        <v>601</v>
      </c>
      <c r="C74" s="258" t="s">
        <v>602</v>
      </c>
      <c r="D74" s="251" t="s">
        <v>561</v>
      </c>
      <c r="E74" s="252">
        <v>1</v>
      </c>
      <c r="F74" s="253"/>
      <c r="G74" s="254">
        <f>ROUND(E74*F74,2)</f>
        <v>0</v>
      </c>
      <c r="H74" s="253"/>
      <c r="I74" s="254">
        <f>ROUND(E74*H74,2)</f>
        <v>0</v>
      </c>
      <c r="J74" s="253"/>
      <c r="K74" s="254">
        <f>ROUND(E74*J74,2)</f>
        <v>0</v>
      </c>
      <c r="L74" s="254">
        <v>15</v>
      </c>
      <c r="M74" s="254">
        <f>G74*(1+L74/100)</f>
        <v>0</v>
      </c>
      <c r="N74" s="254">
        <v>7.2000000000000005E-4</v>
      </c>
      <c r="O74" s="254">
        <f>ROUND(E74*N74,2)</f>
        <v>0</v>
      </c>
      <c r="P74" s="254">
        <v>0</v>
      </c>
      <c r="Q74" s="254">
        <f>ROUND(E74*P74,2)</f>
        <v>0</v>
      </c>
      <c r="R74" s="254"/>
      <c r="S74" s="254" t="s">
        <v>154</v>
      </c>
      <c r="T74" s="255" t="s">
        <v>155</v>
      </c>
      <c r="U74" s="222">
        <v>0.50600000000000001</v>
      </c>
      <c r="V74" s="222">
        <f>ROUND(E74*U74,2)</f>
        <v>0.51</v>
      </c>
      <c r="W74" s="222"/>
      <c r="X74" s="222" t="s">
        <v>167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332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9">
        <v>44</v>
      </c>
      <c r="B75" s="250" t="s">
        <v>603</v>
      </c>
      <c r="C75" s="258" t="s">
        <v>604</v>
      </c>
      <c r="D75" s="251" t="s">
        <v>365</v>
      </c>
      <c r="E75" s="252">
        <v>2.102E-2</v>
      </c>
      <c r="F75" s="253"/>
      <c r="G75" s="254">
        <f>ROUND(E75*F75,2)</f>
        <v>0</v>
      </c>
      <c r="H75" s="253"/>
      <c r="I75" s="254">
        <f>ROUND(E75*H75,2)</f>
        <v>0</v>
      </c>
      <c r="J75" s="253"/>
      <c r="K75" s="254">
        <f>ROUND(E75*J75,2)</f>
        <v>0</v>
      </c>
      <c r="L75" s="254">
        <v>15</v>
      </c>
      <c r="M75" s="254">
        <f>G75*(1+L75/100)</f>
        <v>0</v>
      </c>
      <c r="N75" s="254">
        <v>0</v>
      </c>
      <c r="O75" s="254">
        <f>ROUND(E75*N75,2)</f>
        <v>0</v>
      </c>
      <c r="P75" s="254">
        <v>0</v>
      </c>
      <c r="Q75" s="254">
        <f>ROUND(E75*P75,2)</f>
        <v>0</v>
      </c>
      <c r="R75" s="254"/>
      <c r="S75" s="254" t="s">
        <v>154</v>
      </c>
      <c r="T75" s="255" t="s">
        <v>155</v>
      </c>
      <c r="U75" s="222">
        <v>3.169</v>
      </c>
      <c r="V75" s="222">
        <f>ROUND(E75*U75,2)</f>
        <v>7.0000000000000007E-2</v>
      </c>
      <c r="W75" s="222"/>
      <c r="X75" s="222" t="s">
        <v>167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332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9">
        <v>45</v>
      </c>
      <c r="B76" s="250" t="s">
        <v>605</v>
      </c>
      <c r="C76" s="258" t="s">
        <v>606</v>
      </c>
      <c r="D76" s="251" t="s">
        <v>561</v>
      </c>
      <c r="E76" s="252">
        <v>4</v>
      </c>
      <c r="F76" s="253"/>
      <c r="G76" s="254">
        <f>ROUND(E76*F76,2)</f>
        <v>0</v>
      </c>
      <c r="H76" s="253"/>
      <c r="I76" s="254">
        <f>ROUND(E76*H76,2)</f>
        <v>0</v>
      </c>
      <c r="J76" s="253"/>
      <c r="K76" s="254">
        <f>ROUND(E76*J76,2)</f>
        <v>0</v>
      </c>
      <c r="L76" s="254">
        <v>15</v>
      </c>
      <c r="M76" s="254">
        <f>G76*(1+L76/100)</f>
        <v>0</v>
      </c>
      <c r="N76" s="254">
        <v>2.4000000000000001E-4</v>
      </c>
      <c r="O76" s="254">
        <f>ROUND(E76*N76,2)</f>
        <v>0</v>
      </c>
      <c r="P76" s="254">
        <v>0</v>
      </c>
      <c r="Q76" s="254">
        <f>ROUND(E76*P76,2)</f>
        <v>0</v>
      </c>
      <c r="R76" s="254"/>
      <c r="S76" s="254" t="s">
        <v>154</v>
      </c>
      <c r="T76" s="255" t="s">
        <v>155</v>
      </c>
      <c r="U76" s="222">
        <v>0.124</v>
      </c>
      <c r="V76" s="222">
        <f>ROUND(E76*U76,2)</f>
        <v>0.5</v>
      </c>
      <c r="W76" s="222"/>
      <c r="X76" s="222" t="s">
        <v>167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332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9">
        <v>46</v>
      </c>
      <c r="B77" s="250" t="s">
        <v>607</v>
      </c>
      <c r="C77" s="258" t="s">
        <v>608</v>
      </c>
      <c r="D77" s="251" t="s">
        <v>561</v>
      </c>
      <c r="E77" s="252">
        <v>1</v>
      </c>
      <c r="F77" s="253"/>
      <c r="G77" s="254">
        <f>ROUND(E77*F77,2)</f>
        <v>0</v>
      </c>
      <c r="H77" s="253"/>
      <c r="I77" s="254">
        <f>ROUND(E77*H77,2)</f>
        <v>0</v>
      </c>
      <c r="J77" s="253"/>
      <c r="K77" s="254">
        <f>ROUND(E77*J77,2)</f>
        <v>0</v>
      </c>
      <c r="L77" s="254">
        <v>15</v>
      </c>
      <c r="M77" s="254">
        <f>G77*(1+L77/100)</f>
        <v>0</v>
      </c>
      <c r="N77" s="254">
        <v>0</v>
      </c>
      <c r="O77" s="254">
        <f>ROUND(E77*N77,2)</f>
        <v>0</v>
      </c>
      <c r="P77" s="254">
        <v>1.56E-3</v>
      </c>
      <c r="Q77" s="254">
        <f>ROUND(E77*P77,2)</f>
        <v>0</v>
      </c>
      <c r="R77" s="254"/>
      <c r="S77" s="254" t="s">
        <v>154</v>
      </c>
      <c r="T77" s="255" t="s">
        <v>155</v>
      </c>
      <c r="U77" s="222">
        <v>0.217</v>
      </c>
      <c r="V77" s="222">
        <f>ROUND(E77*U77,2)</f>
        <v>0.22</v>
      </c>
      <c r="W77" s="222"/>
      <c r="X77" s="222" t="s">
        <v>167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332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9">
        <v>47</v>
      </c>
      <c r="B78" s="250" t="s">
        <v>609</v>
      </c>
      <c r="C78" s="258" t="s">
        <v>610</v>
      </c>
      <c r="D78" s="251" t="s">
        <v>199</v>
      </c>
      <c r="E78" s="252">
        <v>2</v>
      </c>
      <c r="F78" s="253"/>
      <c r="G78" s="254">
        <f>ROUND(E78*F78,2)</f>
        <v>0</v>
      </c>
      <c r="H78" s="253"/>
      <c r="I78" s="254">
        <f>ROUND(E78*H78,2)</f>
        <v>0</v>
      </c>
      <c r="J78" s="253"/>
      <c r="K78" s="254">
        <f>ROUND(E78*J78,2)</f>
        <v>0</v>
      </c>
      <c r="L78" s="254">
        <v>15</v>
      </c>
      <c r="M78" s="254">
        <f>G78*(1+L78/100)</f>
        <v>0</v>
      </c>
      <c r="N78" s="254">
        <v>4.0000000000000003E-5</v>
      </c>
      <c r="O78" s="254">
        <f>ROUND(E78*N78,2)</f>
        <v>0</v>
      </c>
      <c r="P78" s="254">
        <v>0</v>
      </c>
      <c r="Q78" s="254">
        <f>ROUND(E78*P78,2)</f>
        <v>0</v>
      </c>
      <c r="R78" s="254"/>
      <c r="S78" s="254" t="s">
        <v>154</v>
      </c>
      <c r="T78" s="255" t="s">
        <v>155</v>
      </c>
      <c r="U78" s="222">
        <v>0.44500000000000001</v>
      </c>
      <c r="V78" s="222">
        <f>ROUND(E78*U78,2)</f>
        <v>0.89</v>
      </c>
      <c r="W78" s="222"/>
      <c r="X78" s="222" t="s">
        <v>167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332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9">
        <v>48</v>
      </c>
      <c r="B79" s="250" t="s">
        <v>611</v>
      </c>
      <c r="C79" s="258" t="s">
        <v>612</v>
      </c>
      <c r="D79" s="251" t="s">
        <v>365</v>
      </c>
      <c r="E79" s="252">
        <v>4.6899999999999997E-2</v>
      </c>
      <c r="F79" s="253"/>
      <c r="G79" s="254">
        <f>ROUND(E79*F79,2)</f>
        <v>0</v>
      </c>
      <c r="H79" s="253"/>
      <c r="I79" s="254">
        <f>ROUND(E79*H79,2)</f>
        <v>0</v>
      </c>
      <c r="J79" s="253"/>
      <c r="K79" s="254">
        <f>ROUND(E79*J79,2)</f>
        <v>0</v>
      </c>
      <c r="L79" s="254">
        <v>15</v>
      </c>
      <c r="M79" s="254">
        <f>G79*(1+L79/100)</f>
        <v>0</v>
      </c>
      <c r="N79" s="254">
        <v>0</v>
      </c>
      <c r="O79" s="254">
        <f>ROUND(E79*N79,2)</f>
        <v>0</v>
      </c>
      <c r="P79" s="254">
        <v>0</v>
      </c>
      <c r="Q79" s="254">
        <f>ROUND(E79*P79,2)</f>
        <v>0</v>
      </c>
      <c r="R79" s="254"/>
      <c r="S79" s="254" t="s">
        <v>154</v>
      </c>
      <c r="T79" s="255" t="s">
        <v>155</v>
      </c>
      <c r="U79" s="222">
        <v>1.5169999999999999</v>
      </c>
      <c r="V79" s="222">
        <f>ROUND(E79*U79,2)</f>
        <v>7.0000000000000007E-2</v>
      </c>
      <c r="W79" s="222"/>
      <c r="X79" s="222" t="s">
        <v>167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332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30">
        <v>49</v>
      </c>
      <c r="B80" s="231" t="s">
        <v>613</v>
      </c>
      <c r="C80" s="241" t="s">
        <v>614</v>
      </c>
      <c r="D80" s="232" t="s">
        <v>561</v>
      </c>
      <c r="E80" s="233">
        <v>1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15</v>
      </c>
      <c r="M80" s="235">
        <f>G80*(1+L80/100)</f>
        <v>0</v>
      </c>
      <c r="N80" s="235">
        <v>6.6E-4</v>
      </c>
      <c r="O80" s="235">
        <f>ROUND(E80*N80,2)</f>
        <v>0</v>
      </c>
      <c r="P80" s="235">
        <v>0</v>
      </c>
      <c r="Q80" s="235">
        <f>ROUND(E80*P80,2)</f>
        <v>0</v>
      </c>
      <c r="R80" s="235"/>
      <c r="S80" s="235" t="s">
        <v>154</v>
      </c>
      <c r="T80" s="236" t="s">
        <v>155</v>
      </c>
      <c r="U80" s="222">
        <v>0</v>
      </c>
      <c r="V80" s="222">
        <f>ROUND(E80*U80,2)</f>
        <v>0</v>
      </c>
      <c r="W80" s="222"/>
      <c r="X80" s="222" t="s">
        <v>167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247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42" t="s">
        <v>615</v>
      </c>
      <c r="D81" s="237"/>
      <c r="E81" s="237"/>
      <c r="F81" s="237"/>
      <c r="G81" s="237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159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33.75" outlineLevel="1" x14ac:dyDescent="0.2">
      <c r="A82" s="249">
        <v>50</v>
      </c>
      <c r="B82" s="250" t="s">
        <v>616</v>
      </c>
      <c r="C82" s="258" t="s">
        <v>617</v>
      </c>
      <c r="D82" s="251" t="s">
        <v>199</v>
      </c>
      <c r="E82" s="252">
        <v>1</v>
      </c>
      <c r="F82" s="253"/>
      <c r="G82" s="254">
        <f>ROUND(E82*F82,2)</f>
        <v>0</v>
      </c>
      <c r="H82" s="253"/>
      <c r="I82" s="254">
        <f>ROUND(E82*H82,2)</f>
        <v>0</v>
      </c>
      <c r="J82" s="253"/>
      <c r="K82" s="254">
        <f>ROUND(E82*J82,2)</f>
        <v>0</v>
      </c>
      <c r="L82" s="254">
        <v>15</v>
      </c>
      <c r="M82" s="254">
        <f>G82*(1+L82/100)</f>
        <v>0</v>
      </c>
      <c r="N82" s="254">
        <v>8.0000000000000002E-3</v>
      </c>
      <c r="O82" s="254">
        <f>ROUND(E82*N82,2)</f>
        <v>0.01</v>
      </c>
      <c r="P82" s="254">
        <v>0</v>
      </c>
      <c r="Q82" s="254">
        <f>ROUND(E82*P82,2)</f>
        <v>0</v>
      </c>
      <c r="R82" s="254"/>
      <c r="S82" s="254" t="s">
        <v>154</v>
      </c>
      <c r="T82" s="255" t="s">
        <v>155</v>
      </c>
      <c r="U82" s="222">
        <v>0</v>
      </c>
      <c r="V82" s="222">
        <f>ROUND(E82*U82,2)</f>
        <v>0</v>
      </c>
      <c r="W82" s="222"/>
      <c r="X82" s="222" t="s">
        <v>399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553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49">
        <v>51</v>
      </c>
      <c r="B83" s="250" t="s">
        <v>618</v>
      </c>
      <c r="C83" s="258" t="s">
        <v>619</v>
      </c>
      <c r="D83" s="251" t="s">
        <v>199</v>
      </c>
      <c r="E83" s="252">
        <v>1</v>
      </c>
      <c r="F83" s="253"/>
      <c r="G83" s="254">
        <f>ROUND(E83*F83,2)</f>
        <v>0</v>
      </c>
      <c r="H83" s="253"/>
      <c r="I83" s="254">
        <f>ROUND(E83*H83,2)</f>
        <v>0</v>
      </c>
      <c r="J83" s="253"/>
      <c r="K83" s="254">
        <f>ROUND(E83*J83,2)</f>
        <v>0</v>
      </c>
      <c r="L83" s="254">
        <v>15</v>
      </c>
      <c r="M83" s="254">
        <f>G83*(1+L83/100)</f>
        <v>0</v>
      </c>
      <c r="N83" s="254">
        <v>1E-3</v>
      </c>
      <c r="O83" s="254">
        <f>ROUND(E83*N83,2)</f>
        <v>0</v>
      </c>
      <c r="P83" s="254">
        <v>0</v>
      </c>
      <c r="Q83" s="254">
        <f>ROUND(E83*P83,2)</f>
        <v>0</v>
      </c>
      <c r="R83" s="254"/>
      <c r="S83" s="254" t="s">
        <v>154</v>
      </c>
      <c r="T83" s="255" t="s">
        <v>155</v>
      </c>
      <c r="U83" s="222">
        <v>0</v>
      </c>
      <c r="V83" s="222">
        <f>ROUND(E83*U83,2)</f>
        <v>0</v>
      </c>
      <c r="W83" s="222"/>
      <c r="X83" s="222" t="s">
        <v>399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553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9">
        <v>52</v>
      </c>
      <c r="B84" s="250" t="s">
        <v>620</v>
      </c>
      <c r="C84" s="258" t="s">
        <v>621</v>
      </c>
      <c r="D84" s="251" t="s">
        <v>199</v>
      </c>
      <c r="E84" s="252">
        <v>1</v>
      </c>
      <c r="F84" s="253"/>
      <c r="G84" s="254">
        <f>ROUND(E84*F84,2)</f>
        <v>0</v>
      </c>
      <c r="H84" s="253"/>
      <c r="I84" s="254">
        <f>ROUND(E84*H84,2)</f>
        <v>0</v>
      </c>
      <c r="J84" s="253"/>
      <c r="K84" s="254">
        <f>ROUND(E84*J84,2)</f>
        <v>0</v>
      </c>
      <c r="L84" s="254">
        <v>15</v>
      </c>
      <c r="M84" s="254">
        <f>G84*(1+L84/100)</f>
        <v>0</v>
      </c>
      <c r="N84" s="254">
        <v>8.9999999999999998E-4</v>
      </c>
      <c r="O84" s="254">
        <f>ROUND(E84*N84,2)</f>
        <v>0</v>
      </c>
      <c r="P84" s="254">
        <v>0</v>
      </c>
      <c r="Q84" s="254">
        <f>ROUND(E84*P84,2)</f>
        <v>0</v>
      </c>
      <c r="R84" s="254"/>
      <c r="S84" s="254" t="s">
        <v>154</v>
      </c>
      <c r="T84" s="255" t="s">
        <v>155</v>
      </c>
      <c r="U84" s="222">
        <v>0</v>
      </c>
      <c r="V84" s="222">
        <f>ROUND(E84*U84,2)</f>
        <v>0</v>
      </c>
      <c r="W84" s="222"/>
      <c r="X84" s="222" t="s">
        <v>399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553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9">
        <v>53</v>
      </c>
      <c r="B85" s="250" t="s">
        <v>622</v>
      </c>
      <c r="C85" s="258" t="s">
        <v>623</v>
      </c>
      <c r="D85" s="251" t="s">
        <v>199</v>
      </c>
      <c r="E85" s="252">
        <v>1</v>
      </c>
      <c r="F85" s="253"/>
      <c r="G85" s="254">
        <f>ROUND(E85*F85,2)</f>
        <v>0</v>
      </c>
      <c r="H85" s="253"/>
      <c r="I85" s="254">
        <f>ROUND(E85*H85,2)</f>
        <v>0</v>
      </c>
      <c r="J85" s="253"/>
      <c r="K85" s="254">
        <f>ROUND(E85*J85,2)</f>
        <v>0</v>
      </c>
      <c r="L85" s="254">
        <v>15</v>
      </c>
      <c r="M85" s="254">
        <f>G85*(1+L85/100)</f>
        <v>0</v>
      </c>
      <c r="N85" s="254">
        <v>1.2800000000000001E-3</v>
      </c>
      <c r="O85" s="254">
        <f>ROUND(E85*N85,2)</f>
        <v>0</v>
      </c>
      <c r="P85" s="254">
        <v>0</v>
      </c>
      <c r="Q85" s="254">
        <f>ROUND(E85*P85,2)</f>
        <v>0</v>
      </c>
      <c r="R85" s="254"/>
      <c r="S85" s="254" t="s">
        <v>154</v>
      </c>
      <c r="T85" s="255" t="s">
        <v>155</v>
      </c>
      <c r="U85" s="222">
        <v>0</v>
      </c>
      <c r="V85" s="222">
        <f>ROUND(E85*U85,2)</f>
        <v>0</v>
      </c>
      <c r="W85" s="222"/>
      <c r="X85" s="222" t="s">
        <v>399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553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9">
        <v>54</v>
      </c>
      <c r="B86" s="250" t="s">
        <v>624</v>
      </c>
      <c r="C86" s="258" t="s">
        <v>625</v>
      </c>
      <c r="D86" s="251" t="s">
        <v>199</v>
      </c>
      <c r="E86" s="252">
        <v>1</v>
      </c>
      <c r="F86" s="253"/>
      <c r="G86" s="254">
        <f>ROUND(E86*F86,2)</f>
        <v>0</v>
      </c>
      <c r="H86" s="253"/>
      <c r="I86" s="254">
        <f>ROUND(E86*H86,2)</f>
        <v>0</v>
      </c>
      <c r="J86" s="253"/>
      <c r="K86" s="254">
        <f>ROUND(E86*J86,2)</f>
        <v>0</v>
      </c>
      <c r="L86" s="254">
        <v>15</v>
      </c>
      <c r="M86" s="254">
        <f>G86*(1+L86/100)</f>
        <v>0</v>
      </c>
      <c r="N86" s="254">
        <v>4.4999999999999997E-3</v>
      </c>
      <c r="O86" s="254">
        <f>ROUND(E86*N86,2)</f>
        <v>0</v>
      </c>
      <c r="P86" s="254">
        <v>0</v>
      </c>
      <c r="Q86" s="254">
        <f>ROUND(E86*P86,2)</f>
        <v>0</v>
      </c>
      <c r="R86" s="254"/>
      <c r="S86" s="254" t="s">
        <v>154</v>
      </c>
      <c r="T86" s="255" t="s">
        <v>155</v>
      </c>
      <c r="U86" s="222">
        <v>0</v>
      </c>
      <c r="V86" s="222">
        <f>ROUND(E86*U86,2)</f>
        <v>0</v>
      </c>
      <c r="W86" s="222"/>
      <c r="X86" s="222" t="s">
        <v>399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553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9">
        <v>55</v>
      </c>
      <c r="B87" s="250" t="s">
        <v>626</v>
      </c>
      <c r="C87" s="258" t="s">
        <v>627</v>
      </c>
      <c r="D87" s="251" t="s">
        <v>199</v>
      </c>
      <c r="E87" s="252">
        <v>1</v>
      </c>
      <c r="F87" s="253"/>
      <c r="G87" s="254">
        <f>ROUND(E87*F87,2)</f>
        <v>0</v>
      </c>
      <c r="H87" s="253"/>
      <c r="I87" s="254">
        <f>ROUND(E87*H87,2)</f>
        <v>0</v>
      </c>
      <c r="J87" s="253"/>
      <c r="K87" s="254">
        <f>ROUND(E87*J87,2)</f>
        <v>0</v>
      </c>
      <c r="L87" s="254">
        <v>15</v>
      </c>
      <c r="M87" s="254">
        <f>G87*(1+L87/100)</f>
        <v>0</v>
      </c>
      <c r="N87" s="254">
        <v>1.0999999999999999E-2</v>
      </c>
      <c r="O87" s="254">
        <f>ROUND(E87*N87,2)</f>
        <v>0.01</v>
      </c>
      <c r="P87" s="254">
        <v>0</v>
      </c>
      <c r="Q87" s="254">
        <f>ROUND(E87*P87,2)</f>
        <v>0</v>
      </c>
      <c r="R87" s="254"/>
      <c r="S87" s="254" t="s">
        <v>154</v>
      </c>
      <c r="T87" s="255" t="s">
        <v>155</v>
      </c>
      <c r="U87" s="222">
        <v>0</v>
      </c>
      <c r="V87" s="222">
        <f>ROUND(E87*U87,2)</f>
        <v>0</v>
      </c>
      <c r="W87" s="222"/>
      <c r="X87" s="222" t="s">
        <v>399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553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22.5" outlineLevel="1" x14ac:dyDescent="0.2">
      <c r="A88" s="249">
        <v>56</v>
      </c>
      <c r="B88" s="250" t="s">
        <v>628</v>
      </c>
      <c r="C88" s="258" t="s">
        <v>629</v>
      </c>
      <c r="D88" s="251" t="s">
        <v>199</v>
      </c>
      <c r="E88" s="252">
        <v>1</v>
      </c>
      <c r="F88" s="253"/>
      <c r="G88" s="254">
        <f>ROUND(E88*F88,2)</f>
        <v>0</v>
      </c>
      <c r="H88" s="253"/>
      <c r="I88" s="254">
        <f>ROUND(E88*H88,2)</f>
        <v>0</v>
      </c>
      <c r="J88" s="253"/>
      <c r="K88" s="254">
        <f>ROUND(E88*J88,2)</f>
        <v>0</v>
      </c>
      <c r="L88" s="254">
        <v>15</v>
      </c>
      <c r="M88" s="254">
        <f>G88*(1+L88/100)</f>
        <v>0</v>
      </c>
      <c r="N88" s="254">
        <v>1.55E-2</v>
      </c>
      <c r="O88" s="254">
        <f>ROUND(E88*N88,2)</f>
        <v>0.02</v>
      </c>
      <c r="P88" s="254">
        <v>0</v>
      </c>
      <c r="Q88" s="254">
        <f>ROUND(E88*P88,2)</f>
        <v>0</v>
      </c>
      <c r="R88" s="254"/>
      <c r="S88" s="254" t="s">
        <v>154</v>
      </c>
      <c r="T88" s="255" t="s">
        <v>155</v>
      </c>
      <c r="U88" s="222">
        <v>0</v>
      </c>
      <c r="V88" s="222">
        <f>ROUND(E88*U88,2)</f>
        <v>0</v>
      </c>
      <c r="W88" s="222"/>
      <c r="X88" s="222" t="s">
        <v>399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553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x14ac:dyDescent="0.2">
      <c r="A89" s="224" t="s">
        <v>149</v>
      </c>
      <c r="B89" s="225" t="s">
        <v>91</v>
      </c>
      <c r="C89" s="240" t="s">
        <v>92</v>
      </c>
      <c r="D89" s="226"/>
      <c r="E89" s="227"/>
      <c r="F89" s="228"/>
      <c r="G89" s="228">
        <f>SUMIF(AG90:AG94,"&lt;&gt;NOR",G90:G94)</f>
        <v>0</v>
      </c>
      <c r="H89" s="228"/>
      <c r="I89" s="228">
        <f>SUM(I90:I94)</f>
        <v>0</v>
      </c>
      <c r="J89" s="228"/>
      <c r="K89" s="228">
        <f>SUM(K90:K94)</f>
        <v>0</v>
      </c>
      <c r="L89" s="228"/>
      <c r="M89" s="228">
        <f>SUM(M90:M94)</f>
        <v>0</v>
      </c>
      <c r="N89" s="228"/>
      <c r="O89" s="228">
        <f>SUM(O90:O94)</f>
        <v>0.01</v>
      </c>
      <c r="P89" s="228"/>
      <c r="Q89" s="228">
        <f>SUM(Q90:Q94)</f>
        <v>0</v>
      </c>
      <c r="R89" s="228"/>
      <c r="S89" s="228"/>
      <c r="T89" s="229"/>
      <c r="U89" s="223"/>
      <c r="V89" s="223">
        <f>SUM(V90:V94)</f>
        <v>1.78</v>
      </c>
      <c r="W89" s="223"/>
      <c r="X89" s="223"/>
      <c r="AG89" t="s">
        <v>150</v>
      </c>
    </row>
    <row r="90" spans="1:60" ht="45" outlineLevel="1" x14ac:dyDescent="0.2">
      <c r="A90" s="230">
        <v>57</v>
      </c>
      <c r="B90" s="231" t="s">
        <v>630</v>
      </c>
      <c r="C90" s="241" t="s">
        <v>631</v>
      </c>
      <c r="D90" s="232" t="s">
        <v>561</v>
      </c>
      <c r="E90" s="233">
        <v>1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15</v>
      </c>
      <c r="M90" s="235">
        <f>G90*(1+L90/100)</f>
        <v>0</v>
      </c>
      <c r="N90" s="235">
        <v>7.0099999999999997E-3</v>
      </c>
      <c r="O90" s="235">
        <f>ROUND(E90*N90,2)</f>
        <v>0.01</v>
      </c>
      <c r="P90" s="235">
        <v>0</v>
      </c>
      <c r="Q90" s="235">
        <f>ROUND(E90*P90,2)</f>
        <v>0</v>
      </c>
      <c r="R90" s="235"/>
      <c r="S90" s="235" t="s">
        <v>154</v>
      </c>
      <c r="T90" s="236" t="s">
        <v>155</v>
      </c>
      <c r="U90" s="222">
        <v>1.77</v>
      </c>
      <c r="V90" s="222">
        <f>ROUND(E90*U90,2)</f>
        <v>1.77</v>
      </c>
      <c r="W90" s="222"/>
      <c r="X90" s="222" t="s">
        <v>167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332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42" t="s">
        <v>632</v>
      </c>
      <c r="D91" s="237"/>
      <c r="E91" s="237"/>
      <c r="F91" s="237"/>
      <c r="G91" s="237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159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7" t="s">
        <v>633</v>
      </c>
      <c r="D92" s="248"/>
      <c r="E92" s="248"/>
      <c r="F92" s="248"/>
      <c r="G92" s="248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159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9">
        <v>58</v>
      </c>
      <c r="B93" s="250" t="s">
        <v>634</v>
      </c>
      <c r="C93" s="258" t="s">
        <v>635</v>
      </c>
      <c r="D93" s="251" t="s">
        <v>365</v>
      </c>
      <c r="E93" s="252">
        <v>7.4000000000000003E-3</v>
      </c>
      <c r="F93" s="253"/>
      <c r="G93" s="254">
        <f>ROUND(E93*F93,2)</f>
        <v>0</v>
      </c>
      <c r="H93" s="253"/>
      <c r="I93" s="254">
        <f>ROUND(E93*H93,2)</f>
        <v>0</v>
      </c>
      <c r="J93" s="253"/>
      <c r="K93" s="254">
        <f>ROUND(E93*J93,2)</f>
        <v>0</v>
      </c>
      <c r="L93" s="254">
        <v>15</v>
      </c>
      <c r="M93" s="254">
        <f>G93*(1+L93/100)</f>
        <v>0</v>
      </c>
      <c r="N93" s="254">
        <v>0</v>
      </c>
      <c r="O93" s="254">
        <f>ROUND(E93*N93,2)</f>
        <v>0</v>
      </c>
      <c r="P93" s="254">
        <v>0</v>
      </c>
      <c r="Q93" s="254">
        <f>ROUND(E93*P93,2)</f>
        <v>0</v>
      </c>
      <c r="R93" s="254"/>
      <c r="S93" s="254" t="s">
        <v>154</v>
      </c>
      <c r="T93" s="255" t="s">
        <v>155</v>
      </c>
      <c r="U93" s="222">
        <v>1.667</v>
      </c>
      <c r="V93" s="222">
        <f>ROUND(E93*U93,2)</f>
        <v>0.01</v>
      </c>
      <c r="W93" s="222"/>
      <c r="X93" s="222" t="s">
        <v>167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332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49">
        <v>59</v>
      </c>
      <c r="B94" s="250" t="s">
        <v>636</v>
      </c>
      <c r="C94" s="258" t="s">
        <v>637</v>
      </c>
      <c r="D94" s="251" t="s">
        <v>199</v>
      </c>
      <c r="E94" s="252">
        <v>1</v>
      </c>
      <c r="F94" s="253"/>
      <c r="G94" s="254">
        <f>ROUND(E94*F94,2)</f>
        <v>0</v>
      </c>
      <c r="H94" s="253"/>
      <c r="I94" s="254">
        <f>ROUND(E94*H94,2)</f>
        <v>0</v>
      </c>
      <c r="J94" s="253"/>
      <c r="K94" s="254">
        <f>ROUND(E94*J94,2)</f>
        <v>0</v>
      </c>
      <c r="L94" s="254">
        <v>15</v>
      </c>
      <c r="M94" s="254">
        <f>G94*(1+L94/100)</f>
        <v>0</v>
      </c>
      <c r="N94" s="254">
        <v>3.8999999999999999E-4</v>
      </c>
      <c r="O94" s="254">
        <f>ROUND(E94*N94,2)</f>
        <v>0</v>
      </c>
      <c r="P94" s="254">
        <v>0</v>
      </c>
      <c r="Q94" s="254">
        <f>ROUND(E94*P94,2)</f>
        <v>0</v>
      </c>
      <c r="R94" s="254"/>
      <c r="S94" s="254" t="s">
        <v>154</v>
      </c>
      <c r="T94" s="255" t="s">
        <v>155</v>
      </c>
      <c r="U94" s="222">
        <v>0</v>
      </c>
      <c r="V94" s="222">
        <f>ROUND(E94*U94,2)</f>
        <v>0</v>
      </c>
      <c r="W94" s="222"/>
      <c r="X94" s="222" t="s">
        <v>399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553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4" t="s">
        <v>149</v>
      </c>
      <c r="B95" s="225" t="s">
        <v>99</v>
      </c>
      <c r="C95" s="240" t="s">
        <v>100</v>
      </c>
      <c r="D95" s="226"/>
      <c r="E95" s="227"/>
      <c r="F95" s="228"/>
      <c r="G95" s="228">
        <f>SUMIF(AG96:AG99,"&lt;&gt;NOR",G96:G99)</f>
        <v>0</v>
      </c>
      <c r="H95" s="228"/>
      <c r="I95" s="228">
        <f>SUM(I96:I99)</f>
        <v>0</v>
      </c>
      <c r="J95" s="228"/>
      <c r="K95" s="228">
        <f>SUM(K96:K99)</f>
        <v>0</v>
      </c>
      <c r="L95" s="228"/>
      <c r="M95" s="228">
        <f>SUM(M96:M99)</f>
        <v>0</v>
      </c>
      <c r="N95" s="228"/>
      <c r="O95" s="228">
        <f>SUM(O96:O99)</f>
        <v>0.01</v>
      </c>
      <c r="P95" s="228"/>
      <c r="Q95" s="228">
        <f>SUM(Q96:Q99)</f>
        <v>0</v>
      </c>
      <c r="R95" s="228"/>
      <c r="S95" s="228"/>
      <c r="T95" s="229"/>
      <c r="U95" s="223"/>
      <c r="V95" s="223">
        <f>SUM(V96:V99)</f>
        <v>2.15</v>
      </c>
      <c r="W95" s="223"/>
      <c r="X95" s="223"/>
      <c r="AG95" t="s">
        <v>150</v>
      </c>
    </row>
    <row r="96" spans="1:60" outlineLevel="1" x14ac:dyDescent="0.2">
      <c r="A96" s="249">
        <v>60</v>
      </c>
      <c r="B96" s="250" t="s">
        <v>638</v>
      </c>
      <c r="C96" s="258" t="s">
        <v>639</v>
      </c>
      <c r="D96" s="251" t="s">
        <v>384</v>
      </c>
      <c r="E96" s="252">
        <v>5</v>
      </c>
      <c r="F96" s="253"/>
      <c r="G96" s="254">
        <f>ROUND(E96*F96,2)</f>
        <v>0</v>
      </c>
      <c r="H96" s="253"/>
      <c r="I96" s="254">
        <f>ROUND(E96*H96,2)</f>
        <v>0</v>
      </c>
      <c r="J96" s="253"/>
      <c r="K96" s="254">
        <f>ROUND(E96*J96,2)</f>
        <v>0</v>
      </c>
      <c r="L96" s="254">
        <v>15</v>
      </c>
      <c r="M96" s="254">
        <f>G96*(1+L96/100)</f>
        <v>0</v>
      </c>
      <c r="N96" s="254">
        <v>6.0000000000000002E-5</v>
      </c>
      <c r="O96" s="254">
        <f>ROUND(E96*N96,2)</f>
        <v>0</v>
      </c>
      <c r="P96" s="254">
        <v>0</v>
      </c>
      <c r="Q96" s="254">
        <f>ROUND(E96*P96,2)</f>
        <v>0</v>
      </c>
      <c r="R96" s="254"/>
      <c r="S96" s="254" t="s">
        <v>154</v>
      </c>
      <c r="T96" s="255" t="s">
        <v>155</v>
      </c>
      <c r="U96" s="222">
        <v>0.42599999999999999</v>
      </c>
      <c r="V96" s="222">
        <f>ROUND(E96*U96,2)</f>
        <v>2.13</v>
      </c>
      <c r="W96" s="222"/>
      <c r="X96" s="222" t="s">
        <v>167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332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9">
        <v>61</v>
      </c>
      <c r="B97" s="250" t="s">
        <v>640</v>
      </c>
      <c r="C97" s="258" t="s">
        <v>641</v>
      </c>
      <c r="D97" s="251" t="s">
        <v>365</v>
      </c>
      <c r="E97" s="252">
        <v>5.3E-3</v>
      </c>
      <c r="F97" s="253"/>
      <c r="G97" s="254">
        <f>ROUND(E97*F97,2)</f>
        <v>0</v>
      </c>
      <c r="H97" s="253"/>
      <c r="I97" s="254">
        <f>ROUND(E97*H97,2)</f>
        <v>0</v>
      </c>
      <c r="J97" s="253"/>
      <c r="K97" s="254">
        <f>ROUND(E97*J97,2)</f>
        <v>0</v>
      </c>
      <c r="L97" s="254">
        <v>15</v>
      </c>
      <c r="M97" s="254">
        <f>G97*(1+L97/100)</f>
        <v>0</v>
      </c>
      <c r="N97" s="254">
        <v>0</v>
      </c>
      <c r="O97" s="254">
        <f>ROUND(E97*N97,2)</f>
        <v>0</v>
      </c>
      <c r="P97" s="254">
        <v>0</v>
      </c>
      <c r="Q97" s="254">
        <f>ROUND(E97*P97,2)</f>
        <v>0</v>
      </c>
      <c r="R97" s="254"/>
      <c r="S97" s="254" t="s">
        <v>154</v>
      </c>
      <c r="T97" s="255" t="s">
        <v>155</v>
      </c>
      <c r="U97" s="222">
        <v>3.0059999999999998</v>
      </c>
      <c r="V97" s="222">
        <f>ROUND(E97*U97,2)</f>
        <v>0.02</v>
      </c>
      <c r="W97" s="222"/>
      <c r="X97" s="222" t="s">
        <v>167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332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30">
        <v>62</v>
      </c>
      <c r="B98" s="231" t="s">
        <v>642</v>
      </c>
      <c r="C98" s="241" t="s">
        <v>643</v>
      </c>
      <c r="D98" s="232" t="s">
        <v>384</v>
      </c>
      <c r="E98" s="233">
        <v>5</v>
      </c>
      <c r="F98" s="234"/>
      <c r="G98" s="235">
        <f>ROUND(E98*F98,2)</f>
        <v>0</v>
      </c>
      <c r="H98" s="234"/>
      <c r="I98" s="235">
        <f>ROUND(E98*H98,2)</f>
        <v>0</v>
      </c>
      <c r="J98" s="234"/>
      <c r="K98" s="235">
        <f>ROUND(E98*J98,2)</f>
        <v>0</v>
      </c>
      <c r="L98" s="235">
        <v>15</v>
      </c>
      <c r="M98" s="235">
        <f>G98*(1+L98/100)</f>
        <v>0</v>
      </c>
      <c r="N98" s="235">
        <v>1E-3</v>
      </c>
      <c r="O98" s="235">
        <f>ROUND(E98*N98,2)</f>
        <v>0.01</v>
      </c>
      <c r="P98" s="235">
        <v>0</v>
      </c>
      <c r="Q98" s="235">
        <f>ROUND(E98*P98,2)</f>
        <v>0</v>
      </c>
      <c r="R98" s="235"/>
      <c r="S98" s="235" t="s">
        <v>154</v>
      </c>
      <c r="T98" s="236" t="s">
        <v>155</v>
      </c>
      <c r="U98" s="222">
        <v>0</v>
      </c>
      <c r="V98" s="222">
        <f>ROUND(E98*U98,2)</f>
        <v>0</v>
      </c>
      <c r="W98" s="222"/>
      <c r="X98" s="222" t="s">
        <v>399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553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6" t="s">
        <v>644</v>
      </c>
      <c r="D99" s="246"/>
      <c r="E99" s="247">
        <v>5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170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4" t="s">
        <v>149</v>
      </c>
      <c r="B100" s="225" t="s">
        <v>120</v>
      </c>
      <c r="C100" s="240" t="s">
        <v>27</v>
      </c>
      <c r="D100" s="226"/>
      <c r="E100" s="227"/>
      <c r="F100" s="228"/>
      <c r="G100" s="228">
        <f>SUMIF(AG101:AG104,"&lt;&gt;NOR",G101:G104)</f>
        <v>0</v>
      </c>
      <c r="H100" s="228"/>
      <c r="I100" s="228">
        <f>SUM(I101:I104)</f>
        <v>0</v>
      </c>
      <c r="J100" s="228"/>
      <c r="K100" s="228">
        <f>SUM(K101:K104)</f>
        <v>0</v>
      </c>
      <c r="L100" s="228"/>
      <c r="M100" s="228">
        <f>SUM(M101:M104)</f>
        <v>0</v>
      </c>
      <c r="N100" s="228"/>
      <c r="O100" s="228">
        <f>SUM(O101:O104)</f>
        <v>0</v>
      </c>
      <c r="P100" s="228"/>
      <c r="Q100" s="228">
        <f>SUM(Q101:Q104)</f>
        <v>0</v>
      </c>
      <c r="R100" s="228"/>
      <c r="S100" s="228"/>
      <c r="T100" s="229"/>
      <c r="U100" s="223"/>
      <c r="V100" s="223">
        <f>SUM(V101:V104)</f>
        <v>0</v>
      </c>
      <c r="W100" s="223"/>
      <c r="X100" s="223"/>
      <c r="AG100" t="s">
        <v>150</v>
      </c>
    </row>
    <row r="101" spans="1:60" outlineLevel="1" x14ac:dyDescent="0.2">
      <c r="A101" s="230">
        <v>63</v>
      </c>
      <c r="B101" s="231" t="s">
        <v>645</v>
      </c>
      <c r="C101" s="241" t="s">
        <v>646</v>
      </c>
      <c r="D101" s="232" t="s">
        <v>647</v>
      </c>
      <c r="E101" s="233">
        <v>1</v>
      </c>
      <c r="F101" s="234"/>
      <c r="G101" s="235">
        <f>ROUND(E101*F101,2)</f>
        <v>0</v>
      </c>
      <c r="H101" s="234"/>
      <c r="I101" s="235">
        <f>ROUND(E101*H101,2)</f>
        <v>0</v>
      </c>
      <c r="J101" s="234"/>
      <c r="K101" s="235">
        <f>ROUND(E101*J101,2)</f>
        <v>0</v>
      </c>
      <c r="L101" s="235">
        <v>15</v>
      </c>
      <c r="M101" s="235">
        <f>G101*(1+L101/100)</f>
        <v>0</v>
      </c>
      <c r="N101" s="235">
        <v>0</v>
      </c>
      <c r="O101" s="235">
        <f>ROUND(E101*N101,2)</f>
        <v>0</v>
      </c>
      <c r="P101" s="235">
        <v>0</v>
      </c>
      <c r="Q101" s="235">
        <f>ROUND(E101*P101,2)</f>
        <v>0</v>
      </c>
      <c r="R101" s="235"/>
      <c r="S101" s="235" t="s">
        <v>154</v>
      </c>
      <c r="T101" s="236" t="s">
        <v>155</v>
      </c>
      <c r="U101" s="222">
        <v>0</v>
      </c>
      <c r="V101" s="222">
        <f>ROUND(E101*U101,2)</f>
        <v>0</v>
      </c>
      <c r="W101" s="222"/>
      <c r="X101" s="222" t="s">
        <v>156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648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42" t="s">
        <v>649</v>
      </c>
      <c r="D102" s="237"/>
      <c r="E102" s="237"/>
      <c r="F102" s="237"/>
      <c r="G102" s="237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159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30">
        <v>64</v>
      </c>
      <c r="B103" s="231" t="s">
        <v>650</v>
      </c>
      <c r="C103" s="241" t="s">
        <v>651</v>
      </c>
      <c r="D103" s="232" t="s">
        <v>647</v>
      </c>
      <c r="E103" s="233">
        <v>1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15</v>
      </c>
      <c r="M103" s="235">
        <f>G103*(1+L103/100)</f>
        <v>0</v>
      </c>
      <c r="N103" s="235">
        <v>0</v>
      </c>
      <c r="O103" s="235">
        <f>ROUND(E103*N103,2)</f>
        <v>0</v>
      </c>
      <c r="P103" s="235">
        <v>0</v>
      </c>
      <c r="Q103" s="235">
        <f>ROUND(E103*P103,2)</f>
        <v>0</v>
      </c>
      <c r="R103" s="235"/>
      <c r="S103" s="235" t="s">
        <v>154</v>
      </c>
      <c r="T103" s="236" t="s">
        <v>155</v>
      </c>
      <c r="U103" s="222">
        <v>0</v>
      </c>
      <c r="V103" s="222">
        <f>ROUND(E103*U103,2)</f>
        <v>0</v>
      </c>
      <c r="W103" s="222"/>
      <c r="X103" s="222" t="s">
        <v>156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648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42" t="s">
        <v>652</v>
      </c>
      <c r="D104" s="237"/>
      <c r="E104" s="237"/>
      <c r="F104" s="237"/>
      <c r="G104" s="237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159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x14ac:dyDescent="0.2">
      <c r="A105" s="3"/>
      <c r="B105" s="4"/>
      <c r="C105" s="243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v>15</v>
      </c>
      <c r="AF105">
        <v>21</v>
      </c>
      <c r="AG105" t="s">
        <v>136</v>
      </c>
    </row>
    <row r="106" spans="1:60" x14ac:dyDescent="0.2">
      <c r="A106" s="216"/>
      <c r="B106" s="217" t="s">
        <v>29</v>
      </c>
      <c r="C106" s="244"/>
      <c r="D106" s="218"/>
      <c r="E106" s="219"/>
      <c r="F106" s="219"/>
      <c r="G106" s="239">
        <f>G8+G20+G45+G69+G89+G95+G100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E106">
        <f>SUMIF(L7:L104,AE105,G7:G104)</f>
        <v>0</v>
      </c>
      <c r="AF106">
        <f>SUMIF(L7:L104,AF105,G7:G104)</f>
        <v>0</v>
      </c>
      <c r="AG106" t="s">
        <v>163</v>
      </c>
    </row>
    <row r="107" spans="1:60" x14ac:dyDescent="0.2">
      <c r="C107" s="245"/>
      <c r="D107" s="10"/>
      <c r="AG107" t="s">
        <v>164</v>
      </c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26">
    <mergeCell ref="C102:G102"/>
    <mergeCell ref="C104:G104"/>
    <mergeCell ref="C63:G63"/>
    <mergeCell ref="C67:G67"/>
    <mergeCell ref="C73:G73"/>
    <mergeCell ref="C81:G81"/>
    <mergeCell ref="C91:G91"/>
    <mergeCell ref="C92:G92"/>
    <mergeCell ref="C35:G35"/>
    <mergeCell ref="C36:G36"/>
    <mergeCell ref="C48:G48"/>
    <mergeCell ref="C49:G49"/>
    <mergeCell ref="C53:G53"/>
    <mergeCell ref="C61:G61"/>
    <mergeCell ref="C22:G22"/>
    <mergeCell ref="C24:G24"/>
    <mergeCell ref="C29:G29"/>
    <mergeCell ref="C30:G30"/>
    <mergeCell ref="C32:G32"/>
    <mergeCell ref="C33:G33"/>
    <mergeCell ref="A1:G1"/>
    <mergeCell ref="C2:G2"/>
    <mergeCell ref="C3:G3"/>
    <mergeCell ref="C4:G4"/>
    <mergeCell ref="C13:G13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pane ySplit="2" topLeftCell="A8" activePane="bottomLeft" state="frozen"/>
      <selection activeCell="A6" sqref="A6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165</v>
      </c>
      <c r="B1" s="198"/>
      <c r="C1" s="198"/>
      <c r="D1" s="198"/>
      <c r="E1" s="198"/>
      <c r="F1" s="198"/>
      <c r="G1" s="198"/>
      <c r="AG1" t="s">
        <v>123</v>
      </c>
    </row>
    <row r="2" spans="1:60" ht="24.95" customHeight="1" x14ac:dyDescent="0.2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124</v>
      </c>
    </row>
    <row r="3" spans="1:60" ht="24.95" customHeight="1" x14ac:dyDescent="0.2">
      <c r="A3" s="199" t="s">
        <v>8</v>
      </c>
      <c r="B3" s="49" t="s">
        <v>51</v>
      </c>
      <c r="C3" s="202" t="s">
        <v>45</v>
      </c>
      <c r="D3" s="200"/>
      <c r="E3" s="200"/>
      <c r="F3" s="200"/>
      <c r="G3" s="201"/>
      <c r="AC3" s="178" t="s">
        <v>124</v>
      </c>
      <c r="AG3" t="s">
        <v>126</v>
      </c>
    </row>
    <row r="4" spans="1:60" ht="24.95" customHeight="1" x14ac:dyDescent="0.2">
      <c r="A4" s="203" t="s">
        <v>9</v>
      </c>
      <c r="B4" s="204" t="s">
        <v>56</v>
      </c>
      <c r="C4" s="205" t="s">
        <v>57</v>
      </c>
      <c r="D4" s="206"/>
      <c r="E4" s="206"/>
      <c r="F4" s="206"/>
      <c r="G4" s="207"/>
      <c r="AG4" t="s">
        <v>127</v>
      </c>
    </row>
    <row r="5" spans="1:60" x14ac:dyDescent="0.2">
      <c r="D5" s="10"/>
    </row>
    <row r="6" spans="1:60" ht="38.25" x14ac:dyDescent="0.2">
      <c r="A6" s="209" t="s">
        <v>128</v>
      </c>
      <c r="B6" s="211" t="s">
        <v>129</v>
      </c>
      <c r="C6" s="211" t="s">
        <v>130</v>
      </c>
      <c r="D6" s="210" t="s">
        <v>131</v>
      </c>
      <c r="E6" s="209" t="s">
        <v>132</v>
      </c>
      <c r="F6" s="208" t="s">
        <v>133</v>
      </c>
      <c r="G6" s="209" t="s">
        <v>29</v>
      </c>
      <c r="H6" s="212" t="s">
        <v>30</v>
      </c>
      <c r="I6" s="212" t="s">
        <v>134</v>
      </c>
      <c r="J6" s="212" t="s">
        <v>31</v>
      </c>
      <c r="K6" s="212" t="s">
        <v>135</v>
      </c>
      <c r="L6" s="212" t="s">
        <v>136</v>
      </c>
      <c r="M6" s="212" t="s">
        <v>137</v>
      </c>
      <c r="N6" s="212" t="s">
        <v>138</v>
      </c>
      <c r="O6" s="212" t="s">
        <v>139</v>
      </c>
      <c r="P6" s="212" t="s">
        <v>140</v>
      </c>
      <c r="Q6" s="212" t="s">
        <v>141</v>
      </c>
      <c r="R6" s="212" t="s">
        <v>142</v>
      </c>
      <c r="S6" s="212" t="s">
        <v>143</v>
      </c>
      <c r="T6" s="212" t="s">
        <v>144</v>
      </c>
      <c r="U6" s="212" t="s">
        <v>145</v>
      </c>
      <c r="V6" s="212" t="s">
        <v>146</v>
      </c>
      <c r="W6" s="212" t="s">
        <v>147</v>
      </c>
      <c r="X6" s="212" t="s">
        <v>148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149</v>
      </c>
      <c r="B8" s="225" t="s">
        <v>113</v>
      </c>
      <c r="C8" s="240" t="s">
        <v>114</v>
      </c>
      <c r="D8" s="226"/>
      <c r="E8" s="227"/>
      <c r="F8" s="228"/>
      <c r="G8" s="228">
        <f>SUMIF(AG9:AG51,"&lt;&gt;NOR",G9:G51)</f>
        <v>0</v>
      </c>
      <c r="H8" s="228"/>
      <c r="I8" s="228">
        <f>SUM(I9:I51)</f>
        <v>0</v>
      </c>
      <c r="J8" s="228"/>
      <c r="K8" s="228">
        <f>SUM(K9:K51)</f>
        <v>0</v>
      </c>
      <c r="L8" s="228"/>
      <c r="M8" s="228">
        <f>SUM(M9:M51)</f>
        <v>0</v>
      </c>
      <c r="N8" s="228"/>
      <c r="O8" s="228">
        <f>SUM(O9:O51)</f>
        <v>0.71000000000000008</v>
      </c>
      <c r="P8" s="228"/>
      <c r="Q8" s="228">
        <f>SUM(Q9:Q51)</f>
        <v>0.54</v>
      </c>
      <c r="R8" s="228"/>
      <c r="S8" s="228"/>
      <c r="T8" s="229"/>
      <c r="U8" s="223"/>
      <c r="V8" s="223">
        <f>SUM(V9:V51)</f>
        <v>201.36999999999998</v>
      </c>
      <c r="W8" s="223"/>
      <c r="X8" s="223"/>
      <c r="AG8" t="s">
        <v>150</v>
      </c>
    </row>
    <row r="9" spans="1:60" outlineLevel="1" x14ac:dyDescent="0.2">
      <c r="A9" s="249">
        <v>1</v>
      </c>
      <c r="B9" s="250" t="s">
        <v>653</v>
      </c>
      <c r="C9" s="258" t="s">
        <v>654</v>
      </c>
      <c r="D9" s="251" t="s">
        <v>321</v>
      </c>
      <c r="E9" s="252">
        <v>50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15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154</v>
      </c>
      <c r="T9" s="255" t="s">
        <v>155</v>
      </c>
      <c r="U9" s="222">
        <v>0.1</v>
      </c>
      <c r="V9" s="222">
        <f>ROUND(E9*U9,2)</f>
        <v>5</v>
      </c>
      <c r="W9" s="222"/>
      <c r="X9" s="222" t="s">
        <v>167</v>
      </c>
      <c r="Y9" s="213"/>
      <c r="Z9" s="213"/>
      <c r="AA9" s="213"/>
      <c r="AB9" s="213"/>
      <c r="AC9" s="213"/>
      <c r="AD9" s="213"/>
      <c r="AE9" s="213"/>
      <c r="AF9" s="213"/>
      <c r="AG9" s="213" t="s">
        <v>247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9">
        <v>2</v>
      </c>
      <c r="B10" s="250" t="s">
        <v>655</v>
      </c>
      <c r="C10" s="258" t="s">
        <v>656</v>
      </c>
      <c r="D10" s="251" t="s">
        <v>321</v>
      </c>
      <c r="E10" s="252">
        <v>165</v>
      </c>
      <c r="F10" s="253"/>
      <c r="G10" s="254">
        <f>ROUND(E10*F10,2)</f>
        <v>0</v>
      </c>
      <c r="H10" s="253"/>
      <c r="I10" s="254">
        <f>ROUND(E10*H10,2)</f>
        <v>0</v>
      </c>
      <c r="J10" s="253"/>
      <c r="K10" s="254">
        <f>ROUND(E10*J10,2)</f>
        <v>0</v>
      </c>
      <c r="L10" s="254">
        <v>15</v>
      </c>
      <c r="M10" s="254">
        <f>G10*(1+L10/100)</f>
        <v>0</v>
      </c>
      <c r="N10" s="254">
        <v>0</v>
      </c>
      <c r="O10" s="254">
        <f>ROUND(E10*N10,2)</f>
        <v>0</v>
      </c>
      <c r="P10" s="254">
        <v>0</v>
      </c>
      <c r="Q10" s="254">
        <f>ROUND(E10*P10,2)</f>
        <v>0</v>
      </c>
      <c r="R10" s="254"/>
      <c r="S10" s="254" t="s">
        <v>154</v>
      </c>
      <c r="T10" s="255" t="s">
        <v>155</v>
      </c>
      <c r="U10" s="222">
        <v>0.1</v>
      </c>
      <c r="V10" s="222">
        <f>ROUND(E10*U10,2)</f>
        <v>16.5</v>
      </c>
      <c r="W10" s="222"/>
      <c r="X10" s="222" t="s">
        <v>167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247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9">
        <v>3</v>
      </c>
      <c r="B11" s="250" t="s">
        <v>657</v>
      </c>
      <c r="C11" s="258" t="s">
        <v>658</v>
      </c>
      <c r="D11" s="251" t="s">
        <v>321</v>
      </c>
      <c r="E11" s="252">
        <v>280</v>
      </c>
      <c r="F11" s="253"/>
      <c r="G11" s="254">
        <f>ROUND(E11*F11,2)</f>
        <v>0</v>
      </c>
      <c r="H11" s="253"/>
      <c r="I11" s="254">
        <f>ROUND(E11*H11,2)</f>
        <v>0</v>
      </c>
      <c r="J11" s="253"/>
      <c r="K11" s="254">
        <f>ROUND(E11*J11,2)</f>
        <v>0</v>
      </c>
      <c r="L11" s="254">
        <v>15</v>
      </c>
      <c r="M11" s="254">
        <f>G11*(1+L11/100)</f>
        <v>0</v>
      </c>
      <c r="N11" s="254">
        <v>0</v>
      </c>
      <c r="O11" s="254">
        <f>ROUND(E11*N11,2)</f>
        <v>0</v>
      </c>
      <c r="P11" s="254">
        <v>0</v>
      </c>
      <c r="Q11" s="254">
        <f>ROUND(E11*P11,2)</f>
        <v>0</v>
      </c>
      <c r="R11" s="254"/>
      <c r="S11" s="254" t="s">
        <v>154</v>
      </c>
      <c r="T11" s="255" t="s">
        <v>155</v>
      </c>
      <c r="U11" s="222">
        <v>0.1</v>
      </c>
      <c r="V11" s="222">
        <f>ROUND(E11*U11,2)</f>
        <v>28</v>
      </c>
      <c r="W11" s="222"/>
      <c r="X11" s="222" t="s">
        <v>167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247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9">
        <v>4</v>
      </c>
      <c r="B12" s="250" t="s">
        <v>659</v>
      </c>
      <c r="C12" s="258" t="s">
        <v>660</v>
      </c>
      <c r="D12" s="251" t="s">
        <v>321</v>
      </c>
      <c r="E12" s="252">
        <v>100</v>
      </c>
      <c r="F12" s="253"/>
      <c r="G12" s="254">
        <f>ROUND(E12*F12,2)</f>
        <v>0</v>
      </c>
      <c r="H12" s="253"/>
      <c r="I12" s="254">
        <f>ROUND(E12*H12,2)</f>
        <v>0</v>
      </c>
      <c r="J12" s="253"/>
      <c r="K12" s="254">
        <f>ROUND(E12*J12,2)</f>
        <v>0</v>
      </c>
      <c r="L12" s="254">
        <v>15</v>
      </c>
      <c r="M12" s="254">
        <f>G12*(1+L12/100)</f>
        <v>0</v>
      </c>
      <c r="N12" s="254">
        <v>0</v>
      </c>
      <c r="O12" s="254">
        <f>ROUND(E12*N12,2)</f>
        <v>0</v>
      </c>
      <c r="P12" s="254">
        <v>0</v>
      </c>
      <c r="Q12" s="254">
        <f>ROUND(E12*P12,2)</f>
        <v>0</v>
      </c>
      <c r="R12" s="254"/>
      <c r="S12" s="254" t="s">
        <v>154</v>
      </c>
      <c r="T12" s="255" t="s">
        <v>155</v>
      </c>
      <c r="U12" s="222">
        <v>0.1</v>
      </c>
      <c r="V12" s="222">
        <f>ROUND(E12*U12,2)</f>
        <v>10</v>
      </c>
      <c r="W12" s="222"/>
      <c r="X12" s="222" t="s">
        <v>167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247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9">
        <v>5</v>
      </c>
      <c r="B13" s="250" t="s">
        <v>661</v>
      </c>
      <c r="C13" s="258" t="s">
        <v>662</v>
      </c>
      <c r="D13" s="251" t="s">
        <v>321</v>
      </c>
      <c r="E13" s="252">
        <v>250</v>
      </c>
      <c r="F13" s="253"/>
      <c r="G13" s="254">
        <f>ROUND(E13*F13,2)</f>
        <v>0</v>
      </c>
      <c r="H13" s="253"/>
      <c r="I13" s="254">
        <f>ROUND(E13*H13,2)</f>
        <v>0</v>
      </c>
      <c r="J13" s="253"/>
      <c r="K13" s="254">
        <f>ROUND(E13*J13,2)</f>
        <v>0</v>
      </c>
      <c r="L13" s="254">
        <v>15</v>
      </c>
      <c r="M13" s="254">
        <f>G13*(1+L13/100)</f>
        <v>0</v>
      </c>
      <c r="N13" s="254">
        <v>1.56E-3</v>
      </c>
      <c r="O13" s="254">
        <f>ROUND(E13*N13,2)</f>
        <v>0.39</v>
      </c>
      <c r="P13" s="254">
        <v>0</v>
      </c>
      <c r="Q13" s="254">
        <f>ROUND(E13*P13,2)</f>
        <v>0</v>
      </c>
      <c r="R13" s="254"/>
      <c r="S13" s="254" t="s">
        <v>154</v>
      </c>
      <c r="T13" s="255" t="s">
        <v>155</v>
      </c>
      <c r="U13" s="222">
        <v>0.12</v>
      </c>
      <c r="V13" s="222">
        <f>ROUND(E13*U13,2)</f>
        <v>30</v>
      </c>
      <c r="W13" s="222"/>
      <c r="X13" s="222" t="s">
        <v>167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247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49">
        <v>6</v>
      </c>
      <c r="B14" s="250" t="s">
        <v>663</v>
      </c>
      <c r="C14" s="258" t="s">
        <v>664</v>
      </c>
      <c r="D14" s="251" t="s">
        <v>199</v>
      </c>
      <c r="E14" s="252">
        <v>35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15</v>
      </c>
      <c r="M14" s="254">
        <f>G14*(1+L14/100)</f>
        <v>0</v>
      </c>
      <c r="N14" s="254">
        <v>8.0000000000000007E-5</v>
      </c>
      <c r="O14" s="254">
        <f>ROUND(E14*N14,2)</f>
        <v>0</v>
      </c>
      <c r="P14" s="254">
        <v>1E-3</v>
      </c>
      <c r="Q14" s="254">
        <f>ROUND(E14*P14,2)</f>
        <v>0.04</v>
      </c>
      <c r="R14" s="254"/>
      <c r="S14" s="254" t="s">
        <v>154</v>
      </c>
      <c r="T14" s="255" t="s">
        <v>155</v>
      </c>
      <c r="U14" s="222">
        <v>0.152</v>
      </c>
      <c r="V14" s="222">
        <f>ROUND(E14*U14,2)</f>
        <v>5.32</v>
      </c>
      <c r="W14" s="222"/>
      <c r="X14" s="222" t="s">
        <v>167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247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49">
        <v>7</v>
      </c>
      <c r="B15" s="250" t="s">
        <v>665</v>
      </c>
      <c r="C15" s="258" t="s">
        <v>666</v>
      </c>
      <c r="D15" s="251" t="s">
        <v>321</v>
      </c>
      <c r="E15" s="252">
        <v>250</v>
      </c>
      <c r="F15" s="253"/>
      <c r="G15" s="254">
        <f>ROUND(E15*F15,2)</f>
        <v>0</v>
      </c>
      <c r="H15" s="253"/>
      <c r="I15" s="254">
        <f>ROUND(E15*H15,2)</f>
        <v>0</v>
      </c>
      <c r="J15" s="253"/>
      <c r="K15" s="254">
        <f>ROUND(E15*J15,2)</f>
        <v>0</v>
      </c>
      <c r="L15" s="254">
        <v>15</v>
      </c>
      <c r="M15" s="254">
        <f>G15*(1+L15/100)</f>
        <v>0</v>
      </c>
      <c r="N15" s="254">
        <v>4.8999999999999998E-4</v>
      </c>
      <c r="O15" s="254">
        <f>ROUND(E15*N15,2)</f>
        <v>0.12</v>
      </c>
      <c r="P15" s="254">
        <v>2E-3</v>
      </c>
      <c r="Q15" s="254">
        <f>ROUND(E15*P15,2)</f>
        <v>0.5</v>
      </c>
      <c r="R15" s="254"/>
      <c r="S15" s="254" t="s">
        <v>154</v>
      </c>
      <c r="T15" s="255" t="s">
        <v>155</v>
      </c>
      <c r="U15" s="222">
        <v>0.17599999999999999</v>
      </c>
      <c r="V15" s="222">
        <f>ROUND(E15*U15,2)</f>
        <v>44</v>
      </c>
      <c r="W15" s="222"/>
      <c r="X15" s="222" t="s">
        <v>167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247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9">
        <v>8</v>
      </c>
      <c r="B16" s="250" t="s">
        <v>667</v>
      </c>
      <c r="C16" s="258" t="s">
        <v>668</v>
      </c>
      <c r="D16" s="251" t="s">
        <v>199</v>
      </c>
      <c r="E16" s="252">
        <v>1</v>
      </c>
      <c r="F16" s="253"/>
      <c r="G16" s="254">
        <f>ROUND(E16*F16,2)</f>
        <v>0</v>
      </c>
      <c r="H16" s="253"/>
      <c r="I16" s="254">
        <f>ROUND(E16*H16,2)</f>
        <v>0</v>
      </c>
      <c r="J16" s="253"/>
      <c r="K16" s="254">
        <f>ROUND(E16*J16,2)</f>
        <v>0</v>
      </c>
      <c r="L16" s="254">
        <v>15</v>
      </c>
      <c r="M16" s="254">
        <f>G16*(1+L16/100)</f>
        <v>0</v>
      </c>
      <c r="N16" s="254">
        <v>0</v>
      </c>
      <c r="O16" s="254">
        <f>ROUND(E16*N16,2)</f>
        <v>0</v>
      </c>
      <c r="P16" s="254">
        <v>0</v>
      </c>
      <c r="Q16" s="254">
        <f>ROUND(E16*P16,2)</f>
        <v>0</v>
      </c>
      <c r="R16" s="254"/>
      <c r="S16" s="254" t="s">
        <v>154</v>
      </c>
      <c r="T16" s="255" t="s">
        <v>155</v>
      </c>
      <c r="U16" s="222">
        <v>0</v>
      </c>
      <c r="V16" s="222">
        <f>ROUND(E16*U16,2)</f>
        <v>0</v>
      </c>
      <c r="W16" s="222"/>
      <c r="X16" s="222" t="s">
        <v>167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247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49">
        <v>9</v>
      </c>
      <c r="B17" s="250" t="s">
        <v>669</v>
      </c>
      <c r="C17" s="258" t="s">
        <v>670</v>
      </c>
      <c r="D17" s="251" t="s">
        <v>321</v>
      </c>
      <c r="E17" s="252">
        <v>150</v>
      </c>
      <c r="F17" s="253"/>
      <c r="G17" s="254">
        <f>ROUND(E17*F17,2)</f>
        <v>0</v>
      </c>
      <c r="H17" s="253"/>
      <c r="I17" s="254">
        <f>ROUND(E17*H17,2)</f>
        <v>0</v>
      </c>
      <c r="J17" s="253"/>
      <c r="K17" s="254">
        <f>ROUND(E17*J17,2)</f>
        <v>0</v>
      </c>
      <c r="L17" s="254">
        <v>15</v>
      </c>
      <c r="M17" s="254">
        <f>G17*(1+L17/100)</f>
        <v>0</v>
      </c>
      <c r="N17" s="254">
        <v>5.0000000000000002E-5</v>
      </c>
      <c r="O17" s="254">
        <f>ROUND(E17*N17,2)</f>
        <v>0.01</v>
      </c>
      <c r="P17" s="254">
        <v>0</v>
      </c>
      <c r="Q17" s="254">
        <f>ROUND(E17*P17,2)</f>
        <v>0</v>
      </c>
      <c r="R17" s="254"/>
      <c r="S17" s="254" t="s">
        <v>154</v>
      </c>
      <c r="T17" s="255" t="s">
        <v>155</v>
      </c>
      <c r="U17" s="222">
        <v>7.8E-2</v>
      </c>
      <c r="V17" s="222">
        <f>ROUND(E17*U17,2)</f>
        <v>11.7</v>
      </c>
      <c r="W17" s="222"/>
      <c r="X17" s="222" t="s">
        <v>167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247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49">
        <v>10</v>
      </c>
      <c r="B18" s="250" t="s">
        <v>671</v>
      </c>
      <c r="C18" s="258" t="s">
        <v>672</v>
      </c>
      <c r="D18" s="251" t="s">
        <v>199</v>
      </c>
      <c r="E18" s="252">
        <v>35</v>
      </c>
      <c r="F18" s="253"/>
      <c r="G18" s="254">
        <f>ROUND(E18*F18,2)</f>
        <v>0</v>
      </c>
      <c r="H18" s="253"/>
      <c r="I18" s="254">
        <f>ROUND(E18*H18,2)</f>
        <v>0</v>
      </c>
      <c r="J18" s="253"/>
      <c r="K18" s="254">
        <f>ROUND(E18*J18,2)</f>
        <v>0</v>
      </c>
      <c r="L18" s="254">
        <v>15</v>
      </c>
      <c r="M18" s="254">
        <f>G18*(1+L18/100)</f>
        <v>0</v>
      </c>
      <c r="N18" s="254">
        <v>3.0000000000000001E-5</v>
      </c>
      <c r="O18" s="254">
        <f>ROUND(E18*N18,2)</f>
        <v>0</v>
      </c>
      <c r="P18" s="254">
        <v>0</v>
      </c>
      <c r="Q18" s="254">
        <f>ROUND(E18*P18,2)</f>
        <v>0</v>
      </c>
      <c r="R18" s="254"/>
      <c r="S18" s="254" t="s">
        <v>154</v>
      </c>
      <c r="T18" s="255" t="s">
        <v>155</v>
      </c>
      <c r="U18" s="222">
        <v>0.14130000000000001</v>
      </c>
      <c r="V18" s="222">
        <f>ROUND(E18*U18,2)</f>
        <v>4.95</v>
      </c>
      <c r="W18" s="222"/>
      <c r="X18" s="222" t="s">
        <v>167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247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9">
        <v>11</v>
      </c>
      <c r="B19" s="250" t="s">
        <v>673</v>
      </c>
      <c r="C19" s="258" t="s">
        <v>674</v>
      </c>
      <c r="D19" s="251" t="s">
        <v>675</v>
      </c>
      <c r="E19" s="252">
        <v>1</v>
      </c>
      <c r="F19" s="253"/>
      <c r="G19" s="254">
        <f>ROUND(E19*F19,2)</f>
        <v>0</v>
      </c>
      <c r="H19" s="253"/>
      <c r="I19" s="254">
        <f>ROUND(E19*H19,2)</f>
        <v>0</v>
      </c>
      <c r="J19" s="253"/>
      <c r="K19" s="254">
        <f>ROUND(E19*J19,2)</f>
        <v>0</v>
      </c>
      <c r="L19" s="254">
        <v>15</v>
      </c>
      <c r="M19" s="254">
        <f>G19*(1+L19/100)</f>
        <v>0</v>
      </c>
      <c r="N19" s="254">
        <v>1.2099999999999999E-3</v>
      </c>
      <c r="O19" s="254">
        <f>ROUND(E19*N19,2)</f>
        <v>0</v>
      </c>
      <c r="P19" s="254">
        <v>0</v>
      </c>
      <c r="Q19" s="254">
        <f>ROUND(E19*P19,2)</f>
        <v>0</v>
      </c>
      <c r="R19" s="254"/>
      <c r="S19" s="254" t="s">
        <v>154</v>
      </c>
      <c r="T19" s="255" t="s">
        <v>155</v>
      </c>
      <c r="U19" s="222">
        <v>0.75</v>
      </c>
      <c r="V19" s="222">
        <f>ROUND(E19*U19,2)</f>
        <v>0.75</v>
      </c>
      <c r="W19" s="222"/>
      <c r="X19" s="222" t="s">
        <v>167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247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9">
        <v>12</v>
      </c>
      <c r="B20" s="250" t="s">
        <v>676</v>
      </c>
      <c r="C20" s="258" t="s">
        <v>677</v>
      </c>
      <c r="D20" s="251" t="s">
        <v>675</v>
      </c>
      <c r="E20" s="252">
        <v>1</v>
      </c>
      <c r="F20" s="253"/>
      <c r="G20" s="254">
        <f>ROUND(E20*F20,2)</f>
        <v>0</v>
      </c>
      <c r="H20" s="253"/>
      <c r="I20" s="254">
        <f>ROUND(E20*H20,2)</f>
        <v>0</v>
      </c>
      <c r="J20" s="253"/>
      <c r="K20" s="254">
        <f>ROUND(E20*J20,2)</f>
        <v>0</v>
      </c>
      <c r="L20" s="254">
        <v>15</v>
      </c>
      <c r="M20" s="254">
        <f>G20*(1+L20/100)</f>
        <v>0</v>
      </c>
      <c r="N20" s="254">
        <v>0</v>
      </c>
      <c r="O20" s="254">
        <f>ROUND(E20*N20,2)</f>
        <v>0</v>
      </c>
      <c r="P20" s="254">
        <v>0</v>
      </c>
      <c r="Q20" s="254">
        <f>ROUND(E20*P20,2)</f>
        <v>0</v>
      </c>
      <c r="R20" s="254"/>
      <c r="S20" s="254" t="s">
        <v>154</v>
      </c>
      <c r="T20" s="255" t="s">
        <v>155</v>
      </c>
      <c r="U20" s="222">
        <v>0</v>
      </c>
      <c r="V20" s="222">
        <f>ROUND(E20*U20,2)</f>
        <v>0</v>
      </c>
      <c r="W20" s="222"/>
      <c r="X20" s="222" t="s">
        <v>167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247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49">
        <v>13</v>
      </c>
      <c r="B21" s="250" t="s">
        <v>678</v>
      </c>
      <c r="C21" s="258" t="s">
        <v>679</v>
      </c>
      <c r="D21" s="251" t="s">
        <v>199</v>
      </c>
      <c r="E21" s="252">
        <v>2</v>
      </c>
      <c r="F21" s="253"/>
      <c r="G21" s="254">
        <f>ROUND(E21*F21,2)</f>
        <v>0</v>
      </c>
      <c r="H21" s="253"/>
      <c r="I21" s="254">
        <f>ROUND(E21*H21,2)</f>
        <v>0</v>
      </c>
      <c r="J21" s="253"/>
      <c r="K21" s="254">
        <f>ROUND(E21*J21,2)</f>
        <v>0</v>
      </c>
      <c r="L21" s="254">
        <v>15</v>
      </c>
      <c r="M21" s="254">
        <f>G21*(1+L21/100)</f>
        <v>0</v>
      </c>
      <c r="N21" s="254">
        <v>1.1E-4</v>
      </c>
      <c r="O21" s="254">
        <f>ROUND(E21*N21,2)</f>
        <v>0</v>
      </c>
      <c r="P21" s="254">
        <v>0</v>
      </c>
      <c r="Q21" s="254">
        <f>ROUND(E21*P21,2)</f>
        <v>0</v>
      </c>
      <c r="R21" s="254"/>
      <c r="S21" s="254" t="s">
        <v>154</v>
      </c>
      <c r="T21" s="255" t="s">
        <v>155</v>
      </c>
      <c r="U21" s="222">
        <v>0.15620000000000001</v>
      </c>
      <c r="V21" s="222">
        <f>ROUND(E21*U21,2)</f>
        <v>0.31</v>
      </c>
      <c r="W21" s="222"/>
      <c r="X21" s="222" t="s">
        <v>167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247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49">
        <v>14</v>
      </c>
      <c r="B22" s="250" t="s">
        <v>680</v>
      </c>
      <c r="C22" s="258" t="s">
        <v>681</v>
      </c>
      <c r="D22" s="251" t="s">
        <v>199</v>
      </c>
      <c r="E22" s="252">
        <v>4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15</v>
      </c>
      <c r="M22" s="254">
        <f>G22*(1+L22/100)</f>
        <v>0</v>
      </c>
      <c r="N22" s="254">
        <v>1.1E-4</v>
      </c>
      <c r="O22" s="254">
        <f>ROUND(E22*N22,2)</f>
        <v>0</v>
      </c>
      <c r="P22" s="254">
        <v>0</v>
      </c>
      <c r="Q22" s="254">
        <f>ROUND(E22*P22,2)</f>
        <v>0</v>
      </c>
      <c r="R22" s="254"/>
      <c r="S22" s="254" t="s">
        <v>154</v>
      </c>
      <c r="T22" s="255" t="s">
        <v>155</v>
      </c>
      <c r="U22" s="222">
        <v>0.15620000000000001</v>
      </c>
      <c r="V22" s="222">
        <f>ROUND(E22*U22,2)</f>
        <v>0.62</v>
      </c>
      <c r="W22" s="222"/>
      <c r="X22" s="222" t="s">
        <v>167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247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49">
        <v>15</v>
      </c>
      <c r="B23" s="250" t="s">
        <v>682</v>
      </c>
      <c r="C23" s="258" t="s">
        <v>683</v>
      </c>
      <c r="D23" s="251" t="s">
        <v>199</v>
      </c>
      <c r="E23" s="252">
        <v>1</v>
      </c>
      <c r="F23" s="253"/>
      <c r="G23" s="254">
        <f>ROUND(E23*F23,2)</f>
        <v>0</v>
      </c>
      <c r="H23" s="253"/>
      <c r="I23" s="254">
        <f>ROUND(E23*H23,2)</f>
        <v>0</v>
      </c>
      <c r="J23" s="253"/>
      <c r="K23" s="254">
        <f>ROUND(E23*J23,2)</f>
        <v>0</v>
      </c>
      <c r="L23" s="254">
        <v>15</v>
      </c>
      <c r="M23" s="254">
        <f>G23*(1+L23/100)</f>
        <v>0</v>
      </c>
      <c r="N23" s="254">
        <v>1.1E-4</v>
      </c>
      <c r="O23" s="254">
        <f>ROUND(E23*N23,2)</f>
        <v>0</v>
      </c>
      <c r="P23" s="254">
        <v>0</v>
      </c>
      <c r="Q23" s="254">
        <f>ROUND(E23*P23,2)</f>
        <v>0</v>
      </c>
      <c r="R23" s="254"/>
      <c r="S23" s="254" t="s">
        <v>154</v>
      </c>
      <c r="T23" s="255" t="s">
        <v>155</v>
      </c>
      <c r="U23" s="222">
        <v>0.1772</v>
      </c>
      <c r="V23" s="222">
        <f>ROUND(E23*U23,2)</f>
        <v>0.18</v>
      </c>
      <c r="W23" s="222"/>
      <c r="X23" s="222" t="s">
        <v>167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247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9">
        <v>16</v>
      </c>
      <c r="B24" s="250" t="s">
        <v>684</v>
      </c>
      <c r="C24" s="258" t="s">
        <v>685</v>
      </c>
      <c r="D24" s="251" t="s">
        <v>199</v>
      </c>
      <c r="E24" s="252">
        <v>2</v>
      </c>
      <c r="F24" s="253"/>
      <c r="G24" s="254">
        <f>ROUND(E24*F24,2)</f>
        <v>0</v>
      </c>
      <c r="H24" s="253"/>
      <c r="I24" s="254">
        <f>ROUND(E24*H24,2)</f>
        <v>0</v>
      </c>
      <c r="J24" s="253"/>
      <c r="K24" s="254">
        <f>ROUND(E24*J24,2)</f>
        <v>0</v>
      </c>
      <c r="L24" s="254">
        <v>15</v>
      </c>
      <c r="M24" s="254">
        <f>G24*(1+L24/100)</f>
        <v>0</v>
      </c>
      <c r="N24" s="254">
        <v>1.2E-4</v>
      </c>
      <c r="O24" s="254">
        <f>ROUND(E24*N24,2)</f>
        <v>0</v>
      </c>
      <c r="P24" s="254">
        <v>0</v>
      </c>
      <c r="Q24" s="254">
        <f>ROUND(E24*P24,2)</f>
        <v>0</v>
      </c>
      <c r="R24" s="254"/>
      <c r="S24" s="254" t="s">
        <v>154</v>
      </c>
      <c r="T24" s="255" t="s">
        <v>155</v>
      </c>
      <c r="U24" s="222">
        <v>0.14699999999999999</v>
      </c>
      <c r="V24" s="222">
        <f>ROUND(E24*U24,2)</f>
        <v>0.28999999999999998</v>
      </c>
      <c r="W24" s="222"/>
      <c r="X24" s="222" t="s">
        <v>167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247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49">
        <v>17</v>
      </c>
      <c r="B25" s="250" t="s">
        <v>686</v>
      </c>
      <c r="C25" s="258" t="s">
        <v>687</v>
      </c>
      <c r="D25" s="251" t="s">
        <v>199</v>
      </c>
      <c r="E25" s="252">
        <v>3</v>
      </c>
      <c r="F25" s="253"/>
      <c r="G25" s="254">
        <f>ROUND(E25*F25,2)</f>
        <v>0</v>
      </c>
      <c r="H25" s="253"/>
      <c r="I25" s="254">
        <f>ROUND(E25*H25,2)</f>
        <v>0</v>
      </c>
      <c r="J25" s="253"/>
      <c r="K25" s="254">
        <f>ROUND(E25*J25,2)</f>
        <v>0</v>
      </c>
      <c r="L25" s="254">
        <v>15</v>
      </c>
      <c r="M25" s="254">
        <f>G25*(1+L25/100)</f>
        <v>0</v>
      </c>
      <c r="N25" s="254">
        <v>9.0000000000000006E-5</v>
      </c>
      <c r="O25" s="254">
        <f>ROUND(E25*N25,2)</f>
        <v>0</v>
      </c>
      <c r="P25" s="254">
        <v>0</v>
      </c>
      <c r="Q25" s="254">
        <f>ROUND(E25*P25,2)</f>
        <v>0</v>
      </c>
      <c r="R25" s="254"/>
      <c r="S25" s="254" t="s">
        <v>154</v>
      </c>
      <c r="T25" s="255" t="s">
        <v>155</v>
      </c>
      <c r="U25" s="222">
        <v>0.2475</v>
      </c>
      <c r="V25" s="222">
        <f>ROUND(E25*U25,2)</f>
        <v>0.74</v>
      </c>
      <c r="W25" s="222"/>
      <c r="X25" s="222" t="s">
        <v>167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247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49">
        <v>18</v>
      </c>
      <c r="B26" s="250" t="s">
        <v>688</v>
      </c>
      <c r="C26" s="258" t="s">
        <v>689</v>
      </c>
      <c r="D26" s="251" t="s">
        <v>199</v>
      </c>
      <c r="E26" s="252">
        <v>23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15</v>
      </c>
      <c r="M26" s="254">
        <f>G26*(1+L26/100)</f>
        <v>0</v>
      </c>
      <c r="N26" s="254">
        <v>6.0000000000000002E-5</v>
      </c>
      <c r="O26" s="254">
        <f>ROUND(E26*N26,2)</f>
        <v>0</v>
      </c>
      <c r="P26" s="254">
        <v>0</v>
      </c>
      <c r="Q26" s="254">
        <f>ROUND(E26*P26,2)</f>
        <v>0</v>
      </c>
      <c r="R26" s="254"/>
      <c r="S26" s="254" t="s">
        <v>154</v>
      </c>
      <c r="T26" s="255" t="s">
        <v>155</v>
      </c>
      <c r="U26" s="222">
        <v>0.249</v>
      </c>
      <c r="V26" s="222">
        <f>ROUND(E26*U26,2)</f>
        <v>5.73</v>
      </c>
      <c r="W26" s="222"/>
      <c r="X26" s="222" t="s">
        <v>167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247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0">
        <v>19</v>
      </c>
      <c r="B27" s="231" t="s">
        <v>690</v>
      </c>
      <c r="C27" s="241" t="s">
        <v>691</v>
      </c>
      <c r="D27" s="232" t="s">
        <v>199</v>
      </c>
      <c r="E27" s="233">
        <v>33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15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/>
      <c r="S27" s="235" t="s">
        <v>154</v>
      </c>
      <c r="T27" s="236" t="s">
        <v>155</v>
      </c>
      <c r="U27" s="222">
        <v>0.66</v>
      </c>
      <c r="V27" s="222">
        <f>ROUND(E27*U27,2)</f>
        <v>21.78</v>
      </c>
      <c r="W27" s="222"/>
      <c r="X27" s="222" t="s">
        <v>167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168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6" t="s">
        <v>692</v>
      </c>
      <c r="D28" s="246"/>
      <c r="E28" s="247">
        <v>33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170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9">
        <v>20</v>
      </c>
      <c r="B29" s="250" t="s">
        <v>693</v>
      </c>
      <c r="C29" s="258" t="s">
        <v>694</v>
      </c>
      <c r="D29" s="251" t="s">
        <v>321</v>
      </c>
      <c r="E29" s="252">
        <v>25</v>
      </c>
      <c r="F29" s="253"/>
      <c r="G29" s="254">
        <f>ROUND(E29*F29,2)</f>
        <v>0</v>
      </c>
      <c r="H29" s="253"/>
      <c r="I29" s="254">
        <f>ROUND(E29*H29,2)</f>
        <v>0</v>
      </c>
      <c r="J29" s="253"/>
      <c r="K29" s="254">
        <f>ROUND(E29*J29,2)</f>
        <v>0</v>
      </c>
      <c r="L29" s="254">
        <v>15</v>
      </c>
      <c r="M29" s="254">
        <f>G29*(1+L29/100)</f>
        <v>0</v>
      </c>
      <c r="N29" s="254">
        <v>0</v>
      </c>
      <c r="O29" s="254">
        <f>ROUND(E29*N29,2)</f>
        <v>0</v>
      </c>
      <c r="P29" s="254">
        <v>0</v>
      </c>
      <c r="Q29" s="254">
        <f>ROUND(E29*P29,2)</f>
        <v>0</v>
      </c>
      <c r="R29" s="254"/>
      <c r="S29" s="254" t="s">
        <v>154</v>
      </c>
      <c r="T29" s="255" t="s">
        <v>155</v>
      </c>
      <c r="U29" s="222">
        <v>9.1219999999999996E-2</v>
      </c>
      <c r="V29" s="222">
        <f>ROUND(E29*U29,2)</f>
        <v>2.2799999999999998</v>
      </c>
      <c r="W29" s="222"/>
      <c r="X29" s="222" t="s">
        <v>167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247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9">
        <v>21</v>
      </c>
      <c r="B30" s="250" t="s">
        <v>695</v>
      </c>
      <c r="C30" s="258" t="s">
        <v>696</v>
      </c>
      <c r="D30" s="251" t="s">
        <v>321</v>
      </c>
      <c r="E30" s="252">
        <v>45</v>
      </c>
      <c r="F30" s="253"/>
      <c r="G30" s="254">
        <f>ROUND(E30*F30,2)</f>
        <v>0</v>
      </c>
      <c r="H30" s="253"/>
      <c r="I30" s="254">
        <f>ROUND(E30*H30,2)</f>
        <v>0</v>
      </c>
      <c r="J30" s="253"/>
      <c r="K30" s="254">
        <f>ROUND(E30*J30,2)</f>
        <v>0</v>
      </c>
      <c r="L30" s="254">
        <v>15</v>
      </c>
      <c r="M30" s="254">
        <f>G30*(1+L30/100)</f>
        <v>0</v>
      </c>
      <c r="N30" s="254">
        <v>0</v>
      </c>
      <c r="O30" s="254">
        <f>ROUND(E30*N30,2)</f>
        <v>0</v>
      </c>
      <c r="P30" s="254">
        <v>0</v>
      </c>
      <c r="Q30" s="254">
        <f>ROUND(E30*P30,2)</f>
        <v>0</v>
      </c>
      <c r="R30" s="254"/>
      <c r="S30" s="254" t="s">
        <v>154</v>
      </c>
      <c r="T30" s="255" t="s">
        <v>155</v>
      </c>
      <c r="U30" s="222">
        <v>9.1219999999999996E-2</v>
      </c>
      <c r="V30" s="222">
        <f>ROUND(E30*U30,2)</f>
        <v>4.0999999999999996</v>
      </c>
      <c r="W30" s="222"/>
      <c r="X30" s="222" t="s">
        <v>167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247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9">
        <v>22</v>
      </c>
      <c r="B31" s="250" t="s">
        <v>697</v>
      </c>
      <c r="C31" s="258" t="s">
        <v>698</v>
      </c>
      <c r="D31" s="251" t="s">
        <v>321</v>
      </c>
      <c r="E31" s="252">
        <v>100</v>
      </c>
      <c r="F31" s="253"/>
      <c r="G31" s="254">
        <f>ROUND(E31*F31,2)</f>
        <v>0</v>
      </c>
      <c r="H31" s="253"/>
      <c r="I31" s="254">
        <f>ROUND(E31*H31,2)</f>
        <v>0</v>
      </c>
      <c r="J31" s="253"/>
      <c r="K31" s="254">
        <f>ROUND(E31*J31,2)</f>
        <v>0</v>
      </c>
      <c r="L31" s="254">
        <v>15</v>
      </c>
      <c r="M31" s="254">
        <f>G31*(1+L31/100)</f>
        <v>0</v>
      </c>
      <c r="N31" s="254">
        <v>0</v>
      </c>
      <c r="O31" s="254">
        <f>ROUND(E31*N31,2)</f>
        <v>0</v>
      </c>
      <c r="P31" s="254">
        <v>0</v>
      </c>
      <c r="Q31" s="254">
        <f>ROUND(E31*P31,2)</f>
        <v>0</v>
      </c>
      <c r="R31" s="254"/>
      <c r="S31" s="254" t="s">
        <v>154</v>
      </c>
      <c r="T31" s="255" t="s">
        <v>155</v>
      </c>
      <c r="U31" s="222">
        <v>9.1219999999999996E-2</v>
      </c>
      <c r="V31" s="222">
        <f>ROUND(E31*U31,2)</f>
        <v>9.1199999999999992</v>
      </c>
      <c r="W31" s="222"/>
      <c r="X31" s="222" t="s">
        <v>167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247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9">
        <v>23</v>
      </c>
      <c r="B32" s="250" t="s">
        <v>699</v>
      </c>
      <c r="C32" s="258" t="s">
        <v>700</v>
      </c>
      <c r="D32" s="251" t="s">
        <v>675</v>
      </c>
      <c r="E32" s="252">
        <v>1</v>
      </c>
      <c r="F32" s="253"/>
      <c r="G32" s="254">
        <f>ROUND(E32*F32,2)</f>
        <v>0</v>
      </c>
      <c r="H32" s="253"/>
      <c r="I32" s="254">
        <f>ROUND(E32*H32,2)</f>
        <v>0</v>
      </c>
      <c r="J32" s="253"/>
      <c r="K32" s="254">
        <f>ROUND(E32*J32,2)</f>
        <v>0</v>
      </c>
      <c r="L32" s="254">
        <v>15</v>
      </c>
      <c r="M32" s="254">
        <f>G32*(1+L32/100)</f>
        <v>0</v>
      </c>
      <c r="N32" s="254">
        <v>0</v>
      </c>
      <c r="O32" s="254">
        <f>ROUND(E32*N32,2)</f>
        <v>0</v>
      </c>
      <c r="P32" s="254">
        <v>0</v>
      </c>
      <c r="Q32" s="254">
        <f>ROUND(E32*P32,2)</f>
        <v>0</v>
      </c>
      <c r="R32" s="254"/>
      <c r="S32" s="254" t="s">
        <v>154</v>
      </c>
      <c r="T32" s="255" t="s">
        <v>155</v>
      </c>
      <c r="U32" s="222">
        <v>0</v>
      </c>
      <c r="V32" s="222">
        <f>ROUND(E32*U32,2)</f>
        <v>0</v>
      </c>
      <c r="W32" s="222"/>
      <c r="X32" s="222" t="s">
        <v>167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247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56.25" outlineLevel="1" x14ac:dyDescent="0.2">
      <c r="A33" s="230">
        <v>24</v>
      </c>
      <c r="B33" s="231" t="s">
        <v>701</v>
      </c>
      <c r="C33" s="241" t="s">
        <v>702</v>
      </c>
      <c r="D33" s="232" t="s">
        <v>321</v>
      </c>
      <c r="E33" s="233">
        <v>50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15</v>
      </c>
      <c r="M33" s="235">
        <f>G33*(1+L33/100)</f>
        <v>0</v>
      </c>
      <c r="N33" s="235">
        <v>1.2999999999999999E-4</v>
      </c>
      <c r="O33" s="235">
        <f>ROUND(E33*N33,2)</f>
        <v>0.01</v>
      </c>
      <c r="P33" s="235">
        <v>0</v>
      </c>
      <c r="Q33" s="235">
        <f>ROUND(E33*P33,2)</f>
        <v>0</v>
      </c>
      <c r="R33" s="235"/>
      <c r="S33" s="235" t="s">
        <v>154</v>
      </c>
      <c r="T33" s="236" t="s">
        <v>155</v>
      </c>
      <c r="U33" s="222">
        <v>0</v>
      </c>
      <c r="V33" s="222">
        <f>ROUND(E33*U33,2)</f>
        <v>0</v>
      </c>
      <c r="W33" s="222"/>
      <c r="X33" s="222" t="s">
        <v>399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400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20"/>
      <c r="B34" s="221"/>
      <c r="C34" s="242" t="s">
        <v>703</v>
      </c>
      <c r="D34" s="237"/>
      <c r="E34" s="237"/>
      <c r="F34" s="237"/>
      <c r="G34" s="237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159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38" t="str">
        <f>C34</f>
        <v>použití -30 až 70 °C; max.provoz.teplota při zkratu 160 °C; min.teplota pokládky -5 °C; průřez vodiče 1,5 mm2; samozhášivý; odolnost vůči UV záření; barva pláště černá</v>
      </c>
      <c r="BB34" s="213"/>
      <c r="BC34" s="213"/>
      <c r="BD34" s="213"/>
      <c r="BE34" s="213"/>
      <c r="BF34" s="213"/>
      <c r="BG34" s="213"/>
      <c r="BH34" s="213"/>
    </row>
    <row r="35" spans="1:60" ht="56.25" outlineLevel="1" x14ac:dyDescent="0.2">
      <c r="A35" s="230">
        <v>25</v>
      </c>
      <c r="B35" s="231" t="s">
        <v>704</v>
      </c>
      <c r="C35" s="241" t="s">
        <v>705</v>
      </c>
      <c r="D35" s="232" t="s">
        <v>321</v>
      </c>
      <c r="E35" s="233">
        <v>165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15</v>
      </c>
      <c r="M35" s="235">
        <f>G35*(1+L35/100)</f>
        <v>0</v>
      </c>
      <c r="N35" s="235">
        <v>1.4999999999999999E-4</v>
      </c>
      <c r="O35" s="235">
        <f>ROUND(E35*N35,2)</f>
        <v>0.02</v>
      </c>
      <c r="P35" s="235">
        <v>0</v>
      </c>
      <c r="Q35" s="235">
        <f>ROUND(E35*P35,2)</f>
        <v>0</v>
      </c>
      <c r="R35" s="235"/>
      <c r="S35" s="235" t="s">
        <v>154</v>
      </c>
      <c r="T35" s="236" t="s">
        <v>155</v>
      </c>
      <c r="U35" s="222">
        <v>0</v>
      </c>
      <c r="V35" s="222">
        <f>ROUND(E35*U35,2)</f>
        <v>0</v>
      </c>
      <c r="W35" s="222"/>
      <c r="X35" s="222" t="s">
        <v>399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400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20"/>
      <c r="B36" s="221"/>
      <c r="C36" s="242" t="s">
        <v>703</v>
      </c>
      <c r="D36" s="237"/>
      <c r="E36" s="237"/>
      <c r="F36" s="237"/>
      <c r="G36" s="237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159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38" t="str">
        <f>C36</f>
        <v>použití -30 až 70 °C; max.provoz.teplota při zkratu 160 °C; min.teplota pokládky -5 °C; průřez vodiče 1,5 mm2; samozhášivý; odolnost vůči UV záření; barva pláště černá</v>
      </c>
      <c r="BB36" s="213"/>
      <c r="BC36" s="213"/>
      <c r="BD36" s="213"/>
      <c r="BE36" s="213"/>
      <c r="BF36" s="213"/>
      <c r="BG36" s="213"/>
      <c r="BH36" s="213"/>
    </row>
    <row r="37" spans="1:60" ht="56.25" outlineLevel="1" x14ac:dyDescent="0.2">
      <c r="A37" s="230">
        <v>26</v>
      </c>
      <c r="B37" s="231" t="s">
        <v>706</v>
      </c>
      <c r="C37" s="241" t="s">
        <v>707</v>
      </c>
      <c r="D37" s="232" t="s">
        <v>321</v>
      </c>
      <c r="E37" s="233">
        <v>280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15</v>
      </c>
      <c r="M37" s="235">
        <f>G37*(1+L37/100)</f>
        <v>0</v>
      </c>
      <c r="N37" s="235">
        <v>2.0000000000000001E-4</v>
      </c>
      <c r="O37" s="235">
        <f>ROUND(E37*N37,2)</f>
        <v>0.06</v>
      </c>
      <c r="P37" s="235">
        <v>0</v>
      </c>
      <c r="Q37" s="235">
        <f>ROUND(E37*P37,2)</f>
        <v>0</v>
      </c>
      <c r="R37" s="235"/>
      <c r="S37" s="235" t="s">
        <v>154</v>
      </c>
      <c r="T37" s="236" t="s">
        <v>155</v>
      </c>
      <c r="U37" s="222">
        <v>0</v>
      </c>
      <c r="V37" s="222">
        <f>ROUND(E37*U37,2)</f>
        <v>0</v>
      </c>
      <c r="W37" s="222"/>
      <c r="X37" s="222" t="s">
        <v>399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400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20"/>
      <c r="B38" s="221"/>
      <c r="C38" s="242" t="s">
        <v>708</v>
      </c>
      <c r="D38" s="237"/>
      <c r="E38" s="237"/>
      <c r="F38" s="237"/>
      <c r="G38" s="237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159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38" t="str">
        <f>C38</f>
        <v>použití -30 až 70 °C; max.provoz.teplota při zkratu 160 °C; min.teplota pokládky -5 °C; průřez vodiče 2,5 mm2; samozhášivý; odolnost vůči UV záření; barva pláště černá</v>
      </c>
      <c r="BB38" s="213"/>
      <c r="BC38" s="213"/>
      <c r="BD38" s="213"/>
      <c r="BE38" s="213"/>
      <c r="BF38" s="213"/>
      <c r="BG38" s="213"/>
      <c r="BH38" s="213"/>
    </row>
    <row r="39" spans="1:60" ht="56.25" outlineLevel="1" x14ac:dyDescent="0.2">
      <c r="A39" s="230">
        <v>27</v>
      </c>
      <c r="B39" s="231" t="s">
        <v>709</v>
      </c>
      <c r="C39" s="241" t="s">
        <v>710</v>
      </c>
      <c r="D39" s="232" t="s">
        <v>321</v>
      </c>
      <c r="E39" s="233">
        <v>100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15</v>
      </c>
      <c r="M39" s="235">
        <f>G39*(1+L39/100)</f>
        <v>0</v>
      </c>
      <c r="N39" s="235">
        <v>7.6000000000000004E-4</v>
      </c>
      <c r="O39" s="235">
        <f>ROUND(E39*N39,2)</f>
        <v>0.08</v>
      </c>
      <c r="P39" s="235">
        <v>0</v>
      </c>
      <c r="Q39" s="235">
        <f>ROUND(E39*P39,2)</f>
        <v>0</v>
      </c>
      <c r="R39" s="235"/>
      <c r="S39" s="235" t="s">
        <v>154</v>
      </c>
      <c r="T39" s="236" t="s">
        <v>155</v>
      </c>
      <c r="U39" s="222">
        <v>0</v>
      </c>
      <c r="V39" s="222">
        <f>ROUND(E39*U39,2)</f>
        <v>0</v>
      </c>
      <c r="W39" s="222"/>
      <c r="X39" s="222" t="s">
        <v>399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400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20"/>
      <c r="B40" s="221"/>
      <c r="C40" s="242" t="s">
        <v>711</v>
      </c>
      <c r="D40" s="237"/>
      <c r="E40" s="237"/>
      <c r="F40" s="237"/>
      <c r="G40" s="237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159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38" t="str">
        <f>C40</f>
        <v>-30 až 70 °C; max.provoz.teplota při zkratu 160 °C; min.teplota pokládky -5 °C; průřez vodiče 10 mm2; samozhášivý; odolnost vůči UV záření; barva pláště černá</v>
      </c>
      <c r="BB40" s="213"/>
      <c r="BC40" s="213"/>
      <c r="BD40" s="213"/>
      <c r="BE40" s="213"/>
      <c r="BF40" s="213"/>
      <c r="BG40" s="213"/>
      <c r="BH40" s="213"/>
    </row>
    <row r="41" spans="1:60" ht="33.75" outlineLevel="1" x14ac:dyDescent="0.2">
      <c r="A41" s="230">
        <v>28</v>
      </c>
      <c r="B41" s="231" t="s">
        <v>712</v>
      </c>
      <c r="C41" s="241" t="s">
        <v>713</v>
      </c>
      <c r="D41" s="232" t="s">
        <v>321</v>
      </c>
      <c r="E41" s="233">
        <v>25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15</v>
      </c>
      <c r="M41" s="235">
        <f>G41*(1+L41/100)</f>
        <v>0</v>
      </c>
      <c r="N41" s="235">
        <v>4.0000000000000003E-5</v>
      </c>
      <c r="O41" s="235">
        <f>ROUND(E41*N41,2)</f>
        <v>0</v>
      </c>
      <c r="P41" s="235">
        <v>0</v>
      </c>
      <c r="Q41" s="235">
        <f>ROUND(E41*P41,2)</f>
        <v>0</v>
      </c>
      <c r="R41" s="235"/>
      <c r="S41" s="235" t="s">
        <v>154</v>
      </c>
      <c r="T41" s="236" t="s">
        <v>155</v>
      </c>
      <c r="U41" s="222">
        <v>0</v>
      </c>
      <c r="V41" s="222">
        <f>ROUND(E41*U41,2)</f>
        <v>0</v>
      </c>
      <c r="W41" s="222"/>
      <c r="X41" s="222" t="s">
        <v>399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400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42" t="s">
        <v>714</v>
      </c>
      <c r="D42" s="237"/>
      <c r="E42" s="237"/>
      <c r="F42" s="237"/>
      <c r="G42" s="237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159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33.75" outlineLevel="1" x14ac:dyDescent="0.2">
      <c r="A43" s="230">
        <v>29</v>
      </c>
      <c r="B43" s="231" t="s">
        <v>715</v>
      </c>
      <c r="C43" s="241" t="s">
        <v>716</v>
      </c>
      <c r="D43" s="232" t="s">
        <v>321</v>
      </c>
      <c r="E43" s="233">
        <v>45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15</v>
      </c>
      <c r="M43" s="235">
        <f>G43*(1+L43/100)</f>
        <v>0</v>
      </c>
      <c r="N43" s="235">
        <v>1.1E-4</v>
      </c>
      <c r="O43" s="235">
        <f>ROUND(E43*N43,2)</f>
        <v>0</v>
      </c>
      <c r="P43" s="235">
        <v>0</v>
      </c>
      <c r="Q43" s="235">
        <f>ROUND(E43*P43,2)</f>
        <v>0</v>
      </c>
      <c r="R43" s="235"/>
      <c r="S43" s="235" t="s">
        <v>154</v>
      </c>
      <c r="T43" s="236" t="s">
        <v>155</v>
      </c>
      <c r="U43" s="222">
        <v>0</v>
      </c>
      <c r="V43" s="222">
        <f>ROUND(E43*U43,2)</f>
        <v>0</v>
      </c>
      <c r="W43" s="222"/>
      <c r="X43" s="222" t="s">
        <v>399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400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42" t="s">
        <v>717</v>
      </c>
      <c r="D44" s="237"/>
      <c r="E44" s="237"/>
      <c r="F44" s="237"/>
      <c r="G44" s="237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159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33.75" outlineLevel="1" x14ac:dyDescent="0.2">
      <c r="A45" s="230">
        <v>30</v>
      </c>
      <c r="B45" s="231" t="s">
        <v>718</v>
      </c>
      <c r="C45" s="241" t="s">
        <v>719</v>
      </c>
      <c r="D45" s="232" t="s">
        <v>321</v>
      </c>
      <c r="E45" s="233">
        <v>100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15</v>
      </c>
      <c r="M45" s="235">
        <f>G45*(1+L45/100)</f>
        <v>0</v>
      </c>
      <c r="N45" s="235">
        <v>1.7000000000000001E-4</v>
      </c>
      <c r="O45" s="235">
        <f>ROUND(E45*N45,2)</f>
        <v>0.02</v>
      </c>
      <c r="P45" s="235">
        <v>0</v>
      </c>
      <c r="Q45" s="235">
        <f>ROUND(E45*P45,2)</f>
        <v>0</v>
      </c>
      <c r="R45" s="235"/>
      <c r="S45" s="235" t="s">
        <v>154</v>
      </c>
      <c r="T45" s="236" t="s">
        <v>155</v>
      </c>
      <c r="U45" s="222">
        <v>0</v>
      </c>
      <c r="V45" s="222">
        <f>ROUND(E45*U45,2)</f>
        <v>0</v>
      </c>
      <c r="W45" s="222"/>
      <c r="X45" s="222" t="s">
        <v>399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400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42" t="s">
        <v>717</v>
      </c>
      <c r="D46" s="237"/>
      <c r="E46" s="237"/>
      <c r="F46" s="237"/>
      <c r="G46" s="237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159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9">
        <v>31</v>
      </c>
      <c r="B47" s="250" t="s">
        <v>720</v>
      </c>
      <c r="C47" s="258" t="s">
        <v>721</v>
      </c>
      <c r="D47" s="251" t="s">
        <v>675</v>
      </c>
      <c r="E47" s="252">
        <v>1</v>
      </c>
      <c r="F47" s="253"/>
      <c r="G47" s="254">
        <f>ROUND(E47*F47,2)</f>
        <v>0</v>
      </c>
      <c r="H47" s="253"/>
      <c r="I47" s="254">
        <f>ROUND(E47*H47,2)</f>
        <v>0</v>
      </c>
      <c r="J47" s="253"/>
      <c r="K47" s="254">
        <f>ROUND(E47*J47,2)</f>
        <v>0</v>
      </c>
      <c r="L47" s="254">
        <v>15</v>
      </c>
      <c r="M47" s="254">
        <f>G47*(1+L47/100)</f>
        <v>0</v>
      </c>
      <c r="N47" s="254">
        <v>0</v>
      </c>
      <c r="O47" s="254">
        <f>ROUND(E47*N47,2)</f>
        <v>0</v>
      </c>
      <c r="P47" s="254">
        <v>0</v>
      </c>
      <c r="Q47" s="254">
        <f>ROUND(E47*P47,2)</f>
        <v>0</v>
      </c>
      <c r="R47" s="254"/>
      <c r="S47" s="254" t="s">
        <v>154</v>
      </c>
      <c r="T47" s="255" t="s">
        <v>155</v>
      </c>
      <c r="U47" s="222">
        <v>0</v>
      </c>
      <c r="V47" s="222">
        <f>ROUND(E47*U47,2)</f>
        <v>0</v>
      </c>
      <c r="W47" s="222"/>
      <c r="X47" s="222" t="s">
        <v>399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400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9">
        <v>32</v>
      </c>
      <c r="B48" s="250" t="s">
        <v>722</v>
      </c>
      <c r="C48" s="258" t="s">
        <v>723</v>
      </c>
      <c r="D48" s="251" t="s">
        <v>199</v>
      </c>
      <c r="E48" s="252">
        <v>21</v>
      </c>
      <c r="F48" s="253"/>
      <c r="G48" s="254">
        <f>ROUND(E48*F48,2)</f>
        <v>0</v>
      </c>
      <c r="H48" s="253"/>
      <c r="I48" s="254">
        <f>ROUND(E48*H48,2)</f>
        <v>0</v>
      </c>
      <c r="J48" s="253"/>
      <c r="K48" s="254">
        <f>ROUND(E48*J48,2)</f>
        <v>0</v>
      </c>
      <c r="L48" s="254">
        <v>15</v>
      </c>
      <c r="M48" s="254">
        <f>G48*(1+L48/100)</f>
        <v>0</v>
      </c>
      <c r="N48" s="254">
        <v>0</v>
      </c>
      <c r="O48" s="254">
        <f>ROUND(E48*N48,2)</f>
        <v>0</v>
      </c>
      <c r="P48" s="254">
        <v>0</v>
      </c>
      <c r="Q48" s="254">
        <f>ROUND(E48*P48,2)</f>
        <v>0</v>
      </c>
      <c r="R48" s="254"/>
      <c r="S48" s="254" t="s">
        <v>154</v>
      </c>
      <c r="T48" s="255" t="s">
        <v>155</v>
      </c>
      <c r="U48" s="222">
        <v>0</v>
      </c>
      <c r="V48" s="222">
        <f>ROUND(E48*U48,2)</f>
        <v>0</v>
      </c>
      <c r="W48" s="222"/>
      <c r="X48" s="222" t="s">
        <v>399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400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9">
        <v>33</v>
      </c>
      <c r="B49" s="250" t="s">
        <v>724</v>
      </c>
      <c r="C49" s="258" t="s">
        <v>725</v>
      </c>
      <c r="D49" s="251" t="s">
        <v>199</v>
      </c>
      <c r="E49" s="252">
        <v>8</v>
      </c>
      <c r="F49" s="253"/>
      <c r="G49" s="254">
        <f>ROUND(E49*F49,2)</f>
        <v>0</v>
      </c>
      <c r="H49" s="253"/>
      <c r="I49" s="254">
        <f>ROUND(E49*H49,2)</f>
        <v>0</v>
      </c>
      <c r="J49" s="253"/>
      <c r="K49" s="254">
        <f>ROUND(E49*J49,2)</f>
        <v>0</v>
      </c>
      <c r="L49" s="254">
        <v>15</v>
      </c>
      <c r="M49" s="254">
        <f>G49*(1+L49/100)</f>
        <v>0</v>
      </c>
      <c r="N49" s="254">
        <v>0</v>
      </c>
      <c r="O49" s="254">
        <f>ROUND(E49*N49,2)</f>
        <v>0</v>
      </c>
      <c r="P49" s="254">
        <v>0</v>
      </c>
      <c r="Q49" s="254">
        <f>ROUND(E49*P49,2)</f>
        <v>0</v>
      </c>
      <c r="R49" s="254"/>
      <c r="S49" s="254" t="s">
        <v>154</v>
      </c>
      <c r="T49" s="255" t="s">
        <v>155</v>
      </c>
      <c r="U49" s="222">
        <v>0</v>
      </c>
      <c r="V49" s="222">
        <f>ROUND(E49*U49,2)</f>
        <v>0</v>
      </c>
      <c r="W49" s="222"/>
      <c r="X49" s="222" t="s">
        <v>399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400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9">
        <v>34</v>
      </c>
      <c r="B50" s="250" t="s">
        <v>726</v>
      </c>
      <c r="C50" s="258" t="s">
        <v>727</v>
      </c>
      <c r="D50" s="251" t="s">
        <v>199</v>
      </c>
      <c r="E50" s="252">
        <v>4</v>
      </c>
      <c r="F50" s="253"/>
      <c r="G50" s="254">
        <f>ROUND(E50*F50,2)</f>
        <v>0</v>
      </c>
      <c r="H50" s="253"/>
      <c r="I50" s="254">
        <f>ROUND(E50*H50,2)</f>
        <v>0</v>
      </c>
      <c r="J50" s="253"/>
      <c r="K50" s="254">
        <f>ROUND(E50*J50,2)</f>
        <v>0</v>
      </c>
      <c r="L50" s="254">
        <v>15</v>
      </c>
      <c r="M50" s="254">
        <f>G50*(1+L50/100)</f>
        <v>0</v>
      </c>
      <c r="N50" s="254">
        <v>0</v>
      </c>
      <c r="O50" s="254">
        <f>ROUND(E50*N50,2)</f>
        <v>0</v>
      </c>
      <c r="P50" s="254">
        <v>0</v>
      </c>
      <c r="Q50" s="254">
        <f>ROUND(E50*P50,2)</f>
        <v>0</v>
      </c>
      <c r="R50" s="254"/>
      <c r="S50" s="254" t="s">
        <v>154</v>
      </c>
      <c r="T50" s="255" t="s">
        <v>155</v>
      </c>
      <c r="U50" s="222">
        <v>0</v>
      </c>
      <c r="V50" s="222">
        <f>ROUND(E50*U50,2)</f>
        <v>0</v>
      </c>
      <c r="W50" s="222"/>
      <c r="X50" s="222" t="s">
        <v>399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400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9">
        <v>35</v>
      </c>
      <c r="B51" s="250" t="s">
        <v>728</v>
      </c>
      <c r="C51" s="258" t="s">
        <v>729</v>
      </c>
      <c r="D51" s="251" t="s">
        <v>199</v>
      </c>
      <c r="E51" s="252">
        <v>1</v>
      </c>
      <c r="F51" s="253"/>
      <c r="G51" s="254">
        <f>ROUND(E51*F51,2)</f>
        <v>0</v>
      </c>
      <c r="H51" s="253"/>
      <c r="I51" s="254">
        <f>ROUND(E51*H51,2)</f>
        <v>0</v>
      </c>
      <c r="J51" s="253"/>
      <c r="K51" s="254">
        <f>ROUND(E51*J51,2)</f>
        <v>0</v>
      </c>
      <c r="L51" s="254">
        <v>15</v>
      </c>
      <c r="M51" s="254">
        <f>G51*(1+L51/100)</f>
        <v>0</v>
      </c>
      <c r="N51" s="254">
        <v>0</v>
      </c>
      <c r="O51" s="254">
        <f>ROUND(E51*N51,2)</f>
        <v>0</v>
      </c>
      <c r="P51" s="254">
        <v>0</v>
      </c>
      <c r="Q51" s="254">
        <f>ROUND(E51*P51,2)</f>
        <v>0</v>
      </c>
      <c r="R51" s="254"/>
      <c r="S51" s="254" t="s">
        <v>154</v>
      </c>
      <c r="T51" s="255" t="s">
        <v>155</v>
      </c>
      <c r="U51" s="222">
        <v>0</v>
      </c>
      <c r="V51" s="222">
        <f>ROUND(E51*U51,2)</f>
        <v>0</v>
      </c>
      <c r="W51" s="222"/>
      <c r="X51" s="222" t="s">
        <v>399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400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x14ac:dyDescent="0.2">
      <c r="A52" s="224" t="s">
        <v>149</v>
      </c>
      <c r="B52" s="225" t="s">
        <v>115</v>
      </c>
      <c r="C52" s="240" t="s">
        <v>116</v>
      </c>
      <c r="D52" s="226"/>
      <c r="E52" s="227"/>
      <c r="F52" s="228"/>
      <c r="G52" s="228">
        <f>SUMIF(AG53:AG60,"&lt;&gt;NOR",G53:G60)</f>
        <v>0</v>
      </c>
      <c r="H52" s="228"/>
      <c r="I52" s="228">
        <f>SUM(I53:I60)</f>
        <v>0</v>
      </c>
      <c r="J52" s="228"/>
      <c r="K52" s="228">
        <f>SUM(K53:K60)</f>
        <v>0</v>
      </c>
      <c r="L52" s="228"/>
      <c r="M52" s="228">
        <f>SUM(M53:M60)</f>
        <v>0</v>
      </c>
      <c r="N52" s="228"/>
      <c r="O52" s="228">
        <f>SUM(O53:O60)</f>
        <v>0</v>
      </c>
      <c r="P52" s="228"/>
      <c r="Q52" s="228">
        <f>SUM(Q53:Q60)</f>
        <v>0</v>
      </c>
      <c r="R52" s="228"/>
      <c r="S52" s="228"/>
      <c r="T52" s="229"/>
      <c r="U52" s="223"/>
      <c r="V52" s="223">
        <f>SUM(V53:V60)</f>
        <v>5.1000000000000005</v>
      </c>
      <c r="W52" s="223"/>
      <c r="X52" s="223"/>
      <c r="AG52" t="s">
        <v>150</v>
      </c>
    </row>
    <row r="53" spans="1:60" ht="22.5" outlineLevel="1" x14ac:dyDescent="0.2">
      <c r="A53" s="249">
        <v>36</v>
      </c>
      <c r="B53" s="250" t="s">
        <v>663</v>
      </c>
      <c r="C53" s="258" t="s">
        <v>664</v>
      </c>
      <c r="D53" s="251" t="s">
        <v>199</v>
      </c>
      <c r="E53" s="252">
        <v>2</v>
      </c>
      <c r="F53" s="253"/>
      <c r="G53" s="254">
        <f>ROUND(E53*F53,2)</f>
        <v>0</v>
      </c>
      <c r="H53" s="253"/>
      <c r="I53" s="254">
        <f>ROUND(E53*H53,2)</f>
        <v>0</v>
      </c>
      <c r="J53" s="253"/>
      <c r="K53" s="254">
        <f>ROUND(E53*J53,2)</f>
        <v>0</v>
      </c>
      <c r="L53" s="254">
        <v>15</v>
      </c>
      <c r="M53" s="254">
        <f>G53*(1+L53/100)</f>
        <v>0</v>
      </c>
      <c r="N53" s="254">
        <v>8.0000000000000007E-5</v>
      </c>
      <c r="O53" s="254">
        <f>ROUND(E53*N53,2)</f>
        <v>0</v>
      </c>
      <c r="P53" s="254">
        <v>1E-3</v>
      </c>
      <c r="Q53" s="254">
        <f>ROUND(E53*P53,2)</f>
        <v>0</v>
      </c>
      <c r="R53" s="254"/>
      <c r="S53" s="254" t="s">
        <v>154</v>
      </c>
      <c r="T53" s="255" t="s">
        <v>155</v>
      </c>
      <c r="U53" s="222">
        <v>0.152</v>
      </c>
      <c r="V53" s="222">
        <f>ROUND(E53*U53,2)</f>
        <v>0.3</v>
      </c>
      <c r="W53" s="222"/>
      <c r="X53" s="222" t="s">
        <v>167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168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49">
        <v>37</v>
      </c>
      <c r="B54" s="250" t="s">
        <v>671</v>
      </c>
      <c r="C54" s="258" t="s">
        <v>672</v>
      </c>
      <c r="D54" s="251" t="s">
        <v>199</v>
      </c>
      <c r="E54" s="252">
        <v>2</v>
      </c>
      <c r="F54" s="253"/>
      <c r="G54" s="254">
        <f>ROUND(E54*F54,2)</f>
        <v>0</v>
      </c>
      <c r="H54" s="253"/>
      <c r="I54" s="254">
        <f>ROUND(E54*H54,2)</f>
        <v>0</v>
      </c>
      <c r="J54" s="253"/>
      <c r="K54" s="254">
        <f>ROUND(E54*J54,2)</f>
        <v>0</v>
      </c>
      <c r="L54" s="254">
        <v>15</v>
      </c>
      <c r="M54" s="254">
        <f>G54*(1+L54/100)</f>
        <v>0</v>
      </c>
      <c r="N54" s="254">
        <v>3.0000000000000001E-5</v>
      </c>
      <c r="O54" s="254">
        <f>ROUND(E54*N54,2)</f>
        <v>0</v>
      </c>
      <c r="P54" s="254">
        <v>0</v>
      </c>
      <c r="Q54" s="254">
        <f>ROUND(E54*P54,2)</f>
        <v>0</v>
      </c>
      <c r="R54" s="254"/>
      <c r="S54" s="254" t="s">
        <v>154</v>
      </c>
      <c r="T54" s="255" t="s">
        <v>155</v>
      </c>
      <c r="U54" s="222">
        <v>0.14130000000000001</v>
      </c>
      <c r="V54" s="222">
        <f>ROUND(E54*U54,2)</f>
        <v>0.28000000000000003</v>
      </c>
      <c r="W54" s="222"/>
      <c r="X54" s="222" t="s">
        <v>167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168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9">
        <v>38</v>
      </c>
      <c r="B55" s="250" t="s">
        <v>730</v>
      </c>
      <c r="C55" s="258" t="s">
        <v>731</v>
      </c>
      <c r="D55" s="251" t="s">
        <v>321</v>
      </c>
      <c r="E55" s="252">
        <v>60</v>
      </c>
      <c r="F55" s="253"/>
      <c r="G55" s="254">
        <f>ROUND(E55*F55,2)</f>
        <v>0</v>
      </c>
      <c r="H55" s="253"/>
      <c r="I55" s="254">
        <f>ROUND(E55*H55,2)</f>
        <v>0</v>
      </c>
      <c r="J55" s="253"/>
      <c r="K55" s="254">
        <f>ROUND(E55*J55,2)</f>
        <v>0</v>
      </c>
      <c r="L55" s="254">
        <v>15</v>
      </c>
      <c r="M55" s="254">
        <f>G55*(1+L55/100)</f>
        <v>0</v>
      </c>
      <c r="N55" s="254">
        <v>0</v>
      </c>
      <c r="O55" s="254">
        <f>ROUND(E55*N55,2)</f>
        <v>0</v>
      </c>
      <c r="P55" s="254">
        <v>0</v>
      </c>
      <c r="Q55" s="254">
        <f>ROUND(E55*P55,2)</f>
        <v>0</v>
      </c>
      <c r="R55" s="254"/>
      <c r="S55" s="254" t="s">
        <v>154</v>
      </c>
      <c r="T55" s="255" t="s">
        <v>155</v>
      </c>
      <c r="U55" s="222">
        <v>5.7829999999999999E-2</v>
      </c>
      <c r="V55" s="222">
        <f>ROUND(E55*U55,2)</f>
        <v>3.47</v>
      </c>
      <c r="W55" s="222"/>
      <c r="X55" s="222" t="s">
        <v>167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168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9">
        <v>39</v>
      </c>
      <c r="B56" s="250" t="s">
        <v>732</v>
      </c>
      <c r="C56" s="258" t="s">
        <v>733</v>
      </c>
      <c r="D56" s="251" t="s">
        <v>199</v>
      </c>
      <c r="E56" s="252">
        <v>1</v>
      </c>
      <c r="F56" s="253"/>
      <c r="G56" s="254">
        <f>ROUND(E56*F56,2)</f>
        <v>0</v>
      </c>
      <c r="H56" s="253"/>
      <c r="I56" s="254">
        <f>ROUND(E56*H56,2)</f>
        <v>0</v>
      </c>
      <c r="J56" s="253"/>
      <c r="K56" s="254">
        <f>ROUND(E56*J56,2)</f>
        <v>0</v>
      </c>
      <c r="L56" s="254">
        <v>15</v>
      </c>
      <c r="M56" s="254">
        <f>G56*(1+L56/100)</f>
        <v>0</v>
      </c>
      <c r="N56" s="254">
        <v>0</v>
      </c>
      <c r="O56" s="254">
        <f>ROUND(E56*N56,2)</f>
        <v>0</v>
      </c>
      <c r="P56" s="254">
        <v>0</v>
      </c>
      <c r="Q56" s="254">
        <f>ROUND(E56*P56,2)</f>
        <v>0</v>
      </c>
      <c r="R56" s="254"/>
      <c r="S56" s="254" t="s">
        <v>154</v>
      </c>
      <c r="T56" s="255" t="s">
        <v>155</v>
      </c>
      <c r="U56" s="222">
        <v>0.14033000000000001</v>
      </c>
      <c r="V56" s="222">
        <f>ROUND(E56*U56,2)</f>
        <v>0.14000000000000001</v>
      </c>
      <c r="W56" s="222"/>
      <c r="X56" s="222" t="s">
        <v>167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168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9">
        <v>40</v>
      </c>
      <c r="B57" s="250" t="s">
        <v>734</v>
      </c>
      <c r="C57" s="258" t="s">
        <v>735</v>
      </c>
      <c r="D57" s="251" t="s">
        <v>199</v>
      </c>
      <c r="E57" s="252">
        <v>2</v>
      </c>
      <c r="F57" s="253"/>
      <c r="G57" s="254">
        <f>ROUND(E57*F57,2)</f>
        <v>0</v>
      </c>
      <c r="H57" s="253"/>
      <c r="I57" s="254">
        <f>ROUND(E57*H57,2)</f>
        <v>0</v>
      </c>
      <c r="J57" s="253"/>
      <c r="K57" s="254">
        <f>ROUND(E57*J57,2)</f>
        <v>0</v>
      </c>
      <c r="L57" s="254">
        <v>15</v>
      </c>
      <c r="M57" s="254">
        <f>G57*(1+L57/100)</f>
        <v>0</v>
      </c>
      <c r="N57" s="254">
        <v>0</v>
      </c>
      <c r="O57" s="254">
        <f>ROUND(E57*N57,2)</f>
        <v>0</v>
      </c>
      <c r="P57" s="254">
        <v>0</v>
      </c>
      <c r="Q57" s="254">
        <f>ROUND(E57*P57,2)</f>
        <v>0</v>
      </c>
      <c r="R57" s="254"/>
      <c r="S57" s="254" t="s">
        <v>154</v>
      </c>
      <c r="T57" s="255" t="s">
        <v>155</v>
      </c>
      <c r="U57" s="222">
        <v>0.45667000000000002</v>
      </c>
      <c r="V57" s="222">
        <f>ROUND(E57*U57,2)</f>
        <v>0.91</v>
      </c>
      <c r="W57" s="222"/>
      <c r="X57" s="222" t="s">
        <v>167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168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9">
        <v>41</v>
      </c>
      <c r="B58" s="250" t="s">
        <v>736</v>
      </c>
      <c r="C58" s="258" t="s">
        <v>737</v>
      </c>
      <c r="D58" s="251" t="s">
        <v>321</v>
      </c>
      <c r="E58" s="252">
        <v>60</v>
      </c>
      <c r="F58" s="253"/>
      <c r="G58" s="254">
        <f>ROUND(E58*F58,2)</f>
        <v>0</v>
      </c>
      <c r="H58" s="253"/>
      <c r="I58" s="254">
        <f>ROUND(E58*H58,2)</f>
        <v>0</v>
      </c>
      <c r="J58" s="253"/>
      <c r="K58" s="254">
        <f>ROUND(E58*J58,2)</f>
        <v>0</v>
      </c>
      <c r="L58" s="254">
        <v>15</v>
      </c>
      <c r="M58" s="254">
        <f>G58*(1+L58/100)</f>
        <v>0</v>
      </c>
      <c r="N58" s="254">
        <v>0</v>
      </c>
      <c r="O58" s="254">
        <f>ROUND(E58*N58,2)</f>
        <v>0</v>
      </c>
      <c r="P58" s="254">
        <v>0</v>
      </c>
      <c r="Q58" s="254">
        <f>ROUND(E58*P58,2)</f>
        <v>0</v>
      </c>
      <c r="R58" s="254"/>
      <c r="S58" s="254" t="s">
        <v>154</v>
      </c>
      <c r="T58" s="255" t="s">
        <v>155</v>
      </c>
      <c r="U58" s="222">
        <v>0</v>
      </c>
      <c r="V58" s="222">
        <f>ROUND(E58*U58,2)</f>
        <v>0</v>
      </c>
      <c r="W58" s="222"/>
      <c r="X58" s="222" t="s">
        <v>399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400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9">
        <v>42</v>
      </c>
      <c r="B59" s="250" t="s">
        <v>738</v>
      </c>
      <c r="C59" s="258" t="s">
        <v>739</v>
      </c>
      <c r="D59" s="251" t="s">
        <v>199</v>
      </c>
      <c r="E59" s="252">
        <v>1</v>
      </c>
      <c r="F59" s="253"/>
      <c r="G59" s="254">
        <f>ROUND(E59*F59,2)</f>
        <v>0</v>
      </c>
      <c r="H59" s="253"/>
      <c r="I59" s="254">
        <f>ROUND(E59*H59,2)</f>
        <v>0</v>
      </c>
      <c r="J59" s="253"/>
      <c r="K59" s="254">
        <f>ROUND(E59*J59,2)</f>
        <v>0</v>
      </c>
      <c r="L59" s="254">
        <v>15</v>
      </c>
      <c r="M59" s="254">
        <f>G59*(1+L59/100)</f>
        <v>0</v>
      </c>
      <c r="N59" s="254">
        <v>0</v>
      </c>
      <c r="O59" s="254">
        <f>ROUND(E59*N59,2)</f>
        <v>0</v>
      </c>
      <c r="P59" s="254">
        <v>0</v>
      </c>
      <c r="Q59" s="254">
        <f>ROUND(E59*P59,2)</f>
        <v>0</v>
      </c>
      <c r="R59" s="254"/>
      <c r="S59" s="254" t="s">
        <v>154</v>
      </c>
      <c r="T59" s="255" t="s">
        <v>155</v>
      </c>
      <c r="U59" s="222">
        <v>0</v>
      </c>
      <c r="V59" s="222">
        <f>ROUND(E59*U59,2)</f>
        <v>0</v>
      </c>
      <c r="W59" s="222"/>
      <c r="X59" s="222" t="s">
        <v>399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400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9">
        <v>43</v>
      </c>
      <c r="B60" s="250" t="s">
        <v>740</v>
      </c>
      <c r="C60" s="258" t="s">
        <v>741</v>
      </c>
      <c r="D60" s="251" t="s">
        <v>199</v>
      </c>
      <c r="E60" s="252">
        <v>2</v>
      </c>
      <c r="F60" s="253"/>
      <c r="G60" s="254">
        <f>ROUND(E60*F60,2)</f>
        <v>0</v>
      </c>
      <c r="H60" s="253"/>
      <c r="I60" s="254">
        <f>ROUND(E60*H60,2)</f>
        <v>0</v>
      </c>
      <c r="J60" s="253"/>
      <c r="K60" s="254">
        <f>ROUND(E60*J60,2)</f>
        <v>0</v>
      </c>
      <c r="L60" s="254">
        <v>15</v>
      </c>
      <c r="M60" s="254">
        <f>G60*(1+L60/100)</f>
        <v>0</v>
      </c>
      <c r="N60" s="254">
        <v>1.3999999999999999E-4</v>
      </c>
      <c r="O60" s="254">
        <f>ROUND(E60*N60,2)</f>
        <v>0</v>
      </c>
      <c r="P60" s="254">
        <v>0</v>
      </c>
      <c r="Q60" s="254">
        <f>ROUND(E60*P60,2)</f>
        <v>0</v>
      </c>
      <c r="R60" s="254"/>
      <c r="S60" s="254" t="s">
        <v>154</v>
      </c>
      <c r="T60" s="255" t="s">
        <v>155</v>
      </c>
      <c r="U60" s="222">
        <v>0</v>
      </c>
      <c r="V60" s="222">
        <f>ROUND(E60*U60,2)</f>
        <v>0</v>
      </c>
      <c r="W60" s="222"/>
      <c r="X60" s="222" t="s">
        <v>399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400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x14ac:dyDescent="0.2">
      <c r="A61" s="224" t="s">
        <v>149</v>
      </c>
      <c r="B61" s="225" t="s">
        <v>113</v>
      </c>
      <c r="C61" s="240" t="s">
        <v>114</v>
      </c>
      <c r="D61" s="226"/>
      <c r="E61" s="227"/>
      <c r="F61" s="228"/>
      <c r="G61" s="228">
        <f>SUMIF(AG62:AG62,"&lt;&gt;NOR",G62:G62)</f>
        <v>0</v>
      </c>
      <c r="H61" s="228"/>
      <c r="I61" s="228">
        <f>SUM(I62:I62)</f>
        <v>0</v>
      </c>
      <c r="J61" s="228"/>
      <c r="K61" s="228">
        <f>SUM(K62:K62)</f>
        <v>0</v>
      </c>
      <c r="L61" s="228"/>
      <c r="M61" s="228">
        <f>SUM(M62:M62)</f>
        <v>0</v>
      </c>
      <c r="N61" s="228"/>
      <c r="O61" s="228">
        <f>SUM(O62:O62)</f>
        <v>0</v>
      </c>
      <c r="P61" s="228"/>
      <c r="Q61" s="228">
        <f>SUM(Q62:Q62)</f>
        <v>0</v>
      </c>
      <c r="R61" s="228"/>
      <c r="S61" s="228"/>
      <c r="T61" s="229"/>
      <c r="U61" s="223"/>
      <c r="V61" s="223">
        <f>SUM(V62:V62)</f>
        <v>0</v>
      </c>
      <c r="W61" s="223"/>
      <c r="X61" s="223"/>
      <c r="AG61" t="s">
        <v>150</v>
      </c>
    </row>
    <row r="62" spans="1:60" outlineLevel="1" x14ac:dyDescent="0.2">
      <c r="A62" s="230">
        <v>44</v>
      </c>
      <c r="B62" s="231" t="s">
        <v>742</v>
      </c>
      <c r="C62" s="241" t="s">
        <v>743</v>
      </c>
      <c r="D62" s="232" t="s">
        <v>675</v>
      </c>
      <c r="E62" s="233">
        <v>1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15</v>
      </c>
      <c r="M62" s="235">
        <f>G62*(1+L62/100)</f>
        <v>0</v>
      </c>
      <c r="N62" s="235">
        <v>0</v>
      </c>
      <c r="O62" s="235">
        <f>ROUND(E62*N62,2)</f>
        <v>0</v>
      </c>
      <c r="P62" s="235">
        <v>0</v>
      </c>
      <c r="Q62" s="235">
        <f>ROUND(E62*P62,2)</f>
        <v>0</v>
      </c>
      <c r="R62" s="235"/>
      <c r="S62" s="235" t="s">
        <v>154</v>
      </c>
      <c r="T62" s="236" t="s">
        <v>155</v>
      </c>
      <c r="U62" s="222">
        <v>0</v>
      </c>
      <c r="V62" s="222">
        <f>ROUND(E62*U62,2)</f>
        <v>0</v>
      </c>
      <c r="W62" s="222"/>
      <c r="X62" s="222" t="s">
        <v>156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648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x14ac:dyDescent="0.2">
      <c r="A63" s="3"/>
      <c r="B63" s="4"/>
      <c r="C63" s="243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v>15</v>
      </c>
      <c r="AF63">
        <v>21</v>
      </c>
      <c r="AG63" t="s">
        <v>136</v>
      </c>
    </row>
    <row r="64" spans="1:60" x14ac:dyDescent="0.2">
      <c r="A64" s="216"/>
      <c r="B64" s="217" t="s">
        <v>29</v>
      </c>
      <c r="C64" s="244"/>
      <c r="D64" s="218"/>
      <c r="E64" s="219"/>
      <c r="F64" s="219"/>
      <c r="G64" s="239">
        <f>G8+G52+G61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f>SUMIF(L7:L62,AE63,G7:G62)</f>
        <v>0</v>
      </c>
      <c r="AF64">
        <f>SUMIF(L7:L62,AF63,G7:G62)</f>
        <v>0</v>
      </c>
      <c r="AG64" t="s">
        <v>163</v>
      </c>
    </row>
    <row r="65" spans="3:33" x14ac:dyDescent="0.2">
      <c r="C65" s="245"/>
      <c r="D65" s="10"/>
      <c r="AG65" t="s">
        <v>164</v>
      </c>
    </row>
    <row r="66" spans="3:33" x14ac:dyDescent="0.2">
      <c r="D66" s="10"/>
    </row>
    <row r="67" spans="3:33" x14ac:dyDescent="0.2">
      <c r="D67" s="10"/>
    </row>
    <row r="68" spans="3:33" x14ac:dyDescent="0.2">
      <c r="D68" s="10"/>
    </row>
    <row r="69" spans="3:33" x14ac:dyDescent="0.2">
      <c r="D69" s="10"/>
    </row>
    <row r="70" spans="3:33" x14ac:dyDescent="0.2">
      <c r="D70" s="10"/>
    </row>
    <row r="71" spans="3:33" x14ac:dyDescent="0.2">
      <c r="D71" s="10"/>
    </row>
    <row r="72" spans="3:33" x14ac:dyDescent="0.2">
      <c r="D72" s="10"/>
    </row>
    <row r="73" spans="3:33" x14ac:dyDescent="0.2">
      <c r="D73" s="10"/>
    </row>
    <row r="74" spans="3:33" x14ac:dyDescent="0.2">
      <c r="D74" s="10"/>
    </row>
    <row r="75" spans="3:33" x14ac:dyDescent="0.2">
      <c r="D75" s="10"/>
    </row>
    <row r="76" spans="3:33" x14ac:dyDescent="0.2">
      <c r="D76" s="10"/>
    </row>
    <row r="77" spans="3:33" x14ac:dyDescent="0.2">
      <c r="D77" s="10"/>
    </row>
    <row r="78" spans="3:33" x14ac:dyDescent="0.2">
      <c r="D78" s="10"/>
    </row>
    <row r="79" spans="3:33" x14ac:dyDescent="0.2">
      <c r="D79" s="10"/>
    </row>
    <row r="80" spans="3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1">
    <mergeCell ref="C38:G38"/>
    <mergeCell ref="C40:G40"/>
    <mergeCell ref="C42:G42"/>
    <mergeCell ref="C44:G44"/>
    <mergeCell ref="C46:G46"/>
    <mergeCell ref="A1:G1"/>
    <mergeCell ref="C2:G2"/>
    <mergeCell ref="C3:G3"/>
    <mergeCell ref="C4:G4"/>
    <mergeCell ref="C34:G34"/>
    <mergeCell ref="C36:G3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00 00 Naklady</vt:lpstr>
      <vt:lpstr>SO01 D.1.1 Pol</vt:lpstr>
      <vt:lpstr>SO01 D.1.4.2 Pol</vt:lpstr>
      <vt:lpstr>SO01 D.1.4.4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'SO01 D.1.1 Pol'!Názvy_tisku</vt:lpstr>
      <vt:lpstr>'SO01 D.1.4.2 Pol'!Názvy_tisku</vt:lpstr>
      <vt:lpstr>'SO01 D.1.4.4 Pol'!Názvy_tisku</vt:lpstr>
      <vt:lpstr>oadresa</vt:lpstr>
      <vt:lpstr>Stavba!Objednatel</vt:lpstr>
      <vt:lpstr>Stavba!Objekt</vt:lpstr>
      <vt:lpstr>'00 00 Naklady'!Oblast_tisku</vt:lpstr>
      <vt:lpstr>'SO01 D.1.1 Pol'!Oblast_tisku</vt:lpstr>
      <vt:lpstr>'SO01 D.1.4.2 Pol'!Oblast_tisku</vt:lpstr>
      <vt:lpstr>'SO01 D.1.4.4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Daler</dc:creator>
  <cp:lastModifiedBy>Jiří Daler</cp:lastModifiedBy>
  <cp:lastPrinted>2019-03-19T12:27:02Z</cp:lastPrinted>
  <dcterms:created xsi:type="dcterms:W3CDTF">2009-04-08T07:15:50Z</dcterms:created>
  <dcterms:modified xsi:type="dcterms:W3CDTF">2021-10-27T09:37:53Z</dcterms:modified>
</cp:coreProperties>
</file>