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uziu\OneDrive\Dokumenty\Plocha\Byty Brno - střed (13 bytů) III\"/>
    </mc:Choice>
  </mc:AlternateContent>
  <xr:revisionPtr revIDLastSave="0" documentId="8_{05CE3517-F954-4994-9EFB-D4DC866BA91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2 11_00 Pol" sheetId="12" r:id="rId4"/>
    <sheet name="12 12_01 Pol" sheetId="13" r:id="rId5"/>
    <sheet name="12 12_02 Pol" sheetId="14" r:id="rId6"/>
    <sheet name="12 12_03 Pol" sheetId="15" r:id="rId7"/>
    <sheet name="12 12_04 Pol" sheetId="16" r:id="rId8"/>
  </sheets>
  <externalReferences>
    <externalReference r:id="rId9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'12 11_00 Pol'!$1:$7</definedName>
    <definedName name="_xlnm.Print_Titles" localSheetId="4">'12 12_01 Pol'!$1:$7</definedName>
    <definedName name="_xlnm.Print_Titles" localSheetId="5">'12 12_02 Pol'!$1:$7</definedName>
    <definedName name="_xlnm.Print_Titles" localSheetId="6">'12 12_03 Pol'!$1:$7</definedName>
    <definedName name="_xlnm.Print_Titles" localSheetId="7">'12 12_04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'12 11_00 Pol'!$A$1:$X$13</definedName>
    <definedName name="_xlnm.Print_Area" localSheetId="4">'12 12_01 Pol'!$A$1:$X$238</definedName>
    <definedName name="_xlnm.Print_Area" localSheetId="5">'12 12_02 Pol'!$A$1:$X$171</definedName>
    <definedName name="_xlnm.Print_Area" localSheetId="6">'12 12_03 Pol'!$A$1:$X$130</definedName>
    <definedName name="_xlnm.Print_Area" localSheetId="7">'12 12_04 Pol'!$A$1:$X$179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178" i="16"/>
  <c r="G8" i="16"/>
  <c r="G9" i="16"/>
  <c r="M9" i="16" s="1"/>
  <c r="I9" i="16"/>
  <c r="I8" i="16" s="1"/>
  <c r="K9" i="16"/>
  <c r="K8" i="16" s="1"/>
  <c r="O9" i="16"/>
  <c r="O8" i="16" s="1"/>
  <c r="Q9" i="16"/>
  <c r="Q8" i="16" s="1"/>
  <c r="V9" i="16"/>
  <c r="V8" i="16" s="1"/>
  <c r="G12" i="16"/>
  <c r="M12" i="16" s="1"/>
  <c r="I12" i="16"/>
  <c r="K12" i="16"/>
  <c r="O12" i="16"/>
  <c r="Q12" i="16"/>
  <c r="V12" i="16"/>
  <c r="G15" i="16"/>
  <c r="I15" i="16"/>
  <c r="K15" i="16"/>
  <c r="M15" i="16"/>
  <c r="O15" i="16"/>
  <c r="Q15" i="16"/>
  <c r="V15" i="16"/>
  <c r="G17" i="16"/>
  <c r="I17" i="16"/>
  <c r="K17" i="16"/>
  <c r="M17" i="16"/>
  <c r="O17" i="16"/>
  <c r="Q17" i="16"/>
  <c r="V17" i="16"/>
  <c r="G20" i="16"/>
  <c r="I20" i="16"/>
  <c r="K20" i="16"/>
  <c r="M20" i="16"/>
  <c r="O20" i="16"/>
  <c r="Q20" i="16"/>
  <c r="V20" i="16"/>
  <c r="G22" i="16"/>
  <c r="O22" i="16"/>
  <c r="V22" i="16"/>
  <c r="G23" i="16"/>
  <c r="I23" i="16"/>
  <c r="I22" i="16" s="1"/>
  <c r="K23" i="16"/>
  <c r="K22" i="16" s="1"/>
  <c r="M23" i="16"/>
  <c r="M22" i="16" s="1"/>
  <c r="O23" i="16"/>
  <c r="Q23" i="16"/>
  <c r="Q22" i="16" s="1"/>
  <c r="V23" i="16"/>
  <c r="G25" i="16"/>
  <c r="G26" i="16"/>
  <c r="I26" i="16"/>
  <c r="I25" i="16" s="1"/>
  <c r="K26" i="16"/>
  <c r="M26" i="16"/>
  <c r="O26" i="16"/>
  <c r="O25" i="16" s="1"/>
  <c r="Q26" i="16"/>
  <c r="Q25" i="16" s="1"/>
  <c r="V26" i="16"/>
  <c r="G29" i="16"/>
  <c r="M29" i="16" s="1"/>
  <c r="I29" i="16"/>
  <c r="K29" i="16"/>
  <c r="K25" i="16" s="1"/>
  <c r="O29" i="16"/>
  <c r="Q29" i="16"/>
  <c r="V29" i="16"/>
  <c r="V25" i="16" s="1"/>
  <c r="G32" i="16"/>
  <c r="I32" i="16"/>
  <c r="K32" i="16"/>
  <c r="M32" i="16"/>
  <c r="O32" i="16"/>
  <c r="Q32" i="16"/>
  <c r="V32" i="16"/>
  <c r="G36" i="16"/>
  <c r="I36" i="16"/>
  <c r="K36" i="16"/>
  <c r="M36" i="16"/>
  <c r="O36" i="16"/>
  <c r="Q36" i="16"/>
  <c r="V36" i="16"/>
  <c r="G40" i="16"/>
  <c r="I40" i="16"/>
  <c r="K40" i="16"/>
  <c r="M40" i="16"/>
  <c r="O40" i="16"/>
  <c r="Q40" i="16"/>
  <c r="V40" i="16"/>
  <c r="V43" i="16"/>
  <c r="G44" i="16"/>
  <c r="I44" i="16"/>
  <c r="I43" i="16" s="1"/>
  <c r="K44" i="16"/>
  <c r="K43" i="16" s="1"/>
  <c r="M44" i="16"/>
  <c r="O44" i="16"/>
  <c r="Q44" i="16"/>
  <c r="V44" i="16"/>
  <c r="G46" i="16"/>
  <c r="G43" i="16" s="1"/>
  <c r="I46" i="16"/>
  <c r="K46" i="16"/>
  <c r="O46" i="16"/>
  <c r="O43" i="16" s="1"/>
  <c r="Q46" i="16"/>
  <c r="V46" i="16"/>
  <c r="G49" i="16"/>
  <c r="I49" i="16"/>
  <c r="K49" i="16"/>
  <c r="M49" i="16"/>
  <c r="O49" i="16"/>
  <c r="Q49" i="16"/>
  <c r="Q43" i="16" s="1"/>
  <c r="V49" i="16"/>
  <c r="G51" i="16"/>
  <c r="M51" i="16" s="1"/>
  <c r="I51" i="16"/>
  <c r="K51" i="16"/>
  <c r="O51" i="16"/>
  <c r="Q51" i="16"/>
  <c r="V51" i="16"/>
  <c r="G53" i="16"/>
  <c r="I53" i="16"/>
  <c r="K53" i="16"/>
  <c r="M53" i="16"/>
  <c r="O53" i="16"/>
  <c r="Q53" i="16"/>
  <c r="V53" i="16"/>
  <c r="G55" i="16"/>
  <c r="I55" i="16"/>
  <c r="K55" i="16"/>
  <c r="M55" i="16"/>
  <c r="O55" i="16"/>
  <c r="Q55" i="16"/>
  <c r="V55" i="16"/>
  <c r="Q57" i="16"/>
  <c r="G58" i="16"/>
  <c r="G57" i="16" s="1"/>
  <c r="I58" i="16"/>
  <c r="I57" i="16" s="1"/>
  <c r="K58" i="16"/>
  <c r="K57" i="16" s="1"/>
  <c r="O58" i="16"/>
  <c r="O57" i="16" s="1"/>
  <c r="Q58" i="16"/>
  <c r="V58" i="16"/>
  <c r="V57" i="16" s="1"/>
  <c r="G62" i="16"/>
  <c r="I62" i="16"/>
  <c r="K62" i="16"/>
  <c r="M62" i="16"/>
  <c r="O62" i="16"/>
  <c r="Q62" i="16"/>
  <c r="V62" i="16"/>
  <c r="G66" i="16"/>
  <c r="M66" i="16" s="1"/>
  <c r="I66" i="16"/>
  <c r="K66" i="16"/>
  <c r="O66" i="16"/>
  <c r="Q66" i="16"/>
  <c r="V66" i="16"/>
  <c r="G70" i="16"/>
  <c r="I70" i="16"/>
  <c r="G71" i="16"/>
  <c r="M71" i="16" s="1"/>
  <c r="M70" i="16" s="1"/>
  <c r="I71" i="16"/>
  <c r="K71" i="16"/>
  <c r="K70" i="16" s="1"/>
  <c r="O71" i="16"/>
  <c r="O70" i="16" s="1"/>
  <c r="Q71" i="16"/>
  <c r="Q70" i="16" s="1"/>
  <c r="V71" i="16"/>
  <c r="V70" i="16" s="1"/>
  <c r="G75" i="16"/>
  <c r="I75" i="16"/>
  <c r="I74" i="16" s="1"/>
  <c r="K75" i="16"/>
  <c r="M75" i="16"/>
  <c r="O75" i="16"/>
  <c r="O74" i="16" s="1"/>
  <c r="Q75" i="16"/>
  <c r="V75" i="16"/>
  <c r="V74" i="16" s="1"/>
  <c r="G77" i="16"/>
  <c r="G74" i="16" s="1"/>
  <c r="I77" i="16"/>
  <c r="K77" i="16"/>
  <c r="K74" i="16" s="1"/>
  <c r="O77" i="16"/>
  <c r="Q77" i="16"/>
  <c r="Q74" i="16" s="1"/>
  <c r="V77" i="16"/>
  <c r="G79" i="16"/>
  <c r="M79" i="16" s="1"/>
  <c r="I79" i="16"/>
  <c r="K79" i="16"/>
  <c r="O79" i="16"/>
  <c r="Q79" i="16"/>
  <c r="V79" i="16"/>
  <c r="G81" i="16"/>
  <c r="I81" i="16"/>
  <c r="K81" i="16"/>
  <c r="M81" i="16"/>
  <c r="O81" i="16"/>
  <c r="Q81" i="16"/>
  <c r="V81" i="16"/>
  <c r="G83" i="16"/>
  <c r="M83" i="16" s="1"/>
  <c r="I83" i="16"/>
  <c r="K83" i="16"/>
  <c r="O83" i="16"/>
  <c r="Q83" i="16"/>
  <c r="V83" i="16"/>
  <c r="G85" i="16"/>
  <c r="I85" i="16"/>
  <c r="K85" i="16"/>
  <c r="M85" i="16"/>
  <c r="O85" i="16"/>
  <c r="Q85" i="16"/>
  <c r="V85" i="16"/>
  <c r="G87" i="16"/>
  <c r="M87" i="16" s="1"/>
  <c r="I87" i="16"/>
  <c r="K87" i="16"/>
  <c r="O87" i="16"/>
  <c r="Q87" i="16"/>
  <c r="V87" i="16"/>
  <c r="G89" i="16"/>
  <c r="I89" i="16"/>
  <c r="K89" i="16"/>
  <c r="M89" i="16"/>
  <c r="O89" i="16"/>
  <c r="Q89" i="16"/>
  <c r="V89" i="16"/>
  <c r="G91" i="16"/>
  <c r="I91" i="16"/>
  <c r="K91" i="16"/>
  <c r="M91" i="16"/>
  <c r="O91" i="16"/>
  <c r="Q91" i="16"/>
  <c r="V91" i="16"/>
  <c r="G93" i="16"/>
  <c r="M93" i="16" s="1"/>
  <c r="I93" i="16"/>
  <c r="K93" i="16"/>
  <c r="O93" i="16"/>
  <c r="Q93" i="16"/>
  <c r="V93" i="16"/>
  <c r="G95" i="16"/>
  <c r="M95" i="16" s="1"/>
  <c r="I95" i="16"/>
  <c r="K95" i="16"/>
  <c r="O95" i="16"/>
  <c r="Q95" i="16"/>
  <c r="V95" i="16"/>
  <c r="G97" i="16"/>
  <c r="I97" i="16"/>
  <c r="K97" i="16"/>
  <c r="M97" i="16"/>
  <c r="O97" i="16"/>
  <c r="Q97" i="16"/>
  <c r="V97" i="16"/>
  <c r="G99" i="16"/>
  <c r="M99" i="16" s="1"/>
  <c r="I99" i="16"/>
  <c r="K99" i="16"/>
  <c r="O99" i="16"/>
  <c r="Q99" i="16"/>
  <c r="V99" i="16"/>
  <c r="G101" i="16"/>
  <c r="I101" i="16"/>
  <c r="K101" i="16"/>
  <c r="M101" i="16"/>
  <c r="O101" i="16"/>
  <c r="Q101" i="16"/>
  <c r="V101" i="16"/>
  <c r="G103" i="16"/>
  <c r="M103" i="16" s="1"/>
  <c r="I103" i="16"/>
  <c r="K103" i="16"/>
  <c r="O103" i="16"/>
  <c r="Q103" i="16"/>
  <c r="V103" i="16"/>
  <c r="G105" i="16"/>
  <c r="I105" i="16"/>
  <c r="K105" i="16"/>
  <c r="M105" i="16"/>
  <c r="O105" i="16"/>
  <c r="Q105" i="16"/>
  <c r="V105" i="16"/>
  <c r="G107" i="16"/>
  <c r="I107" i="16"/>
  <c r="K107" i="16"/>
  <c r="M107" i="16"/>
  <c r="O107" i="16"/>
  <c r="Q107" i="16"/>
  <c r="V107" i="16"/>
  <c r="G109" i="16"/>
  <c r="M109" i="16" s="1"/>
  <c r="I109" i="16"/>
  <c r="K109" i="16"/>
  <c r="O109" i="16"/>
  <c r="Q109" i="16"/>
  <c r="V109" i="16"/>
  <c r="G111" i="16"/>
  <c r="M111" i="16" s="1"/>
  <c r="I111" i="16"/>
  <c r="K111" i="16"/>
  <c r="O111" i="16"/>
  <c r="Q111" i="16"/>
  <c r="V111" i="16"/>
  <c r="G113" i="16"/>
  <c r="I113" i="16"/>
  <c r="K113" i="16"/>
  <c r="M113" i="16"/>
  <c r="O113" i="16"/>
  <c r="Q113" i="16"/>
  <c r="V113" i="16"/>
  <c r="G115" i="16"/>
  <c r="M115" i="16" s="1"/>
  <c r="I115" i="16"/>
  <c r="K115" i="16"/>
  <c r="O115" i="16"/>
  <c r="Q115" i="16"/>
  <c r="V115" i="16"/>
  <c r="G117" i="16"/>
  <c r="I117" i="16"/>
  <c r="K117" i="16"/>
  <c r="M117" i="16"/>
  <c r="O117" i="16"/>
  <c r="Q117" i="16"/>
  <c r="V117" i="16"/>
  <c r="G119" i="16"/>
  <c r="M119" i="16" s="1"/>
  <c r="I119" i="16"/>
  <c r="K119" i="16"/>
  <c r="O119" i="16"/>
  <c r="Q119" i="16"/>
  <c r="V119" i="16"/>
  <c r="G121" i="16"/>
  <c r="I121" i="16"/>
  <c r="K121" i="16"/>
  <c r="M121" i="16"/>
  <c r="O121" i="16"/>
  <c r="Q121" i="16"/>
  <c r="V121" i="16"/>
  <c r="G124" i="16"/>
  <c r="M124" i="16" s="1"/>
  <c r="I124" i="16"/>
  <c r="I123" i="16" s="1"/>
  <c r="K124" i="16"/>
  <c r="K123" i="16" s="1"/>
  <c r="O124" i="16"/>
  <c r="Q124" i="16"/>
  <c r="Q123" i="16" s="1"/>
  <c r="V124" i="16"/>
  <c r="G126" i="16"/>
  <c r="G123" i="16" s="1"/>
  <c r="I126" i="16"/>
  <c r="K126" i="16"/>
  <c r="O126" i="16"/>
  <c r="Q126" i="16"/>
  <c r="V126" i="16"/>
  <c r="V123" i="16" s="1"/>
  <c r="G128" i="16"/>
  <c r="I128" i="16"/>
  <c r="K128" i="16"/>
  <c r="M128" i="16"/>
  <c r="O128" i="16"/>
  <c r="Q128" i="16"/>
  <c r="V128" i="16"/>
  <c r="G130" i="16"/>
  <c r="M130" i="16" s="1"/>
  <c r="I130" i="16"/>
  <c r="K130" i="16"/>
  <c r="O130" i="16"/>
  <c r="Q130" i="16"/>
  <c r="V130" i="16"/>
  <c r="G132" i="16"/>
  <c r="I132" i="16"/>
  <c r="K132" i="16"/>
  <c r="M132" i="16"/>
  <c r="O132" i="16"/>
  <c r="Q132" i="16"/>
  <c r="V132" i="16"/>
  <c r="G134" i="16"/>
  <c r="M134" i="16" s="1"/>
  <c r="I134" i="16"/>
  <c r="K134" i="16"/>
  <c r="O134" i="16"/>
  <c r="Q134" i="16"/>
  <c r="V134" i="16"/>
  <c r="G136" i="16"/>
  <c r="I136" i="16"/>
  <c r="K136" i="16"/>
  <c r="M136" i="16"/>
  <c r="O136" i="16"/>
  <c r="Q136" i="16"/>
  <c r="V136" i="16"/>
  <c r="G138" i="16"/>
  <c r="M138" i="16" s="1"/>
  <c r="I138" i="16"/>
  <c r="K138" i="16"/>
  <c r="O138" i="16"/>
  <c r="O123" i="16" s="1"/>
  <c r="Q138" i="16"/>
  <c r="V138" i="16"/>
  <c r="G140" i="16"/>
  <c r="M140" i="16" s="1"/>
  <c r="I140" i="16"/>
  <c r="K140" i="16"/>
  <c r="O140" i="16"/>
  <c r="Q140" i="16"/>
  <c r="V140" i="16"/>
  <c r="G142" i="16"/>
  <c r="M142" i="16" s="1"/>
  <c r="I142" i="16"/>
  <c r="K142" i="16"/>
  <c r="O142" i="16"/>
  <c r="Q142" i="16"/>
  <c r="V142" i="16"/>
  <c r="G144" i="16"/>
  <c r="I144" i="16"/>
  <c r="K144" i="16"/>
  <c r="M144" i="16"/>
  <c r="O144" i="16"/>
  <c r="Q144" i="16"/>
  <c r="V144" i="16"/>
  <c r="G146" i="16"/>
  <c r="M146" i="16" s="1"/>
  <c r="I146" i="16"/>
  <c r="K146" i="16"/>
  <c r="O146" i="16"/>
  <c r="Q146" i="16"/>
  <c r="V146" i="16"/>
  <c r="G148" i="16"/>
  <c r="I148" i="16"/>
  <c r="K148" i="16"/>
  <c r="M148" i="16"/>
  <c r="O148" i="16"/>
  <c r="Q148" i="16"/>
  <c r="V148" i="16"/>
  <c r="G150" i="16"/>
  <c r="M150" i="16" s="1"/>
  <c r="I150" i="16"/>
  <c r="K150" i="16"/>
  <c r="O150" i="16"/>
  <c r="Q150" i="16"/>
  <c r="V150" i="16"/>
  <c r="G152" i="16"/>
  <c r="I152" i="16"/>
  <c r="K152" i="16"/>
  <c r="M152" i="16"/>
  <c r="O152" i="16"/>
  <c r="Q152" i="16"/>
  <c r="V152" i="16"/>
  <c r="G154" i="16"/>
  <c r="M154" i="16" s="1"/>
  <c r="I154" i="16"/>
  <c r="K154" i="16"/>
  <c r="O154" i="16"/>
  <c r="Q154" i="16"/>
  <c r="V154" i="16"/>
  <c r="G156" i="16"/>
  <c r="M156" i="16" s="1"/>
  <c r="I156" i="16"/>
  <c r="K156" i="16"/>
  <c r="O156" i="16"/>
  <c r="Q156" i="16"/>
  <c r="V156" i="16"/>
  <c r="G158" i="16"/>
  <c r="K158" i="16"/>
  <c r="Q158" i="16"/>
  <c r="V158" i="16"/>
  <c r="G159" i="16"/>
  <c r="I159" i="16"/>
  <c r="I158" i="16" s="1"/>
  <c r="K159" i="16"/>
  <c r="M159" i="16"/>
  <c r="M158" i="16" s="1"/>
  <c r="O159" i="16"/>
  <c r="O158" i="16" s="1"/>
  <c r="Q159" i="16"/>
  <c r="V159" i="16"/>
  <c r="G161" i="16"/>
  <c r="K161" i="16"/>
  <c r="O161" i="16"/>
  <c r="G162" i="16"/>
  <c r="I162" i="16"/>
  <c r="I161" i="16" s="1"/>
  <c r="K162" i="16"/>
  <c r="M162" i="16"/>
  <c r="M161" i="16" s="1"/>
  <c r="O162" i="16"/>
  <c r="Q162" i="16"/>
  <c r="Q161" i="16" s="1"/>
  <c r="V162" i="16"/>
  <c r="V161" i="16" s="1"/>
  <c r="K164" i="16"/>
  <c r="G165" i="16"/>
  <c r="I165" i="16"/>
  <c r="I164" i="16" s="1"/>
  <c r="K165" i="16"/>
  <c r="M165" i="16"/>
  <c r="O165" i="16"/>
  <c r="Q165" i="16"/>
  <c r="Q164" i="16" s="1"/>
  <c r="V165" i="16"/>
  <c r="G167" i="16"/>
  <c r="G164" i="16" s="1"/>
  <c r="I167" i="16"/>
  <c r="K167" i="16"/>
  <c r="O167" i="16"/>
  <c r="O164" i="16" s="1"/>
  <c r="Q167" i="16"/>
  <c r="V167" i="16"/>
  <c r="V164" i="16" s="1"/>
  <c r="G169" i="16"/>
  <c r="I169" i="16"/>
  <c r="K169" i="16"/>
  <c r="M169" i="16"/>
  <c r="O169" i="16"/>
  <c r="Q169" i="16"/>
  <c r="V169" i="16"/>
  <c r="G171" i="16"/>
  <c r="M171" i="16" s="1"/>
  <c r="I171" i="16"/>
  <c r="K171" i="16"/>
  <c r="O171" i="16"/>
  <c r="Q171" i="16"/>
  <c r="V171" i="16"/>
  <c r="G173" i="16"/>
  <c r="I173" i="16"/>
  <c r="K173" i="16"/>
  <c r="M173" i="16"/>
  <c r="O173" i="16"/>
  <c r="Q173" i="16"/>
  <c r="V173" i="16"/>
  <c r="G175" i="16"/>
  <c r="M175" i="16" s="1"/>
  <c r="I175" i="16"/>
  <c r="K175" i="16"/>
  <c r="O175" i="16"/>
  <c r="Q175" i="16"/>
  <c r="V175" i="16"/>
  <c r="AF178" i="16"/>
  <c r="G129" i="15"/>
  <c r="G8" i="15"/>
  <c r="K8" i="15"/>
  <c r="G9" i="15"/>
  <c r="I9" i="15"/>
  <c r="I8" i="15" s="1"/>
  <c r="K9" i="15"/>
  <c r="M9" i="15"/>
  <c r="M8" i="15" s="1"/>
  <c r="O9" i="15"/>
  <c r="O8" i="15" s="1"/>
  <c r="Q9" i="15"/>
  <c r="Q8" i="15" s="1"/>
  <c r="V9" i="15"/>
  <c r="V8" i="15" s="1"/>
  <c r="G12" i="15"/>
  <c r="M12" i="15" s="1"/>
  <c r="I12" i="15"/>
  <c r="K12" i="15"/>
  <c r="O12" i="15"/>
  <c r="Q12" i="15"/>
  <c r="V12" i="15"/>
  <c r="G14" i="15"/>
  <c r="M14" i="15"/>
  <c r="Q14" i="15"/>
  <c r="G15" i="15"/>
  <c r="I15" i="15"/>
  <c r="I14" i="15" s="1"/>
  <c r="K15" i="15"/>
  <c r="K14" i="15" s="1"/>
  <c r="M15" i="15"/>
  <c r="O15" i="15"/>
  <c r="O14" i="15" s="1"/>
  <c r="Q15" i="15"/>
  <c r="V15" i="15"/>
  <c r="V14" i="15" s="1"/>
  <c r="Q17" i="15"/>
  <c r="G18" i="15"/>
  <c r="G17" i="15" s="1"/>
  <c r="I18" i="15"/>
  <c r="I17" i="15" s="1"/>
  <c r="K18" i="15"/>
  <c r="O18" i="15"/>
  <c r="O17" i="15" s="1"/>
  <c r="Q18" i="15"/>
  <c r="V18" i="15"/>
  <c r="V17" i="15" s="1"/>
  <c r="G22" i="15"/>
  <c r="I22" i="15"/>
  <c r="K22" i="15"/>
  <c r="K17" i="15" s="1"/>
  <c r="M22" i="15"/>
  <c r="O22" i="15"/>
  <c r="Q22" i="15"/>
  <c r="V22" i="15"/>
  <c r="G25" i="15"/>
  <c r="I25" i="15"/>
  <c r="K25" i="15"/>
  <c r="M25" i="15"/>
  <c r="O25" i="15"/>
  <c r="Q25" i="15"/>
  <c r="V25" i="15"/>
  <c r="O28" i="15"/>
  <c r="G29" i="15"/>
  <c r="M29" i="15" s="1"/>
  <c r="I29" i="15"/>
  <c r="K29" i="15"/>
  <c r="K28" i="15" s="1"/>
  <c r="O29" i="15"/>
  <c r="Q29" i="15"/>
  <c r="Q28" i="15" s="1"/>
  <c r="V29" i="15"/>
  <c r="G31" i="15"/>
  <c r="G28" i="15" s="1"/>
  <c r="I31" i="15"/>
  <c r="K31" i="15"/>
  <c r="M31" i="15"/>
  <c r="O31" i="15"/>
  <c r="Q31" i="15"/>
  <c r="V31" i="15"/>
  <c r="V28" i="15" s="1"/>
  <c r="G34" i="15"/>
  <c r="I34" i="15"/>
  <c r="K34" i="15"/>
  <c r="M34" i="15"/>
  <c r="O34" i="15"/>
  <c r="Q34" i="15"/>
  <c r="V34" i="15"/>
  <c r="G36" i="15"/>
  <c r="M36" i="15" s="1"/>
  <c r="I36" i="15"/>
  <c r="K36" i="15"/>
  <c r="O36" i="15"/>
  <c r="Q36" i="15"/>
  <c r="V36" i="15"/>
  <c r="G38" i="15"/>
  <c r="M38" i="15" s="1"/>
  <c r="I38" i="15"/>
  <c r="I28" i="15" s="1"/>
  <c r="K38" i="15"/>
  <c r="O38" i="15"/>
  <c r="Q38" i="15"/>
  <c r="V38" i="15"/>
  <c r="G40" i="15"/>
  <c r="M40" i="15" s="1"/>
  <c r="I40" i="15"/>
  <c r="K40" i="15"/>
  <c r="O40" i="15"/>
  <c r="Q40" i="15"/>
  <c r="V40" i="15"/>
  <c r="G42" i="15"/>
  <c r="K42" i="15"/>
  <c r="M42" i="15"/>
  <c r="Q42" i="15"/>
  <c r="G43" i="15"/>
  <c r="I43" i="15"/>
  <c r="I42" i="15" s="1"/>
  <c r="K43" i="15"/>
  <c r="M43" i="15"/>
  <c r="O43" i="15"/>
  <c r="O42" i="15" s="1"/>
  <c r="Q43" i="15"/>
  <c r="V43" i="15"/>
  <c r="V42" i="15" s="1"/>
  <c r="Q46" i="15"/>
  <c r="G47" i="15"/>
  <c r="G46" i="15" s="1"/>
  <c r="I47" i="15"/>
  <c r="K47" i="15"/>
  <c r="M47" i="15"/>
  <c r="O47" i="15"/>
  <c r="Q47" i="15"/>
  <c r="V47" i="15"/>
  <c r="V46" i="15" s="1"/>
  <c r="G49" i="15"/>
  <c r="I49" i="15"/>
  <c r="I46" i="15" s="1"/>
  <c r="K49" i="15"/>
  <c r="M49" i="15"/>
  <c r="O49" i="15"/>
  <c r="O46" i="15" s="1"/>
  <c r="Q49" i="15"/>
  <c r="V49" i="15"/>
  <c r="G51" i="15"/>
  <c r="M51" i="15" s="1"/>
  <c r="I51" i="15"/>
  <c r="K51" i="15"/>
  <c r="O51" i="15"/>
  <c r="Q51" i="15"/>
  <c r="V51" i="15"/>
  <c r="G53" i="15"/>
  <c r="M53" i="15" s="1"/>
  <c r="I53" i="15"/>
  <c r="K53" i="15"/>
  <c r="O53" i="15"/>
  <c r="Q53" i="15"/>
  <c r="V53" i="15"/>
  <c r="G55" i="15"/>
  <c r="M55" i="15" s="1"/>
  <c r="I55" i="15"/>
  <c r="K55" i="15"/>
  <c r="K46" i="15" s="1"/>
  <c r="O55" i="15"/>
  <c r="Q55" i="15"/>
  <c r="V55" i="15"/>
  <c r="G57" i="15"/>
  <c r="I57" i="15"/>
  <c r="K57" i="15"/>
  <c r="M57" i="15"/>
  <c r="O57" i="15"/>
  <c r="Q57" i="15"/>
  <c r="V57" i="15"/>
  <c r="I60" i="15"/>
  <c r="G61" i="15"/>
  <c r="M61" i="15" s="1"/>
  <c r="I61" i="15"/>
  <c r="K61" i="15"/>
  <c r="K60" i="15" s="1"/>
  <c r="O61" i="15"/>
  <c r="Q61" i="15"/>
  <c r="Q60" i="15" s="1"/>
  <c r="V61" i="15"/>
  <c r="G63" i="15"/>
  <c r="I63" i="15"/>
  <c r="K63" i="15"/>
  <c r="M63" i="15"/>
  <c r="O63" i="15"/>
  <c r="Q63" i="15"/>
  <c r="V63" i="15"/>
  <c r="V60" i="15" s="1"/>
  <c r="G65" i="15"/>
  <c r="I65" i="15"/>
  <c r="K65" i="15"/>
  <c r="M65" i="15"/>
  <c r="O65" i="15"/>
  <c r="O60" i="15" s="1"/>
  <c r="Q65" i="15"/>
  <c r="V65" i="15"/>
  <c r="G67" i="15"/>
  <c r="M67" i="15" s="1"/>
  <c r="I67" i="15"/>
  <c r="K67" i="15"/>
  <c r="O67" i="15"/>
  <c r="Q67" i="15"/>
  <c r="V67" i="15"/>
  <c r="G70" i="15"/>
  <c r="G71" i="15"/>
  <c r="M71" i="15" s="1"/>
  <c r="M70" i="15" s="1"/>
  <c r="I71" i="15"/>
  <c r="I70" i="15" s="1"/>
  <c r="K71" i="15"/>
  <c r="K70" i="15" s="1"/>
  <c r="O71" i="15"/>
  <c r="O70" i="15" s="1"/>
  <c r="Q71" i="15"/>
  <c r="V71" i="15"/>
  <c r="V70" i="15" s="1"/>
  <c r="G74" i="15"/>
  <c r="I74" i="15"/>
  <c r="K74" i="15"/>
  <c r="M74" i="15"/>
  <c r="O74" i="15"/>
  <c r="Q74" i="15"/>
  <c r="V74" i="15"/>
  <c r="G77" i="15"/>
  <c r="I77" i="15"/>
  <c r="K77" i="15"/>
  <c r="M77" i="15"/>
  <c r="O77" i="15"/>
  <c r="Q77" i="15"/>
  <c r="V77" i="15"/>
  <c r="G79" i="15"/>
  <c r="M79" i="15" s="1"/>
  <c r="I79" i="15"/>
  <c r="K79" i="15"/>
  <c r="O79" i="15"/>
  <c r="Q79" i="15"/>
  <c r="Q70" i="15" s="1"/>
  <c r="V79" i="15"/>
  <c r="G82" i="15"/>
  <c r="I82" i="15"/>
  <c r="I81" i="15" s="1"/>
  <c r="K82" i="15"/>
  <c r="M82" i="15"/>
  <c r="O82" i="15"/>
  <c r="O81" i="15" s="1"/>
  <c r="Q82" i="15"/>
  <c r="V82" i="15"/>
  <c r="V81" i="15" s="1"/>
  <c r="G84" i="15"/>
  <c r="G81" i="15" s="1"/>
  <c r="I84" i="15"/>
  <c r="K84" i="15"/>
  <c r="O84" i="15"/>
  <c r="Q84" i="15"/>
  <c r="V84" i="15"/>
  <c r="G86" i="15"/>
  <c r="AE129" i="15" s="1"/>
  <c r="I86" i="15"/>
  <c r="K86" i="15"/>
  <c r="O86" i="15"/>
  <c r="Q86" i="15"/>
  <c r="V86" i="15"/>
  <c r="G88" i="15"/>
  <c r="I88" i="15"/>
  <c r="K88" i="15"/>
  <c r="K81" i="15" s="1"/>
  <c r="M88" i="15"/>
  <c r="O88" i="15"/>
  <c r="Q88" i="15"/>
  <c r="V88" i="15"/>
  <c r="G90" i="15"/>
  <c r="I90" i="15"/>
  <c r="K90" i="15"/>
  <c r="M90" i="15"/>
  <c r="O90" i="15"/>
  <c r="Q90" i="15"/>
  <c r="V90" i="15"/>
  <c r="G92" i="15"/>
  <c r="I92" i="15"/>
  <c r="K92" i="15"/>
  <c r="M92" i="15"/>
  <c r="O92" i="15"/>
  <c r="Q92" i="15"/>
  <c r="V92" i="15"/>
  <c r="G94" i="15"/>
  <c r="M94" i="15" s="1"/>
  <c r="I94" i="15"/>
  <c r="K94" i="15"/>
  <c r="O94" i="15"/>
  <c r="Q94" i="15"/>
  <c r="V94" i="15"/>
  <c r="G96" i="15"/>
  <c r="I96" i="15"/>
  <c r="K96" i="15"/>
  <c r="M96" i="15"/>
  <c r="O96" i="15"/>
  <c r="Q96" i="15"/>
  <c r="Q81" i="15" s="1"/>
  <c r="V96" i="15"/>
  <c r="G98" i="15"/>
  <c r="I98" i="15"/>
  <c r="K98" i="15"/>
  <c r="M98" i="15"/>
  <c r="O98" i="15"/>
  <c r="Q98" i="15"/>
  <c r="V98" i="15"/>
  <c r="G100" i="15"/>
  <c r="M100" i="15" s="1"/>
  <c r="I100" i="15"/>
  <c r="K100" i="15"/>
  <c r="O100" i="15"/>
  <c r="Q100" i="15"/>
  <c r="V100" i="15"/>
  <c r="G103" i="15"/>
  <c r="I103" i="15"/>
  <c r="I102" i="15" s="1"/>
  <c r="K103" i="15"/>
  <c r="K102" i="15" s="1"/>
  <c r="M103" i="15"/>
  <c r="O103" i="15"/>
  <c r="O102" i="15" s="1"/>
  <c r="Q103" i="15"/>
  <c r="V103" i="15"/>
  <c r="V102" i="15" s="1"/>
  <c r="G105" i="15"/>
  <c r="I105" i="15"/>
  <c r="K105" i="15"/>
  <c r="M105" i="15"/>
  <c r="O105" i="15"/>
  <c r="Q105" i="15"/>
  <c r="V105" i="15"/>
  <c r="G107" i="15"/>
  <c r="I107" i="15"/>
  <c r="K107" i="15"/>
  <c r="M107" i="15"/>
  <c r="O107" i="15"/>
  <c r="Q107" i="15"/>
  <c r="V107" i="15"/>
  <c r="G109" i="15"/>
  <c r="M109" i="15" s="1"/>
  <c r="I109" i="15"/>
  <c r="K109" i="15"/>
  <c r="O109" i="15"/>
  <c r="Q109" i="15"/>
  <c r="Q102" i="15" s="1"/>
  <c r="V109" i="15"/>
  <c r="G111" i="15"/>
  <c r="I111" i="15"/>
  <c r="K111" i="15"/>
  <c r="M111" i="15"/>
  <c r="O111" i="15"/>
  <c r="Q111" i="15"/>
  <c r="V111" i="15"/>
  <c r="G113" i="15"/>
  <c r="I113" i="15"/>
  <c r="K113" i="15"/>
  <c r="M113" i="15"/>
  <c r="O113" i="15"/>
  <c r="Q113" i="15"/>
  <c r="V113" i="15"/>
  <c r="G115" i="15"/>
  <c r="M115" i="15" s="1"/>
  <c r="I115" i="15"/>
  <c r="K115" i="15"/>
  <c r="O115" i="15"/>
  <c r="Q115" i="15"/>
  <c r="V115" i="15"/>
  <c r="G117" i="15"/>
  <c r="G102" i="15" s="1"/>
  <c r="I117" i="15"/>
  <c r="K117" i="15"/>
  <c r="O117" i="15"/>
  <c r="Q117" i="15"/>
  <c r="V117" i="15"/>
  <c r="I119" i="15"/>
  <c r="G120" i="15"/>
  <c r="G119" i="15" s="1"/>
  <c r="I120" i="15"/>
  <c r="K120" i="15"/>
  <c r="K119" i="15" s="1"/>
  <c r="M120" i="15"/>
  <c r="M119" i="15" s="1"/>
  <c r="O120" i="15"/>
  <c r="Q120" i="15"/>
  <c r="Q119" i="15" s="1"/>
  <c r="V120" i="15"/>
  <c r="G122" i="15"/>
  <c r="I122" i="15"/>
  <c r="K122" i="15"/>
  <c r="M122" i="15"/>
  <c r="O122" i="15"/>
  <c r="O119" i="15" s="1"/>
  <c r="Q122" i="15"/>
  <c r="V122" i="15"/>
  <c r="G124" i="15"/>
  <c r="I124" i="15"/>
  <c r="K124" i="15"/>
  <c r="M124" i="15"/>
  <c r="O124" i="15"/>
  <c r="Q124" i="15"/>
  <c r="V124" i="15"/>
  <c r="G126" i="15"/>
  <c r="I126" i="15"/>
  <c r="K126" i="15"/>
  <c r="M126" i="15"/>
  <c r="O126" i="15"/>
  <c r="Q126" i="15"/>
  <c r="V126" i="15"/>
  <c r="V119" i="15" s="1"/>
  <c r="AF129" i="15"/>
  <c r="G170" i="14"/>
  <c r="G8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2" i="14"/>
  <c r="M12" i="14" s="1"/>
  <c r="I12" i="14"/>
  <c r="K12" i="14"/>
  <c r="O12" i="14"/>
  <c r="Q12" i="14"/>
  <c r="V12" i="14"/>
  <c r="G14" i="14"/>
  <c r="I14" i="14"/>
  <c r="K14" i="14"/>
  <c r="M14" i="14"/>
  <c r="O14" i="14"/>
  <c r="Q14" i="14"/>
  <c r="V14" i="14"/>
  <c r="G17" i="14"/>
  <c r="O17" i="14"/>
  <c r="G18" i="14"/>
  <c r="I18" i="14"/>
  <c r="I17" i="14" s="1"/>
  <c r="K18" i="14"/>
  <c r="M18" i="14"/>
  <c r="M17" i="14" s="1"/>
  <c r="O18" i="14"/>
  <c r="Q18" i="14"/>
  <c r="Q17" i="14" s="1"/>
  <c r="V18" i="14"/>
  <c r="V17" i="14" s="1"/>
  <c r="G21" i="14"/>
  <c r="I21" i="14"/>
  <c r="K21" i="14"/>
  <c r="K17" i="14" s="1"/>
  <c r="M21" i="14"/>
  <c r="O21" i="14"/>
  <c r="Q21" i="14"/>
  <c r="V21" i="14"/>
  <c r="K24" i="14"/>
  <c r="Q24" i="14"/>
  <c r="G25" i="14"/>
  <c r="G24" i="14" s="1"/>
  <c r="I25" i="14"/>
  <c r="I24" i="14" s="1"/>
  <c r="K25" i="14"/>
  <c r="O25" i="14"/>
  <c r="O24" i="14" s="1"/>
  <c r="Q25" i="14"/>
  <c r="V25" i="14"/>
  <c r="V24" i="14" s="1"/>
  <c r="G28" i="14"/>
  <c r="I28" i="14"/>
  <c r="Q28" i="14"/>
  <c r="G29" i="14"/>
  <c r="I29" i="14"/>
  <c r="K29" i="14"/>
  <c r="K28" i="14" s="1"/>
  <c r="M29" i="14"/>
  <c r="M28" i="14" s="1"/>
  <c r="O29" i="14"/>
  <c r="O28" i="14" s="1"/>
  <c r="Q29" i="14"/>
  <c r="V29" i="14"/>
  <c r="V28" i="14" s="1"/>
  <c r="K31" i="14"/>
  <c r="M31" i="14"/>
  <c r="V31" i="14"/>
  <c r="G32" i="14"/>
  <c r="G31" i="14" s="1"/>
  <c r="I32" i="14"/>
  <c r="I31" i="14" s="1"/>
  <c r="K32" i="14"/>
  <c r="M32" i="14"/>
  <c r="O32" i="14"/>
  <c r="O31" i="14" s="1"/>
  <c r="Q32" i="14"/>
  <c r="Q31" i="14" s="1"/>
  <c r="V32" i="14"/>
  <c r="G34" i="14"/>
  <c r="O34" i="14"/>
  <c r="Q34" i="14"/>
  <c r="G35" i="14"/>
  <c r="I35" i="14"/>
  <c r="I34" i="14" s="1"/>
  <c r="K35" i="14"/>
  <c r="K34" i="14" s="1"/>
  <c r="M35" i="14"/>
  <c r="M34" i="14" s="1"/>
  <c r="O35" i="14"/>
  <c r="Q35" i="14"/>
  <c r="V35" i="14"/>
  <c r="V34" i="14" s="1"/>
  <c r="G39" i="14"/>
  <c r="G38" i="14" s="1"/>
  <c r="I39" i="14"/>
  <c r="I38" i="14" s="1"/>
  <c r="K39" i="14"/>
  <c r="O39" i="14"/>
  <c r="O38" i="14" s="1"/>
  <c r="Q39" i="14"/>
  <c r="Q38" i="14" s="1"/>
  <c r="V39" i="14"/>
  <c r="G41" i="14"/>
  <c r="M41" i="14" s="1"/>
  <c r="I41" i="14"/>
  <c r="K41" i="14"/>
  <c r="K38" i="14" s="1"/>
  <c r="O41" i="14"/>
  <c r="Q41" i="14"/>
  <c r="V41" i="14"/>
  <c r="G44" i="14"/>
  <c r="I44" i="14"/>
  <c r="K44" i="14"/>
  <c r="M44" i="14"/>
  <c r="O44" i="14"/>
  <c r="Q44" i="14"/>
  <c r="V44" i="14"/>
  <c r="G47" i="14"/>
  <c r="I47" i="14"/>
  <c r="K47" i="14"/>
  <c r="M47" i="14"/>
  <c r="O47" i="14"/>
  <c r="Q47" i="14"/>
  <c r="V47" i="14"/>
  <c r="V38" i="14" s="1"/>
  <c r="G50" i="14"/>
  <c r="I50" i="14"/>
  <c r="K50" i="14"/>
  <c r="M50" i="14"/>
  <c r="O50" i="14"/>
  <c r="Q50" i="14"/>
  <c r="V50" i="14"/>
  <c r="G53" i="14"/>
  <c r="M53" i="14" s="1"/>
  <c r="I53" i="14"/>
  <c r="K53" i="14"/>
  <c r="O53" i="14"/>
  <c r="Q53" i="14"/>
  <c r="V53" i="14"/>
  <c r="G56" i="14"/>
  <c r="I56" i="14"/>
  <c r="K56" i="14"/>
  <c r="M56" i="14"/>
  <c r="O56" i="14"/>
  <c r="Q56" i="14"/>
  <c r="V56" i="14"/>
  <c r="G60" i="14"/>
  <c r="M60" i="14" s="1"/>
  <c r="I60" i="14"/>
  <c r="I59" i="14" s="1"/>
  <c r="K60" i="14"/>
  <c r="O60" i="14"/>
  <c r="O59" i="14" s="1"/>
  <c r="Q60" i="14"/>
  <c r="Q59" i="14" s="1"/>
  <c r="V60" i="14"/>
  <c r="G63" i="14"/>
  <c r="M63" i="14" s="1"/>
  <c r="I63" i="14"/>
  <c r="K63" i="14"/>
  <c r="K59" i="14" s="1"/>
  <c r="O63" i="14"/>
  <c r="Q63" i="14"/>
  <c r="V63" i="14"/>
  <c r="G66" i="14"/>
  <c r="I66" i="14"/>
  <c r="K66" i="14"/>
  <c r="M66" i="14"/>
  <c r="O66" i="14"/>
  <c r="Q66" i="14"/>
  <c r="V66" i="14"/>
  <c r="G69" i="14"/>
  <c r="I69" i="14"/>
  <c r="K69" i="14"/>
  <c r="M69" i="14"/>
  <c r="O69" i="14"/>
  <c r="Q69" i="14"/>
  <c r="V69" i="14"/>
  <c r="G71" i="14"/>
  <c r="I71" i="14"/>
  <c r="K71" i="14"/>
  <c r="M71" i="14"/>
  <c r="O71" i="14"/>
  <c r="Q71" i="14"/>
  <c r="V71" i="14"/>
  <c r="G73" i="14"/>
  <c r="M73" i="14" s="1"/>
  <c r="I73" i="14"/>
  <c r="K73" i="14"/>
  <c r="O73" i="14"/>
  <c r="Q73" i="14"/>
  <c r="V73" i="14"/>
  <c r="V59" i="14" s="1"/>
  <c r="G75" i="14"/>
  <c r="I75" i="14"/>
  <c r="K75" i="14"/>
  <c r="M75" i="14"/>
  <c r="O75" i="14"/>
  <c r="Q75" i="14"/>
  <c r="V75" i="14"/>
  <c r="G77" i="14"/>
  <c r="G59" i="14" s="1"/>
  <c r="I77" i="14"/>
  <c r="K77" i="14"/>
  <c r="O77" i="14"/>
  <c r="Q77" i="14"/>
  <c r="V77" i="14"/>
  <c r="G79" i="14"/>
  <c r="M79" i="14" s="1"/>
  <c r="I79" i="14"/>
  <c r="K79" i="14"/>
  <c r="O79" i="14"/>
  <c r="Q79" i="14"/>
  <c r="V79" i="14"/>
  <c r="G82" i="14"/>
  <c r="M82" i="14" s="1"/>
  <c r="I82" i="14"/>
  <c r="K82" i="14"/>
  <c r="O82" i="14"/>
  <c r="Q82" i="14"/>
  <c r="V82" i="14"/>
  <c r="G84" i="14"/>
  <c r="I84" i="14"/>
  <c r="K84" i="14"/>
  <c r="M84" i="14"/>
  <c r="O84" i="14"/>
  <c r="Q84" i="14"/>
  <c r="V84" i="14"/>
  <c r="G86" i="14"/>
  <c r="I86" i="14"/>
  <c r="K86" i="14"/>
  <c r="M86" i="14"/>
  <c r="O86" i="14"/>
  <c r="Q86" i="14"/>
  <c r="V86" i="14"/>
  <c r="G88" i="14"/>
  <c r="I88" i="14"/>
  <c r="K88" i="14"/>
  <c r="M88" i="14"/>
  <c r="O88" i="14"/>
  <c r="Q88" i="14"/>
  <c r="V88" i="14"/>
  <c r="G90" i="14"/>
  <c r="M90" i="14" s="1"/>
  <c r="I90" i="14"/>
  <c r="K90" i="14"/>
  <c r="O90" i="14"/>
  <c r="Q90" i="14"/>
  <c r="V90" i="14"/>
  <c r="G94" i="14"/>
  <c r="G93" i="14" s="1"/>
  <c r="I94" i="14"/>
  <c r="I93" i="14" s="1"/>
  <c r="K94" i="14"/>
  <c r="O94" i="14"/>
  <c r="O93" i="14" s="1"/>
  <c r="Q94" i="14"/>
  <c r="V94" i="14"/>
  <c r="V93" i="14" s="1"/>
  <c r="G96" i="14"/>
  <c r="M96" i="14" s="1"/>
  <c r="I96" i="14"/>
  <c r="K96" i="14"/>
  <c r="K93" i="14" s="1"/>
  <c r="O96" i="14"/>
  <c r="Q96" i="14"/>
  <c r="V96" i="14"/>
  <c r="G98" i="14"/>
  <c r="M98" i="14" s="1"/>
  <c r="I98" i="14"/>
  <c r="K98" i="14"/>
  <c r="O98" i="14"/>
  <c r="Q98" i="14"/>
  <c r="V98" i="14"/>
  <c r="G100" i="14"/>
  <c r="I100" i="14"/>
  <c r="K100" i="14"/>
  <c r="M100" i="14"/>
  <c r="O100" i="14"/>
  <c r="Q100" i="14"/>
  <c r="V100" i="14"/>
  <c r="G102" i="14"/>
  <c r="I102" i="14"/>
  <c r="K102" i="14"/>
  <c r="M102" i="14"/>
  <c r="O102" i="14"/>
  <c r="Q102" i="14"/>
  <c r="V102" i="14"/>
  <c r="G104" i="14"/>
  <c r="I104" i="14"/>
  <c r="K104" i="14"/>
  <c r="M104" i="14"/>
  <c r="O104" i="14"/>
  <c r="Q104" i="14"/>
  <c r="Q93" i="14" s="1"/>
  <c r="V104" i="14"/>
  <c r="G106" i="14"/>
  <c r="M106" i="14" s="1"/>
  <c r="I106" i="14"/>
  <c r="K106" i="14"/>
  <c r="O106" i="14"/>
  <c r="Q106" i="14"/>
  <c r="V106" i="14"/>
  <c r="G109" i="14"/>
  <c r="G108" i="14" s="1"/>
  <c r="I109" i="14"/>
  <c r="I108" i="14" s="1"/>
  <c r="K109" i="14"/>
  <c r="O109" i="14"/>
  <c r="O108" i="14" s="1"/>
  <c r="Q109" i="14"/>
  <c r="V109" i="14"/>
  <c r="V108" i="14" s="1"/>
  <c r="G111" i="14"/>
  <c r="M111" i="14" s="1"/>
  <c r="I111" i="14"/>
  <c r="K111" i="14"/>
  <c r="K108" i="14" s="1"/>
  <c r="O111" i="14"/>
  <c r="Q111" i="14"/>
  <c r="V111" i="14"/>
  <c r="G114" i="14"/>
  <c r="M114" i="14" s="1"/>
  <c r="I114" i="14"/>
  <c r="K114" i="14"/>
  <c r="O114" i="14"/>
  <c r="Q114" i="14"/>
  <c r="V114" i="14"/>
  <c r="G116" i="14"/>
  <c r="I116" i="14"/>
  <c r="K116" i="14"/>
  <c r="M116" i="14"/>
  <c r="O116" i="14"/>
  <c r="Q116" i="14"/>
  <c r="V116" i="14"/>
  <c r="G118" i="14"/>
  <c r="I118" i="14"/>
  <c r="K118" i="14"/>
  <c r="M118" i="14"/>
  <c r="O118" i="14"/>
  <c r="Q118" i="14"/>
  <c r="Q108" i="14" s="1"/>
  <c r="V118" i="14"/>
  <c r="G120" i="14"/>
  <c r="I120" i="14"/>
  <c r="K120" i="14"/>
  <c r="M120" i="14"/>
  <c r="O120" i="14"/>
  <c r="Q120" i="14"/>
  <c r="V120" i="14"/>
  <c r="G123" i="14"/>
  <c r="M123" i="14" s="1"/>
  <c r="I123" i="14"/>
  <c r="I122" i="14" s="1"/>
  <c r="K123" i="14"/>
  <c r="K122" i="14" s="1"/>
  <c r="O123" i="14"/>
  <c r="Q123" i="14"/>
  <c r="Q122" i="14" s="1"/>
  <c r="V123" i="14"/>
  <c r="G125" i="14"/>
  <c r="G122" i="14" s="1"/>
  <c r="I125" i="14"/>
  <c r="K125" i="14"/>
  <c r="O125" i="14"/>
  <c r="Q125" i="14"/>
  <c r="V125" i="14"/>
  <c r="G127" i="14"/>
  <c r="I127" i="14"/>
  <c r="K127" i="14"/>
  <c r="M127" i="14"/>
  <c r="O127" i="14"/>
  <c r="Q127" i="14"/>
  <c r="V127" i="14"/>
  <c r="G129" i="14"/>
  <c r="M129" i="14" s="1"/>
  <c r="I129" i="14"/>
  <c r="K129" i="14"/>
  <c r="O129" i="14"/>
  <c r="O122" i="14" s="1"/>
  <c r="Q129" i="14"/>
  <c r="V129" i="14"/>
  <c r="G131" i="14"/>
  <c r="I131" i="14"/>
  <c r="K131" i="14"/>
  <c r="M131" i="14"/>
  <c r="O131" i="14"/>
  <c r="Q131" i="14"/>
  <c r="V131" i="14"/>
  <c r="G133" i="14"/>
  <c r="I133" i="14"/>
  <c r="K133" i="14"/>
  <c r="M133" i="14"/>
  <c r="O133" i="14"/>
  <c r="Q133" i="14"/>
  <c r="V133" i="14"/>
  <c r="G135" i="14"/>
  <c r="I135" i="14"/>
  <c r="K135" i="14"/>
  <c r="M135" i="14"/>
  <c r="O135" i="14"/>
  <c r="Q135" i="14"/>
  <c r="V135" i="14"/>
  <c r="G137" i="14"/>
  <c r="M137" i="14" s="1"/>
  <c r="I137" i="14"/>
  <c r="K137" i="14"/>
  <c r="O137" i="14"/>
  <c r="Q137" i="14"/>
  <c r="V137" i="14"/>
  <c r="V122" i="14" s="1"/>
  <c r="G139" i="14"/>
  <c r="M139" i="14" s="1"/>
  <c r="I139" i="14"/>
  <c r="K139" i="14"/>
  <c r="O139" i="14"/>
  <c r="Q139" i="14"/>
  <c r="V139" i="14"/>
  <c r="G141" i="14"/>
  <c r="M141" i="14" s="1"/>
  <c r="I141" i="14"/>
  <c r="K141" i="14"/>
  <c r="O141" i="14"/>
  <c r="Q141" i="14"/>
  <c r="V141" i="14"/>
  <c r="G143" i="14"/>
  <c r="I143" i="14"/>
  <c r="K143" i="14"/>
  <c r="M143" i="14"/>
  <c r="O143" i="14"/>
  <c r="Q143" i="14"/>
  <c r="V143" i="14"/>
  <c r="G145" i="14"/>
  <c r="M145" i="14" s="1"/>
  <c r="I145" i="14"/>
  <c r="K145" i="14"/>
  <c r="O145" i="14"/>
  <c r="Q145" i="14"/>
  <c r="V145" i="14"/>
  <c r="G147" i="14"/>
  <c r="I147" i="14"/>
  <c r="K147" i="14"/>
  <c r="M147" i="14"/>
  <c r="O147" i="14"/>
  <c r="Q147" i="14"/>
  <c r="V147" i="14"/>
  <c r="G149" i="14"/>
  <c r="I149" i="14"/>
  <c r="K149" i="14"/>
  <c r="M149" i="14"/>
  <c r="O149" i="14"/>
  <c r="Q149" i="14"/>
  <c r="V149" i="14"/>
  <c r="G151" i="14"/>
  <c r="I151" i="14"/>
  <c r="K151" i="14"/>
  <c r="M151" i="14"/>
  <c r="O151" i="14"/>
  <c r="Q151" i="14"/>
  <c r="V151" i="14"/>
  <c r="G154" i="14"/>
  <c r="M154" i="14" s="1"/>
  <c r="I154" i="14"/>
  <c r="K154" i="14"/>
  <c r="O154" i="14"/>
  <c r="Q154" i="14"/>
  <c r="V154" i="14"/>
  <c r="Q156" i="14"/>
  <c r="G157" i="14"/>
  <c r="G156" i="14" s="1"/>
  <c r="I157" i="14"/>
  <c r="K157" i="14"/>
  <c r="K156" i="14" s="1"/>
  <c r="O157" i="14"/>
  <c r="O156" i="14" s="1"/>
  <c r="Q157" i="14"/>
  <c r="V157" i="14"/>
  <c r="V156" i="14" s="1"/>
  <c r="G159" i="14"/>
  <c r="I159" i="14"/>
  <c r="I156" i="14" s="1"/>
  <c r="K159" i="14"/>
  <c r="M159" i="14"/>
  <c r="O159" i="14"/>
  <c r="Q159" i="14"/>
  <c r="V159" i="14"/>
  <c r="G161" i="14"/>
  <c r="M161" i="14" s="1"/>
  <c r="I161" i="14"/>
  <c r="K161" i="14"/>
  <c r="O161" i="14"/>
  <c r="Q161" i="14"/>
  <c r="V161" i="14"/>
  <c r="I164" i="14"/>
  <c r="M164" i="14"/>
  <c r="G165" i="14"/>
  <c r="G164" i="14" s="1"/>
  <c r="I165" i="14"/>
  <c r="K165" i="14"/>
  <c r="K164" i="14" s="1"/>
  <c r="M165" i="14"/>
  <c r="O165" i="14"/>
  <c r="O164" i="14" s="1"/>
  <c r="Q165" i="14"/>
  <c r="V165" i="14"/>
  <c r="V164" i="14" s="1"/>
  <c r="G167" i="14"/>
  <c r="I167" i="14"/>
  <c r="K167" i="14"/>
  <c r="M167" i="14"/>
  <c r="O167" i="14"/>
  <c r="Q167" i="14"/>
  <c r="Q164" i="14" s="1"/>
  <c r="V167" i="14"/>
  <c r="AE170" i="14"/>
  <c r="AF170" i="14"/>
  <c r="G237" i="13"/>
  <c r="BA189" i="13"/>
  <c r="BA65" i="13"/>
  <c r="BA61" i="13"/>
  <c r="BA57" i="13"/>
  <c r="BA42" i="13"/>
  <c r="BA28" i="13"/>
  <c r="BA15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I14" i="13"/>
  <c r="K14" i="13"/>
  <c r="M14" i="13"/>
  <c r="O14" i="13"/>
  <c r="Q14" i="13"/>
  <c r="V14" i="13"/>
  <c r="G18" i="13"/>
  <c r="I18" i="13"/>
  <c r="K18" i="13"/>
  <c r="M18" i="13"/>
  <c r="O18" i="13"/>
  <c r="Q18" i="13"/>
  <c r="V18" i="13"/>
  <c r="G20" i="13"/>
  <c r="M20" i="13" s="1"/>
  <c r="I20" i="13"/>
  <c r="K20" i="13"/>
  <c r="O20" i="13"/>
  <c r="Q20" i="13"/>
  <c r="V20" i="13"/>
  <c r="Q22" i="13"/>
  <c r="G23" i="13"/>
  <c r="I23" i="13"/>
  <c r="I22" i="13" s="1"/>
  <c r="K23" i="13"/>
  <c r="K22" i="13" s="1"/>
  <c r="M23" i="13"/>
  <c r="O23" i="13"/>
  <c r="Q23" i="13"/>
  <c r="V23" i="13"/>
  <c r="V22" i="13" s="1"/>
  <c r="G27" i="13"/>
  <c r="M27" i="13" s="1"/>
  <c r="I27" i="13"/>
  <c r="K27" i="13"/>
  <c r="O27" i="13"/>
  <c r="O22" i="13" s="1"/>
  <c r="Q27" i="13"/>
  <c r="V27" i="13"/>
  <c r="G31" i="13"/>
  <c r="G22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37" i="13"/>
  <c r="I37" i="13"/>
  <c r="K37" i="13"/>
  <c r="M37" i="13"/>
  <c r="O37" i="13"/>
  <c r="Q37" i="13"/>
  <c r="V37" i="13"/>
  <c r="G41" i="13"/>
  <c r="I41" i="13"/>
  <c r="K41" i="13"/>
  <c r="M41" i="13"/>
  <c r="O41" i="13"/>
  <c r="Q41" i="13"/>
  <c r="V41" i="13"/>
  <c r="O45" i="13"/>
  <c r="G46" i="13"/>
  <c r="G45" i="13" s="1"/>
  <c r="I46" i="13"/>
  <c r="I45" i="13" s="1"/>
  <c r="K46" i="13"/>
  <c r="K45" i="13" s="1"/>
  <c r="O46" i="13"/>
  <c r="Q46" i="13"/>
  <c r="Q45" i="13" s="1"/>
  <c r="V46" i="13"/>
  <c r="V45" i="13" s="1"/>
  <c r="I48" i="13"/>
  <c r="V48" i="13"/>
  <c r="G49" i="13"/>
  <c r="I49" i="13"/>
  <c r="K49" i="13"/>
  <c r="K48" i="13" s="1"/>
  <c r="M49" i="13"/>
  <c r="O49" i="13"/>
  <c r="O48" i="13" s="1"/>
  <c r="Q49" i="13"/>
  <c r="V49" i="13"/>
  <c r="G51" i="13"/>
  <c r="G48" i="13" s="1"/>
  <c r="I51" i="13"/>
  <c r="K51" i="13"/>
  <c r="O51" i="13"/>
  <c r="Q51" i="13"/>
  <c r="Q48" i="13" s="1"/>
  <c r="V51" i="13"/>
  <c r="G56" i="13"/>
  <c r="I56" i="13"/>
  <c r="I55" i="13" s="1"/>
  <c r="K56" i="13"/>
  <c r="K55" i="13" s="1"/>
  <c r="M56" i="13"/>
  <c r="O56" i="13"/>
  <c r="Q56" i="13"/>
  <c r="Q55" i="13" s="1"/>
  <c r="V56" i="13"/>
  <c r="V55" i="13" s="1"/>
  <c r="G60" i="13"/>
  <c r="I60" i="13"/>
  <c r="K60" i="13"/>
  <c r="M60" i="13"/>
  <c r="O60" i="13"/>
  <c r="Q60" i="13"/>
  <c r="V60" i="13"/>
  <c r="G64" i="13"/>
  <c r="I64" i="13"/>
  <c r="K64" i="13"/>
  <c r="M64" i="13"/>
  <c r="O64" i="13"/>
  <c r="O55" i="13" s="1"/>
  <c r="Q64" i="13"/>
  <c r="V64" i="13"/>
  <c r="G68" i="13"/>
  <c r="M68" i="13" s="1"/>
  <c r="I68" i="13"/>
  <c r="K68" i="13"/>
  <c r="O68" i="13"/>
  <c r="Q68" i="13"/>
  <c r="V68" i="13"/>
  <c r="G72" i="13"/>
  <c r="M72" i="13" s="1"/>
  <c r="I72" i="13"/>
  <c r="K72" i="13"/>
  <c r="O72" i="13"/>
  <c r="Q72" i="13"/>
  <c r="V72" i="13"/>
  <c r="G75" i="13"/>
  <c r="I75" i="13"/>
  <c r="K75" i="13"/>
  <c r="M75" i="13"/>
  <c r="O75" i="13"/>
  <c r="Q75" i="13"/>
  <c r="V75" i="13"/>
  <c r="G78" i="13"/>
  <c r="M78" i="13" s="1"/>
  <c r="I78" i="13"/>
  <c r="K78" i="13"/>
  <c r="O78" i="13"/>
  <c r="Q78" i="13"/>
  <c r="V78" i="13"/>
  <c r="G82" i="13"/>
  <c r="M82" i="13" s="1"/>
  <c r="I82" i="13"/>
  <c r="K82" i="13"/>
  <c r="O82" i="13"/>
  <c r="Q82" i="13"/>
  <c r="V82" i="13"/>
  <c r="G85" i="13"/>
  <c r="I85" i="13"/>
  <c r="K85" i="13"/>
  <c r="M85" i="13"/>
  <c r="O85" i="13"/>
  <c r="Q85" i="13"/>
  <c r="V85" i="13"/>
  <c r="G89" i="13"/>
  <c r="I89" i="13"/>
  <c r="K89" i="13"/>
  <c r="M89" i="13"/>
  <c r="O89" i="13"/>
  <c r="Q89" i="13"/>
  <c r="V89" i="13"/>
  <c r="G94" i="13"/>
  <c r="G93" i="13" s="1"/>
  <c r="I94" i="13"/>
  <c r="I93" i="13" s="1"/>
  <c r="K94" i="13"/>
  <c r="K93" i="13" s="1"/>
  <c r="O94" i="13"/>
  <c r="O93" i="13" s="1"/>
  <c r="Q94" i="13"/>
  <c r="Q93" i="13" s="1"/>
  <c r="V94" i="13"/>
  <c r="G96" i="13"/>
  <c r="M96" i="13" s="1"/>
  <c r="I96" i="13"/>
  <c r="K96" i="13"/>
  <c r="O96" i="13"/>
  <c r="Q96" i="13"/>
  <c r="V96" i="13"/>
  <c r="V93" i="13" s="1"/>
  <c r="G99" i="13"/>
  <c r="I99" i="13"/>
  <c r="K99" i="13"/>
  <c r="M99" i="13"/>
  <c r="O99" i="13"/>
  <c r="Q99" i="13"/>
  <c r="V99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K107" i="13"/>
  <c r="Q107" i="13"/>
  <c r="V107" i="13"/>
  <c r="G108" i="13"/>
  <c r="G107" i="13" s="1"/>
  <c r="I108" i="13"/>
  <c r="I107" i="13" s="1"/>
  <c r="K108" i="13"/>
  <c r="M108" i="13"/>
  <c r="M107" i="13" s="1"/>
  <c r="O108" i="13"/>
  <c r="O107" i="13" s="1"/>
  <c r="Q108" i="13"/>
  <c r="V108" i="13"/>
  <c r="G111" i="13"/>
  <c r="O111" i="13"/>
  <c r="G112" i="13"/>
  <c r="M112" i="13" s="1"/>
  <c r="M111" i="13" s="1"/>
  <c r="I112" i="13"/>
  <c r="I111" i="13" s="1"/>
  <c r="K112" i="13"/>
  <c r="K111" i="13" s="1"/>
  <c r="O112" i="13"/>
  <c r="Q112" i="13"/>
  <c r="Q111" i="13" s="1"/>
  <c r="V112" i="13"/>
  <c r="V111" i="13" s="1"/>
  <c r="I115" i="13"/>
  <c r="K115" i="13"/>
  <c r="V115" i="13"/>
  <c r="G116" i="13"/>
  <c r="G115" i="13" s="1"/>
  <c r="I116" i="13"/>
  <c r="K116" i="13"/>
  <c r="O116" i="13"/>
  <c r="O115" i="13" s="1"/>
  <c r="Q116" i="13"/>
  <c r="Q115" i="13" s="1"/>
  <c r="V116" i="13"/>
  <c r="G118" i="13"/>
  <c r="G119" i="13"/>
  <c r="I119" i="13"/>
  <c r="I118" i="13" s="1"/>
  <c r="K119" i="13"/>
  <c r="K118" i="13" s="1"/>
  <c r="M119" i="13"/>
  <c r="O119" i="13"/>
  <c r="Q119" i="13"/>
  <c r="Q118" i="13" s="1"/>
  <c r="V119" i="13"/>
  <c r="V118" i="13" s="1"/>
  <c r="G122" i="13"/>
  <c r="I122" i="13"/>
  <c r="K122" i="13"/>
  <c r="M122" i="13"/>
  <c r="O122" i="13"/>
  <c r="Q122" i="13"/>
  <c r="V122" i="13"/>
  <c r="G125" i="13"/>
  <c r="I125" i="13"/>
  <c r="K125" i="13"/>
  <c r="M125" i="13"/>
  <c r="O125" i="13"/>
  <c r="O118" i="13" s="1"/>
  <c r="Q125" i="13"/>
  <c r="V125" i="13"/>
  <c r="G128" i="13"/>
  <c r="M128" i="13" s="1"/>
  <c r="I128" i="13"/>
  <c r="K128" i="13"/>
  <c r="O128" i="13"/>
  <c r="Q128" i="13"/>
  <c r="V128" i="13"/>
  <c r="G131" i="13"/>
  <c r="M131" i="13" s="1"/>
  <c r="I131" i="13"/>
  <c r="K131" i="13"/>
  <c r="O131" i="13"/>
  <c r="Q131" i="13"/>
  <c r="V131" i="13"/>
  <c r="G134" i="13"/>
  <c r="I134" i="13"/>
  <c r="K134" i="13"/>
  <c r="M134" i="13"/>
  <c r="O134" i="13"/>
  <c r="Q134" i="13"/>
  <c r="V134" i="13"/>
  <c r="G137" i="13"/>
  <c r="M137" i="13" s="1"/>
  <c r="I137" i="13"/>
  <c r="K137" i="13"/>
  <c r="O137" i="13"/>
  <c r="Q137" i="13"/>
  <c r="V137" i="13"/>
  <c r="G140" i="13"/>
  <c r="G141" i="13"/>
  <c r="I141" i="13"/>
  <c r="I140" i="13" s="1"/>
  <c r="K141" i="13"/>
  <c r="K140" i="13" s="1"/>
  <c r="M141" i="13"/>
  <c r="O141" i="13"/>
  <c r="Q141" i="13"/>
  <c r="Q140" i="13" s="1"/>
  <c r="V141" i="13"/>
  <c r="V140" i="13" s="1"/>
  <c r="G144" i="13"/>
  <c r="I144" i="13"/>
  <c r="K144" i="13"/>
  <c r="M144" i="13"/>
  <c r="M140" i="13" s="1"/>
  <c r="O144" i="13"/>
  <c r="Q144" i="13"/>
  <c r="V144" i="13"/>
  <c r="G146" i="13"/>
  <c r="I146" i="13"/>
  <c r="K146" i="13"/>
  <c r="M146" i="13"/>
  <c r="O146" i="13"/>
  <c r="O140" i="13" s="1"/>
  <c r="Q146" i="13"/>
  <c r="V146" i="13"/>
  <c r="G148" i="13"/>
  <c r="M148" i="13" s="1"/>
  <c r="I148" i="13"/>
  <c r="K148" i="13"/>
  <c r="O148" i="13"/>
  <c r="Q148" i="13"/>
  <c r="V148" i="13"/>
  <c r="G150" i="13"/>
  <c r="M150" i="13" s="1"/>
  <c r="I150" i="13"/>
  <c r="K150" i="13"/>
  <c r="O150" i="13"/>
  <c r="Q150" i="13"/>
  <c r="V150" i="13"/>
  <c r="G152" i="13"/>
  <c r="I152" i="13"/>
  <c r="K152" i="13"/>
  <c r="M152" i="13"/>
  <c r="O152" i="13"/>
  <c r="Q152" i="13"/>
  <c r="V152" i="13"/>
  <c r="G155" i="13"/>
  <c r="M155" i="13" s="1"/>
  <c r="M154" i="13" s="1"/>
  <c r="I155" i="13"/>
  <c r="I154" i="13" s="1"/>
  <c r="K155" i="13"/>
  <c r="O155" i="13"/>
  <c r="O154" i="13" s="1"/>
  <c r="Q155" i="13"/>
  <c r="Q154" i="13" s="1"/>
  <c r="V155" i="13"/>
  <c r="V154" i="13" s="1"/>
  <c r="G157" i="13"/>
  <c r="I157" i="13"/>
  <c r="K157" i="13"/>
  <c r="K154" i="13" s="1"/>
  <c r="M157" i="13"/>
  <c r="O157" i="13"/>
  <c r="Q157" i="13"/>
  <c r="V157" i="13"/>
  <c r="G160" i="13"/>
  <c r="I160" i="13"/>
  <c r="K160" i="13"/>
  <c r="M160" i="13"/>
  <c r="O160" i="13"/>
  <c r="Q160" i="13"/>
  <c r="V160" i="13"/>
  <c r="G162" i="13"/>
  <c r="I162" i="13"/>
  <c r="K162" i="13"/>
  <c r="M162" i="13"/>
  <c r="O162" i="13"/>
  <c r="Q162" i="13"/>
  <c r="V162" i="13"/>
  <c r="G165" i="13"/>
  <c r="M165" i="13" s="1"/>
  <c r="I165" i="13"/>
  <c r="K165" i="13"/>
  <c r="O165" i="13"/>
  <c r="Q165" i="13"/>
  <c r="V165" i="13"/>
  <c r="G168" i="13"/>
  <c r="M168" i="13" s="1"/>
  <c r="I168" i="13"/>
  <c r="K168" i="13"/>
  <c r="O168" i="13"/>
  <c r="Q168" i="13"/>
  <c r="V168" i="13"/>
  <c r="G171" i="13"/>
  <c r="I171" i="13"/>
  <c r="K171" i="13"/>
  <c r="M171" i="13"/>
  <c r="O171" i="13"/>
  <c r="Q171" i="13"/>
  <c r="V171" i="13"/>
  <c r="G175" i="13"/>
  <c r="M175" i="13" s="1"/>
  <c r="M174" i="13" s="1"/>
  <c r="I175" i="13"/>
  <c r="I174" i="13" s="1"/>
  <c r="K175" i="13"/>
  <c r="O175" i="13"/>
  <c r="O174" i="13" s="1"/>
  <c r="Q175" i="13"/>
  <c r="Q174" i="13" s="1"/>
  <c r="V175" i="13"/>
  <c r="V174" i="13" s="1"/>
  <c r="G178" i="13"/>
  <c r="I178" i="13"/>
  <c r="K178" i="13"/>
  <c r="K174" i="13" s="1"/>
  <c r="M178" i="13"/>
  <c r="O178" i="13"/>
  <c r="Q178" i="13"/>
  <c r="V178" i="13"/>
  <c r="K181" i="13"/>
  <c r="G182" i="13"/>
  <c r="G181" i="13" s="1"/>
  <c r="I182" i="13"/>
  <c r="I181" i="13" s="1"/>
  <c r="K182" i="13"/>
  <c r="M182" i="13"/>
  <c r="O182" i="13"/>
  <c r="O181" i="13" s="1"/>
  <c r="Q182" i="13"/>
  <c r="V182" i="13"/>
  <c r="G185" i="13"/>
  <c r="M185" i="13" s="1"/>
  <c r="I185" i="13"/>
  <c r="K185" i="13"/>
  <c r="O185" i="13"/>
  <c r="Q185" i="13"/>
  <c r="Q181" i="13" s="1"/>
  <c r="V185" i="13"/>
  <c r="G188" i="13"/>
  <c r="I188" i="13"/>
  <c r="K188" i="13"/>
  <c r="M188" i="13"/>
  <c r="O188" i="13"/>
  <c r="Q188" i="13"/>
  <c r="V188" i="13"/>
  <c r="V181" i="13" s="1"/>
  <c r="G192" i="13"/>
  <c r="I192" i="13"/>
  <c r="K192" i="13"/>
  <c r="M192" i="13"/>
  <c r="O192" i="13"/>
  <c r="Q192" i="13"/>
  <c r="V192" i="13"/>
  <c r="G195" i="13"/>
  <c r="M195" i="13" s="1"/>
  <c r="I195" i="13"/>
  <c r="K195" i="13"/>
  <c r="O195" i="13"/>
  <c r="Q195" i="13"/>
  <c r="V195" i="13"/>
  <c r="G198" i="13"/>
  <c r="G199" i="13"/>
  <c r="I199" i="13"/>
  <c r="I198" i="13" s="1"/>
  <c r="K199" i="13"/>
  <c r="K198" i="13" s="1"/>
  <c r="M199" i="13"/>
  <c r="O199" i="13"/>
  <c r="Q199" i="13"/>
  <c r="Q198" i="13" s="1"/>
  <c r="V199" i="13"/>
  <c r="V198" i="13" s="1"/>
  <c r="G202" i="13"/>
  <c r="I202" i="13"/>
  <c r="K202" i="13"/>
  <c r="M202" i="13"/>
  <c r="M198" i="13" s="1"/>
  <c r="O202" i="13"/>
  <c r="Q202" i="13"/>
  <c r="V202" i="13"/>
  <c r="G205" i="13"/>
  <c r="I205" i="13"/>
  <c r="K205" i="13"/>
  <c r="M205" i="13"/>
  <c r="O205" i="13"/>
  <c r="O198" i="13" s="1"/>
  <c r="Q205" i="13"/>
  <c r="V205" i="13"/>
  <c r="G208" i="13"/>
  <c r="M208" i="13" s="1"/>
  <c r="I208" i="13"/>
  <c r="K208" i="13"/>
  <c r="O208" i="13"/>
  <c r="Q208" i="13"/>
  <c r="V208" i="13"/>
  <c r="Q210" i="13"/>
  <c r="V210" i="13"/>
  <c r="G211" i="13"/>
  <c r="I211" i="13"/>
  <c r="K211" i="13"/>
  <c r="K210" i="13" s="1"/>
  <c r="M211" i="13"/>
  <c r="O211" i="13"/>
  <c r="O210" i="13" s="1"/>
  <c r="Q211" i="13"/>
  <c r="V211" i="13"/>
  <c r="G215" i="13"/>
  <c r="G210" i="13" s="1"/>
  <c r="I215" i="13"/>
  <c r="K215" i="13"/>
  <c r="O215" i="13"/>
  <c r="Q215" i="13"/>
  <c r="V215" i="13"/>
  <c r="G217" i="13"/>
  <c r="M217" i="13" s="1"/>
  <c r="I217" i="13"/>
  <c r="I210" i="13" s="1"/>
  <c r="K217" i="13"/>
  <c r="O217" i="13"/>
  <c r="Q217" i="13"/>
  <c r="V217" i="13"/>
  <c r="I222" i="13"/>
  <c r="K222" i="13"/>
  <c r="G223" i="13"/>
  <c r="G222" i="13" s="1"/>
  <c r="I223" i="13"/>
  <c r="K223" i="13"/>
  <c r="M223" i="13"/>
  <c r="O223" i="13"/>
  <c r="Q223" i="13"/>
  <c r="V223" i="13"/>
  <c r="V222" i="13" s="1"/>
  <c r="G225" i="13"/>
  <c r="I225" i="13"/>
  <c r="K225" i="13"/>
  <c r="M225" i="13"/>
  <c r="O225" i="13"/>
  <c r="O222" i="13" s="1"/>
  <c r="Q225" i="13"/>
  <c r="V225" i="13"/>
  <c r="G228" i="13"/>
  <c r="M228" i="13" s="1"/>
  <c r="I228" i="13"/>
  <c r="K228" i="13"/>
  <c r="O228" i="13"/>
  <c r="Q228" i="13"/>
  <c r="Q222" i="13" s="1"/>
  <c r="V228" i="13"/>
  <c r="G230" i="13"/>
  <c r="M230" i="13" s="1"/>
  <c r="I230" i="13"/>
  <c r="K230" i="13"/>
  <c r="O230" i="13"/>
  <c r="Q230" i="13"/>
  <c r="V230" i="13"/>
  <c r="G232" i="13"/>
  <c r="I232" i="13"/>
  <c r="K232" i="13"/>
  <c r="M232" i="13"/>
  <c r="O232" i="13"/>
  <c r="Q232" i="13"/>
  <c r="V232" i="13"/>
  <c r="G234" i="13"/>
  <c r="M234" i="13" s="1"/>
  <c r="I234" i="13"/>
  <c r="K234" i="13"/>
  <c r="O234" i="13"/>
  <c r="Q234" i="13"/>
  <c r="V234" i="13"/>
  <c r="AE237" i="13"/>
  <c r="AF237" i="13"/>
  <c r="G12" i="12"/>
  <c r="G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AE12" i="12"/>
  <c r="AF12" i="12"/>
  <c r="I20" i="1"/>
  <c r="I19" i="1"/>
  <c r="I18" i="1"/>
  <c r="I17" i="1"/>
  <c r="I86" i="1"/>
  <c r="J65" i="1" s="1"/>
  <c r="F47" i="1"/>
  <c r="G23" i="1" s="1"/>
  <c r="G47" i="1"/>
  <c r="G25" i="1" s="1"/>
  <c r="H47" i="1"/>
  <c r="I46" i="1"/>
  <c r="I45" i="1"/>
  <c r="I44" i="1"/>
  <c r="I43" i="1"/>
  <c r="I42" i="1"/>
  <c r="I41" i="1"/>
  <c r="I39" i="1"/>
  <c r="I47" i="1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J54" i="1"/>
  <c r="J58" i="1"/>
  <c r="J62" i="1"/>
  <c r="J66" i="1"/>
  <c r="J70" i="1"/>
  <c r="J74" i="1"/>
  <c r="J78" i="1"/>
  <c r="J82" i="1"/>
  <c r="J55" i="1"/>
  <c r="J59" i="1"/>
  <c r="J63" i="1"/>
  <c r="J67" i="1"/>
  <c r="J71" i="1"/>
  <c r="J75" i="1"/>
  <c r="J79" i="1"/>
  <c r="J83" i="1"/>
  <c r="J56" i="1"/>
  <c r="J60" i="1"/>
  <c r="J64" i="1"/>
  <c r="J68" i="1"/>
  <c r="J72" i="1"/>
  <c r="J76" i="1"/>
  <c r="J80" i="1"/>
  <c r="J84" i="1"/>
  <c r="J57" i="1"/>
  <c r="J61" i="1"/>
  <c r="J69" i="1"/>
  <c r="J73" i="1"/>
  <c r="J77" i="1"/>
  <c r="J81" i="1"/>
  <c r="J85" i="1"/>
  <c r="A27" i="1"/>
  <c r="M8" i="16"/>
  <c r="M123" i="16"/>
  <c r="M25" i="16"/>
  <c r="AE178" i="16"/>
  <c r="M167" i="16"/>
  <c r="M164" i="16" s="1"/>
  <c r="M77" i="16"/>
  <c r="M74" i="16" s="1"/>
  <c r="M126" i="16"/>
  <c r="M58" i="16"/>
  <c r="M57" i="16" s="1"/>
  <c r="M46" i="16"/>
  <c r="M43" i="16" s="1"/>
  <c r="M28" i="15"/>
  <c r="M46" i="15"/>
  <c r="M60" i="15"/>
  <c r="G60" i="15"/>
  <c r="M84" i="15"/>
  <c r="M81" i="15" s="1"/>
  <c r="M117" i="15"/>
  <c r="M102" i="15" s="1"/>
  <c r="M86" i="15"/>
  <c r="M18" i="15"/>
  <c r="M17" i="15" s="1"/>
  <c r="M8" i="14"/>
  <c r="M157" i="14"/>
  <c r="M156" i="14" s="1"/>
  <c r="M125" i="14"/>
  <c r="M122" i="14" s="1"/>
  <c r="M109" i="14"/>
  <c r="M108" i="14" s="1"/>
  <c r="M94" i="14"/>
  <c r="M93" i="14" s="1"/>
  <c r="M77" i="14"/>
  <c r="M59" i="14" s="1"/>
  <c r="M39" i="14"/>
  <c r="M38" i="14" s="1"/>
  <c r="M25" i="14"/>
  <c r="M24" i="14" s="1"/>
  <c r="M222" i="13"/>
  <c r="M118" i="13"/>
  <c r="M55" i="13"/>
  <c r="M181" i="13"/>
  <c r="M210" i="13"/>
  <c r="M8" i="13"/>
  <c r="G174" i="13"/>
  <c r="G154" i="13"/>
  <c r="G55" i="13"/>
  <c r="M94" i="13"/>
  <c r="M93" i="13" s="1"/>
  <c r="M46" i="13"/>
  <c r="M45" i="13" s="1"/>
  <c r="M215" i="13"/>
  <c r="M116" i="13"/>
  <c r="M115" i="13" s="1"/>
  <c r="M51" i="13"/>
  <c r="M48" i="13" s="1"/>
  <c r="M31" i="13"/>
  <c r="M22" i="13" s="1"/>
  <c r="J46" i="1"/>
  <c r="J42" i="1"/>
  <c r="J41" i="1"/>
  <c r="J44" i="1"/>
  <c r="J45" i="1"/>
  <c r="J39" i="1"/>
  <c r="J47" i="1" s="1"/>
  <c r="J43" i="1"/>
  <c r="J8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B9CC7815-77A8-4467-8901-410E37A16A6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0F193B-47E4-48B7-8A04-7889F62E3D8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3109CF98-7C9B-4585-8EB9-B53385ADF4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BAB4DC-41E9-497C-AB8D-0CF2D5CE52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1BAD15E-B0F9-448C-A780-544CE3B613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BE5946-F032-4E49-9DA2-5E331202BDB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5C9BF66-B60D-44D7-93B4-04E4A75595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8582EE1-37A4-4AAF-81A2-1275EA93C1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64DA80FB-D108-4268-8019-A13BC8D210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F42538C-6F96-4D6D-9F30-F0A01FA324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<sst xmlns="http://schemas.openxmlformats.org/spreadsheetml/2006/main" count="3103" uniqueCount="734">
  <si>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</si>
  <si>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</si>
  <si>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</si>
  <si>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</si>
  <si>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</si>
  <si>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</si>
  <si>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</si>
  <si>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</si>
  <si>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</si>
  <si>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</si>
  <si>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</si>
  <si>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</si>
  <si>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</si>
  <si>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</si>
  <si>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</si>
  <si>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</si>
  <si>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</si>
  <si>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</si>
  <si>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</si>
  <si>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</si>
  <si>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</si>
  <si>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</si>
  <si>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</si>
  <si>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</si>
  <si>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</si>
  <si>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</si>
  <si>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</si>
  <si>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</si>
  <si>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</si>
  <si>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</si>
  <si>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</si>
  <si>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</si>
  <si>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</si>
  <si>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</si>
  <si>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</si>
  <si>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</si>
  <si>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</si>
  <si>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</si>
  <si>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</si>
  <si>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</si>
  <si>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</si>
  <si>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</si>
  <si>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</si>
  <si>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11018/21/0047153/12</t>
  </si>
  <si>
    <t>Traubova 7 - oprava bytu č.7 (30,3m2)</t>
  </si>
  <si>
    <t>Statutární město Brno, městská část Brno - střed</t>
  </si>
  <si>
    <t>Dominikánské náměstí 196/1</t>
  </si>
  <si>
    <t>Brno-Brno-město</t>
  </si>
  <si>
    <t>60200</t>
  </si>
  <si>
    <t>44992785</t>
  </si>
  <si>
    <t>CZ44992785</t>
  </si>
  <si>
    <t>Stavba</t>
  </si>
  <si>
    <t>Stavební objekt</t>
  </si>
  <si>
    <t>12</t>
  </si>
  <si>
    <t>Oprava bytů Brno - střed</t>
  </si>
  <si>
    <t>11/00</t>
  </si>
  <si>
    <t>VRN</t>
  </si>
  <si>
    <t>12/01</t>
  </si>
  <si>
    <t>ASŘ</t>
  </si>
  <si>
    <t>12/02</t>
  </si>
  <si>
    <t>ZTI</t>
  </si>
  <si>
    <t>12/03</t>
  </si>
  <si>
    <t>ÚT</t>
  </si>
  <si>
    <t>12/04</t>
  </si>
  <si>
    <t>Elektro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</si>
  <si>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</si>
  <si>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</si>
  <si>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</si>
  <si>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</si>
  <si>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</si>
  <si>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</si>
  <si>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</si>
  <si>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</si>
  <si>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</si>
  <si>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Upravy povrchů vnitřní</t>
  </si>
  <si>
    <t>90</t>
  </si>
  <si>
    <t>Přípočty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</si>
  <si>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</si>
  <si>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</si>
  <si>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</si>
  <si>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</si>
  <si>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</si>
  <si>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</si>
  <si>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</si>
  <si>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</si>
  <si>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</si>
  <si>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</si>
  <si>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</si>
  <si>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</si>
  <si>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</si>
  <si>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</si>
  <si>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</si>
  <si>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</si>
  <si>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</si>
  <si>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</si>
  <si>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</si>
  <si>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</si>
  <si>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</si>
  <si>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</si>
  <si>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728</t>
  </si>
  <si>
    <t>Vzduchotechnika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</si>
  <si>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</si>
  <si>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</si>
  <si>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</si>
  <si>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</si>
  <si>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</si>
  <si>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</si>
  <si>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</si>
  <si>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</si>
  <si>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</si>
  <si>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</si>
  <si>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</si>
  <si>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</si>
  <si>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</si>
  <si>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</si>
  <si>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</si>
  <si>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</si>
  <si>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</si>
  <si>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</si>
  <si>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</si>
  <si>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</si>
  <si>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</si>
  <si>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</si>
  <si>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</si>
  <si>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</si>
  <si>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</si>
  <si>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</si>
  <si>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M29</t>
  </si>
  <si>
    <t>Demontáže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</si>
  <si>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</si>
  <si>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</si>
  <si>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</si>
  <si>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</si>
  <si>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</si>
  <si>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</si>
  <si>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</si>
  <si>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</si>
  <si>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</si>
  <si>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</si>
  <si>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</si>
  <si>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</si>
  <si>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</si>
  <si>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</si>
  <si>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</si>
  <si>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</si>
  <si>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</si>
  <si>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</si>
  <si>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</si>
  <si>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</si>
  <si>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</si>
  <si>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</si>
  <si>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</si>
  <si>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</si>
  <si>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</si>
  <si>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</si>
  <si>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</si>
  <si>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</si>
  <si>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</si>
  <si>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</si>
  <si>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</si>
  <si>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</si>
  <si>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00001</t>
  </si>
  <si>
    <t>Zařízení staveniště</t>
  </si>
  <si>
    <t>soub</t>
  </si>
  <si>
    <t>Vlastní</t>
  </si>
  <si>
    <t>Indiv</t>
  </si>
  <si>
    <t>Práce</t>
  </si>
  <si>
    <t>POL1_</t>
  </si>
  <si>
    <t>SPU</t>
  </si>
  <si>
    <t>SUM</t>
  </si>
  <si>
    <t>END</t>
  </si>
  <si>
    <t>310238211R00</t>
  </si>
  <si>
    <t>Zazdívka otvorů o ploše přes 0,25 m2 do 1 m2 ve zdivu nadzákladovém cihlami pálenými pro jakoukoliv maltu vápenocementovou</t>
  </si>
  <si>
    <t>m3</t>
  </si>
  <si>
    <t>801-4</t>
  </si>
  <si>
    <t>RTS 21/ II</t>
  </si>
  <si>
    <t>POL1_1</t>
  </si>
  <si>
    <t>včetně pomocného pracovního lešení</t>
  </si>
  <si>
    <t>SPI</t>
  </si>
  <si>
    <t>1 : 1*0,4*0,255</t>
  </si>
  <si>
    <t>VV</t>
  </si>
  <si>
    <t>2 : 0,8*0,56*0,255</t>
  </si>
  <si>
    <t>342261112RS3</t>
  </si>
  <si>
    <t>Příčky z desek sádrokartonových jednoduché opláštění, jednoduchá konstrukce CW 75 tloušťka příčky 100 mm, desky impregnované, tloušťky 12,5 mm, tloušťka izolace 60 mm</t>
  </si>
  <si>
    <t>m2</t>
  </si>
  <si>
    <t>801-1</t>
  </si>
  <si>
    <t>zřízení nosné konstrukce příčky, vložení tepelné izolace tl. do 5 cm, montáž desek, tmelení spár Q2 a úprava rohů. Včetně dodávek materiálu.</t>
  </si>
  <si>
    <t>1-3 : (1,37+1,47+2,85)*3,14</t>
  </si>
  <si>
    <t>342264051R00</t>
  </si>
  <si>
    <t>Podhledy na kovové konstrukci opláštěné deskami sádrokartonovými nosná konstrukce z profilů CD s přímým uchycením 1x deska, tloušťky 12,5 mm, standard, bez izolace</t>
  </si>
  <si>
    <t>30001</t>
  </si>
  <si>
    <t>Zděná předstěna na uložení geberitu tl.150mm, v.1200mm</t>
  </si>
  <si>
    <t>ks</t>
  </si>
  <si>
    <t>602016193R00</t>
  </si>
  <si>
    <t>Omítka stěn z hotových směsí Doplňkové práce pro omítky stěn z hotových směsí_x000D_
 hloubková penetrace stěn akrylátová</t>
  </si>
  <si>
    <t>po jednotlivých vrstvách</t>
  </si>
  <si>
    <t>pol.7+9 : 4,725+94,5618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</si>
  <si>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</si>
  <si>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</si>
  <si>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</si>
  <si>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2,65*2</t>
  </si>
  <si>
    <t>612421615R00</t>
  </si>
  <si>
    <t>Omítky vnitřní stěn vápenné nebo vápenocementové v podlaží i ve schodišti hrubé zatřené</t>
  </si>
  <si>
    <t>obklad : (0,88+1,37)*2,1</t>
  </si>
  <si>
    <t>612421637R00</t>
  </si>
  <si>
    <t>Omítky vnitřní stěn vápenné nebo vápenocementové v podlaží i ve schodišti štukové</t>
  </si>
  <si>
    <t>ostatní : 2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</si>
  <si>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</si>
  <si>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</si>
  <si>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</si>
  <si>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POP</t>
  </si>
  <si>
    <t>(2,35+4,3+3,65+5,51)*2*3,14-(1,37+0,88)*2,1</t>
  </si>
  <si>
    <t>631591115R00</t>
  </si>
  <si>
    <t>Násyp pod podlahy z lehkých materiálů z keramzitu</t>
  </si>
  <si>
    <t>pod  mazaniny a dlažby, popř. na plochých střechách vodorovný nebo ve spádu s udusáním a urovnáním povrchu</t>
  </si>
  <si>
    <t>2-4 : 0,5+0,5+2</t>
  </si>
  <si>
    <t>941955002R00</t>
  </si>
  <si>
    <t>Lešení lehké pracovní pomocné pomocné, o výšce lešeňové podlahy přes 1,2 do 1,9 m</t>
  </si>
  <si>
    <t>800-3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</si>
  <si>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</si>
  <si>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</si>
  <si>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</si>
  <si>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</si>
  <si>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byt : 30,3</t>
  </si>
  <si>
    <t>spol.prostory : 70*30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</si>
  <si>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</si>
  <si>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</si>
  <si>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</si>
  <si>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</si>
  <si>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2 : (1,35+1,345+1,47+0,88)*3,14</t>
  </si>
  <si>
    <t>962081141R00</t>
  </si>
  <si>
    <t>Bourání zdiva příček ze skleněných tvárnic, tloušťky do 150 mm</t>
  </si>
  <si>
    <t>nebo vybourání otvorů jakýchkoliv rozměrů, včetně pomocného lešení o výšce podlahy do 1900 mm a pro zatížení do 1,5 kPa  (150 kg/m2),</t>
  </si>
  <si>
    <t>1 : 1*0,4</t>
  </si>
  <si>
    <t>962084131R00</t>
  </si>
  <si>
    <t>Bourání zdiva příček deskových a sádrových potažených rabicovým pletivem nebo bez pletiva, sádrokartonových bez kovové konstrukce, tloušťky do 100 mm</t>
  </si>
  <si>
    <t>2 : 0,92*0,5</t>
  </si>
  <si>
    <t>965081713R00</t>
  </si>
  <si>
    <t>Bourání podlah z keramických dlaždic, tloušťky do 10 mm, plochy přes 1 m2</t>
  </si>
  <si>
    <t>bez podkladního lože, s jakoukoliv výplní spár</t>
  </si>
  <si>
    <t>3 : 1,2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</si>
  <si>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</si>
  <si>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</si>
  <si>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</si>
  <si>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</si>
  <si>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968061125R00</t>
  </si>
  <si>
    <t>Vyvěšení nebo zavěšení dřevěných křídel dveří, plochy do 2 m2</t>
  </si>
  <si>
    <t>968062354R00</t>
  </si>
  <si>
    <t>Vybourání dřevěných rámů oken dvojitých nebo zdvojených, plochy do 1 m2</t>
  </si>
  <si>
    <t>včetně pomocného lešení o výšce podlahy do 1900 mm a pro zatížení do 1,5 kPa  (150 kg/m2),</t>
  </si>
  <si>
    <t>světlík : 0,8*0,56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</si>
  <si>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</si>
  <si>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</si>
  <si>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1,6*4</t>
  </si>
  <si>
    <t>971035371R00</t>
  </si>
  <si>
    <t>Vybourání otvorů ve zdivu cihelném z jakýchkoliv cihel pálených_x000D_
 na maltu cementovou, plochy do 0,09 m2, tloušťky do 750 mm</t>
  </si>
  <si>
    <t>základovém nebo nadzákladovém,</t>
  </si>
  <si>
    <t>Včetně pomocného lešení o výšce podlahy do 1900 mm a pro zatížení do 1,5 kPa  (150 kg/m2).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</si>
  <si>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</si>
  <si>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</si>
  <si>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</si>
  <si>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(0,88+1,37)*2*2,1</t>
  </si>
  <si>
    <t>979011111R00</t>
  </si>
  <si>
    <t>Svislá doprava suti a vybouraných hmot za prvé podlaží nad nebo pod základním podlažím</t>
  </si>
  <si>
    <t>t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</si>
  <si>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</si>
  <si>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</si>
  <si>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</si>
  <si>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</si>
  <si>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</si>
  <si>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</si>
  <si>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</si>
  <si>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</si>
  <si>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</si>
  <si>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</si>
  <si>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</si>
  <si>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</si>
  <si>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</si>
  <si>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</si>
  <si>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</si>
  <si>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</si>
  <si>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</si>
  <si>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</si>
  <si>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</si>
  <si>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</si>
  <si>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</si>
  <si>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</si>
  <si>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POL2_7</t>
  </si>
  <si>
    <t>3 : 3,9+(1,37+2,85)*2*0,3+5</t>
  </si>
  <si>
    <t>90011</t>
  </si>
  <si>
    <t>VZT - odvětrání WC/koupelny - ventilátor,mřížka se síťkou, D+M, popis viz výkres nový stav</t>
  </si>
  <si>
    <t>762512245R00</t>
  </si>
  <si>
    <t>Položení podlah pod PVC montáž_x000D_
 šroubováním</t>
  </si>
  <si>
    <t>800-762</t>
  </si>
  <si>
    <t>2-4 : (4,9+3,9+20,1)*2</t>
  </si>
  <si>
    <t>762522811R00</t>
  </si>
  <si>
    <t>Demontáž podlah s polštáři , z prken, tloušťky do 32 mm</t>
  </si>
  <si>
    <t>POL1_7</t>
  </si>
  <si>
    <t>2+3 : 7,8+1,2</t>
  </si>
  <si>
    <t>762811811R00</t>
  </si>
  <si>
    <t>Demontáž záklopů stropů vrchních, zapuštěných z hrubých prken tloušťky do 32 mm</t>
  </si>
  <si>
    <t>4 : 20,1</t>
  </si>
  <si>
    <t>762822120RT2</t>
  </si>
  <si>
    <t>Stropnice s dodávkou materiálu_x000D_
 z hraněného a polohraněného řeziva s trámovými výměnami, z hranolů, 12/14 cm</t>
  </si>
  <si>
    <t>m</t>
  </si>
  <si>
    <t>1-3 : 2,5*8</t>
  </si>
  <si>
    <t>762895000R00</t>
  </si>
  <si>
    <t>Spojovací a ochranné prostředky hřebíky, svory, impregnace</t>
  </si>
  <si>
    <t>0,12*0,12*20*1,1</t>
  </si>
  <si>
    <t>60726014.AR</t>
  </si>
  <si>
    <t>deska dřevoštěpková třívrstvá pro prostředí vlhké; strana nebroušená; hrana pero/drážka; tl = 18,0 mm</t>
  </si>
  <si>
    <t>SPCM</t>
  </si>
  <si>
    <t>Specifikace</t>
  </si>
  <si>
    <t>POL3_</t>
  </si>
  <si>
    <t>57,8*1,1</t>
  </si>
  <si>
    <t>998762102R00</t>
  </si>
  <si>
    <t>Přesun hmot pro konstrukce tesařské v objektech výšky do 12 m</t>
  </si>
  <si>
    <t>50 m vodorovně</t>
  </si>
  <si>
    <t>766421811R00</t>
  </si>
  <si>
    <t>Demontáž obložení podhledů panely velikosti do 1,5 m2</t>
  </si>
  <si>
    <t>800-766</t>
  </si>
  <si>
    <t>1 : 1,2</t>
  </si>
  <si>
    <t>76601</t>
  </si>
  <si>
    <t>Oprava kování, těsnění, vyčištění, seřízení, O1 (2650/2000), viz výpis oken</t>
  </si>
  <si>
    <t>76611</t>
  </si>
  <si>
    <t>Nové bezpečnostní dveře vč.zárubně, D1 (800/2100), popis viz výpis výrobků</t>
  </si>
  <si>
    <t>76612</t>
  </si>
  <si>
    <t>Vnitřní dveře, zárubeň, kování, D2 (700/1970), popis viz výpis výrobků</t>
  </si>
  <si>
    <t>76613</t>
  </si>
  <si>
    <t>Vnitřní dveře, zárubeň, kování, D3 (700/1970), popis viz výpis výrobků</t>
  </si>
  <si>
    <t>76614</t>
  </si>
  <si>
    <t>Vnitřní dveře, zárubeň, kování, D4 (800/1970), popis viz výpis výrobků</t>
  </si>
  <si>
    <t>771101210RT1</t>
  </si>
  <si>
    <t>Příprava podkladu pod dlažby penetrace podkladu pod dlažby</t>
  </si>
  <si>
    <t>800-771</t>
  </si>
  <si>
    <t>771471011R00</t>
  </si>
  <si>
    <t>Montáž soklíků z dlaždic keramických 100 x 100 mm, soklíků vodorovných, kladených do malty</t>
  </si>
  <si>
    <t>1 : (0,9+1,37)*2</t>
  </si>
  <si>
    <t>771479001R00</t>
  </si>
  <si>
    <t>Montáž soklíků z dlaždic keramických Řezání dlaždic pro soklíky</t>
  </si>
  <si>
    <t>771575109R00</t>
  </si>
  <si>
    <t>Montáž podlah z dlaždic keramických 300 x 300 mm, režných nebo glazovaných, hladkých, kladených do flexibilního tmele</t>
  </si>
  <si>
    <t>1+3 : 1,2+3,9</t>
  </si>
  <si>
    <t>771578011R00</t>
  </si>
  <si>
    <t>Zvláštní úpravy spár spára podlaha-stěna silikonem</t>
  </si>
  <si>
    <t>4,54+(1,37+2,85)*2+2,1*6</t>
  </si>
  <si>
    <t>771 R01</t>
  </si>
  <si>
    <t>Dodávka dlažby 250x250, dle výběru dodavatele, specifikace viz TZ</t>
  </si>
  <si>
    <t>5,1*1,1</t>
  </si>
  <si>
    <t>998771101R00</t>
  </si>
  <si>
    <t>Přesun hmot pro podlahy z dlaždic v objektech výšky do 6 m</t>
  </si>
  <si>
    <t>775411810R00</t>
  </si>
  <si>
    <t>Demontáž soklíků nebo lišt dřevěných přibíjených</t>
  </si>
  <si>
    <t>800-775</t>
  </si>
  <si>
    <t>4 : (3,65+5,51)*2</t>
  </si>
  <si>
    <t>775541800R00</t>
  </si>
  <si>
    <t>Demontáž parketových tabulí přibíjených včetně lišt a uložení sutě na hromady</t>
  </si>
  <si>
    <t>776101101R00</t>
  </si>
  <si>
    <t>Přípravné práce vysávání povlakových podlah průmyslovým vysavačem</t>
  </si>
  <si>
    <t>položky neobsahují žádný materiál</t>
  </si>
  <si>
    <t>776101121R00</t>
  </si>
  <si>
    <t>Přípravné práce penetrace podkladu</t>
  </si>
  <si>
    <t>776520010RA0</t>
  </si>
  <si>
    <t>Podlahy povlakové podlahovina heterogenní protiskluzná, tl. 2,0 mm, z pásů, včetně soklíku, bez vyrovnání podkladu</t>
  </si>
  <si>
    <t>lepení a dodávka podlahoviny z PVC, bez podkladu. Svaření podlahoviny. Dodávka a lepení podlahových soklíků z měkčeného PVC. Pastování a vyleštění podlah.</t>
  </si>
  <si>
    <t>2+4 : 4,9+20,1</t>
  </si>
  <si>
    <t>23596041R</t>
  </si>
  <si>
    <t>penetrační hmota vodou ředitelná; disperzní; koncentrát; ochrana podkladu, pod sádrové omítky; pro interiér; tekutá</t>
  </si>
  <si>
    <t>kg</t>
  </si>
  <si>
    <t>25*0,3</t>
  </si>
  <si>
    <t>998776101R00</t>
  </si>
  <si>
    <t>Přesun hmot pro podlahy povlakové v objektech výšky do 6 m</t>
  </si>
  <si>
    <t>vodorovně do 50 m</t>
  </si>
  <si>
    <t>781101210RT1</t>
  </si>
  <si>
    <t>Příprava podkladu pod obklady penetrace podkladu pod obklady</t>
  </si>
  <si>
    <t>včetně dodávky materiálu.</t>
  </si>
  <si>
    <t>781415016R00</t>
  </si>
  <si>
    <t>Montáž obkladů vnitřních z obkládaček pórovinových  , nad 200 x 250 mm , lepených do flexibilního tmele</t>
  </si>
  <si>
    <t>3 : (1,37+2,85)*2*2,1</t>
  </si>
  <si>
    <t>781 R01</t>
  </si>
  <si>
    <t>Dodávka obklad 200x200, dle výběru dodavatele, specifikace viz TZ</t>
  </si>
  <si>
    <t>17,724*1,1</t>
  </si>
  <si>
    <t>998781101R00</t>
  </si>
  <si>
    <t>Přesun hmot pro obklady keramické v objektech výšky do 6 m</t>
  </si>
  <si>
    <t>784402801R00</t>
  </si>
  <si>
    <t>Odstranění maleb oškrabáním, v místnostech do 3,8 m</t>
  </si>
  <si>
    <t>800-784</t>
  </si>
  <si>
    <t>strop : 30,3</t>
  </si>
  <si>
    <t>stěny : (2,35+4,3+3,65+5,51)*2*3,14</t>
  </si>
  <si>
    <t>784191201R00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</si>
  <si>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</si>
  <si>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</si>
  <si>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</si>
  <si>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strop : 30,1</t>
  </si>
  <si>
    <t>stěny : (0,9+1,37+1,35+1,37+2,95+3,65+5,51)*2*3,14</t>
  </si>
  <si>
    <t>(1,37+2,85)*2*1,04</t>
  </si>
  <si>
    <t>612403382R00</t>
  </si>
  <si>
    <t>Hrubá výplň rýh ve stěnách, jakoukoliv maltou maltou ze suchých směsí_x000D_
 50 x 50 mm</t>
  </si>
  <si>
    <t>jakékoliv šířky rýhy,</t>
  </si>
  <si>
    <t>346244371RT2</t>
  </si>
  <si>
    <t>Zazdívka rýh, potrubí, nik (výklenků) nebo kapes tloušťka 140 mm</t>
  </si>
  <si>
    <t>z jakéhokoliv druhu pálených cihel, s pomocným lešením výšky do 1,9 m a pro zatížení do 1,5 kPa.</t>
  </si>
  <si>
    <t>974031153R00</t>
  </si>
  <si>
    <t>Vysekání rýh v jakémkoliv zdivu cihelném v ploše_x000D_
 do hloubky 100 mm, šířky do 100 mm</t>
  </si>
  <si>
    <t>974031387R00</t>
  </si>
  <si>
    <t>Vysekání rýh v jakémkoliv zdivu cihelném pro komínové nebo ventilační průduchy_x000D_
 do hloubky 300 mm, šířky do 300 mm</t>
  </si>
  <si>
    <t>721110802R00</t>
  </si>
  <si>
    <t>Demontáž potrubí z kameninových trub do DN 100</t>
  </si>
  <si>
    <t>800-721</t>
  </si>
  <si>
    <t>normálních a kyselinovzdorných,</t>
  </si>
  <si>
    <t>733110806R00</t>
  </si>
  <si>
    <t>Demontáž potrubí z ocelových trubek závitových přes 15 do DN 32</t>
  </si>
  <si>
    <t>800-731</t>
  </si>
  <si>
    <t>R15</t>
  </si>
  <si>
    <t>demontáže ventilů, baterií, vodoměrů</t>
  </si>
  <si>
    <t>POL3_0</t>
  </si>
  <si>
    <t>999281111R00</t>
  </si>
  <si>
    <t xml:space="preserve">Přesun hmot pro opravy a údržbu objektů pro opravy a údržbu dosavadních objektů včetně vnějších plášťů_x000D_
 výšky do 25 m,  </t>
  </si>
  <si>
    <t>721170965R00</t>
  </si>
  <si>
    <t>Opravy odpadního potrubí novodurového propojení dosavadního potrubí PVC, D 110 mm</t>
  </si>
  <si>
    <t>721176103R00</t>
  </si>
  <si>
    <t>Potrubí HT připojovací vnější průměr D 50 mm, tloušťka stěny 1,8 mm, DN 50</t>
  </si>
  <si>
    <t>včetně tvarovek, objímek. Bez zednických výpomocí.</t>
  </si>
  <si>
    <t>721176105R00</t>
  </si>
  <si>
    <t>Potrubí HT připojovací vnější průměr D 110 mm, tloušťka stěny 2,7 mm, DN 100</t>
  </si>
  <si>
    <t>721176115R00</t>
  </si>
  <si>
    <t>Potrubí HT odpadní svislé vnější průměr D 110 mm, tloušťka stěny 2,7 mm, DN 100</t>
  </si>
  <si>
    <t>721194105R00</t>
  </si>
  <si>
    <t>Zřízení přípojek na potrubí D 50 mm, materiál ve specifikaci</t>
  </si>
  <si>
    <t>vyvedení a upevnění odpadních výpustek,</t>
  </si>
  <si>
    <t>721194109R00</t>
  </si>
  <si>
    <t>Zřízení přípojek na potrubí D 110  mm, materiál ve specifikaci</t>
  </si>
  <si>
    <t>998721103R00</t>
  </si>
  <si>
    <t>Přesun hmot pro vnitřní kanalizaci v objektech výšky do 24 m</t>
  </si>
  <si>
    <t>50 m vodorovně, měřeno od těžiště půdorysné plochy skládky do těžiště půdorysné plochy objektu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</si>
  <si>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</si>
  <si>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</si>
  <si>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</si>
  <si>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722172732R00</t>
  </si>
  <si>
    <t>Potrubí z plastických hmot polypropylenové potrubí PP-R, D 25 mm, s 4,2 mm, PN 20, polyfúzně svařované, bez zednických výpomocí</t>
  </si>
  <si>
    <t>722172733R00</t>
  </si>
  <si>
    <t>Potrubí z plastických hmot polypropylenové potrubí PP-R, D 32 mm, s 5,4 mm, PN 20, polyfúzně svařované, bez zednických výpomocí</t>
  </si>
  <si>
    <t>722181213RT7</t>
  </si>
  <si>
    <t>Izolace vodovodního potrubí návleková z trubic z pěnového polyetylenu, tloušťka stěny 13 mm, d 22 mm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</si>
  <si>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</si>
  <si>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</si>
  <si>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</si>
  <si>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</si>
  <si>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722190401R00</t>
  </si>
  <si>
    <t>Vyvedení a upevnění výpustek DN 15</t>
  </si>
  <si>
    <t>722237131R00</t>
  </si>
  <si>
    <t>Kohout kulový s vypouštěním, mosazný, vnitřní-vnitřní závit, DN 15, PN 42, včetně dodávky materiálu</t>
  </si>
  <si>
    <t>722190901R00</t>
  </si>
  <si>
    <t>Uzavření nebo otevření vodovodního potrubí při opravě</t>
  </si>
  <si>
    <t>včetně vypuštění a napuštění,</t>
  </si>
  <si>
    <t>722237122R00</t>
  </si>
  <si>
    <t>Kohout kulový, mosazný, vnitřní-vnitřní závit, DN 20, PN 42, včetně dodávky materiálu</t>
  </si>
  <si>
    <t>722237662R00</t>
  </si>
  <si>
    <t>Klapka vodovodní, zpětná, vodorovná, mosazná, vnitřní-vnitřní závit, DN 20, PN 16, včetně dodávky materiálu</t>
  </si>
  <si>
    <t>722269111R00</t>
  </si>
  <si>
    <t>Montáž vodoměru závitového jdnovtokového suchoběžného , G 1/2"</t>
  </si>
  <si>
    <t>722280106R00</t>
  </si>
  <si>
    <t>Tlakové zkoušky vodovodního potrubí do DN 32</t>
  </si>
  <si>
    <t>998722103R00</t>
  </si>
  <si>
    <t>Přesun hmot pro vnitřní vodovod v objektech výšky do 24 m</t>
  </si>
  <si>
    <t>725860180RT1</t>
  </si>
  <si>
    <t>Zápachová uzávěrka (sifon) pro zařizovací předměty D 40/50 mm; podomítková, pro pračky/myčky; PE; příslušenství přip. koleno, krycí deska nerez, montážní kryt, včetně dodávky materiálu</t>
  </si>
  <si>
    <t>725119306R00</t>
  </si>
  <si>
    <t>Klozetové mísy montáž  závěsné</t>
  </si>
  <si>
    <t>725219401R00</t>
  </si>
  <si>
    <t>Umyvadlo montáž na šrouby do zdiva</t>
  </si>
  <si>
    <t>725249102R00</t>
  </si>
  <si>
    <t>Montáž sprchové mísy a vaničky sprchových mís a vaniček</t>
  </si>
  <si>
    <t>725249103R00</t>
  </si>
  <si>
    <t xml:space="preserve">Montáž sprchového koutu  </t>
  </si>
  <si>
    <t>725814101R00</t>
  </si>
  <si>
    <t>Ventil  rohový, mosazný, s filtrem, bez matky, DN 15 x DN 10, včetně dodávky materiálu</t>
  </si>
  <si>
    <t>725814122R00</t>
  </si>
  <si>
    <t>Ventil  pračkový, mosazný, se zpětnou klapkou, DN 15 x DN 20, včetně dodávky materiálu</t>
  </si>
  <si>
    <t>725829301R00</t>
  </si>
  <si>
    <t>Montáž baterií umyvadlových a dřezových umyvadlové a dřezové stojánkové</t>
  </si>
  <si>
    <t>725849200R00</t>
  </si>
  <si>
    <t>Montáž baterie sprchové nastavitelná výška</t>
  </si>
  <si>
    <t>725849302R00</t>
  </si>
  <si>
    <t>Montáž baterie sprchové držáku sprchy</t>
  </si>
  <si>
    <t>725980122R00</t>
  </si>
  <si>
    <t>Dvířka z plastu, 200 x 300 mm, včetně dodávky materiálu</t>
  </si>
  <si>
    <t>55145001R</t>
  </si>
  <si>
    <t>baterie umyvadlová směšovací; stojánková; ovládání pákové; povrch chrom; v. výtoku 53 mm</t>
  </si>
  <si>
    <t>55145009R</t>
  </si>
  <si>
    <t>baterie sprchová nástěnná; rozteč 150 mm; ovládání pákové; povrch chrom; příslušenství sprchová tyč</t>
  </si>
  <si>
    <t>55145352R</t>
  </si>
  <si>
    <t>kombinace sprchová držák pevný; ruční sprcha d 68 mm; hadice 150 cm; povrch chrom</t>
  </si>
  <si>
    <t>551674068R</t>
  </si>
  <si>
    <t>sedátko klozetové s poklopem; plast; antibakteriální; bílé; úchyty ocelové</t>
  </si>
  <si>
    <t>642153261R</t>
  </si>
  <si>
    <t>umyvadlo š = 500 mm; hl. 410 mm; diturvit; s otvorem pro baterii; uprostřed; bílé</t>
  </si>
  <si>
    <t>64221373R</t>
  </si>
  <si>
    <t>umývátko š = 400 mm; hl. 310 mm; diturvit; s otvorem pro baterii; vlevo; bílá</t>
  </si>
  <si>
    <t>64240062R</t>
  </si>
  <si>
    <t>mísa klozetová diturvit závěsná; h = 360 mm; š = 360 mm; hl. 530 mm; splach. hluboké; sedátko s poklopem; bílá</t>
  </si>
  <si>
    <t>55428020R</t>
  </si>
  <si>
    <t>kout sprchový v = 2 050 mm; instalační rozměr 775 až 800 mm; čtvercový; vstup rohový; š. vstupu 420 mm; výplň bezpečnostní sklo; transparentní čirá; profily stříbro</t>
  </si>
  <si>
    <t>642938000R</t>
  </si>
  <si>
    <t>vanička sprchová čtvercová; l = 900,0 mm; š = 900 mm; hl = 60 mm; průměr odpadu 90 mm; diturvit; bílá; umístění při stěně, v rohu</t>
  </si>
  <si>
    <t>725210821R00</t>
  </si>
  <si>
    <t>Demontáž umyvadel umyvadel bez výtokových armatur</t>
  </si>
  <si>
    <t>725590812R00</t>
  </si>
  <si>
    <t>Vnitrostaveništní  přemístění vybouraných hmot svislé, v objektech výšky přes 6 do 12 m</t>
  </si>
  <si>
    <t>vodorovně do 100 m,</t>
  </si>
  <si>
    <t>3581</t>
  </si>
  <si>
    <t>demontáž odpadní výpustky</t>
  </si>
  <si>
    <t>726211123R00</t>
  </si>
  <si>
    <t>Klozet montážní prvek pro zavěšené WC s nádržkou, pro instalaci s mokrými procesy do masivních zděných konstrukcí nebo pro předstěnovou instalaci s předezděním, bez soupravy na tlumení hluku, bez ovladacího tlačitka, ovládání zepředu, stavební výška 108 cm, včetně dodávky materiálu</t>
  </si>
  <si>
    <t>551070101R</t>
  </si>
  <si>
    <t>tlačítko ovládací plastové; ovládací síla do 20,0 N; dvoučinné mechanické splachování 3 l/6 l; 247x165x17,5 mm; barva bílá</t>
  </si>
  <si>
    <t>998726123R00</t>
  </si>
  <si>
    <t>Přesun hmot pro předstěnové systémy v objektech výšky do 24 m</t>
  </si>
  <si>
    <t>734255115R00</t>
  </si>
  <si>
    <t>Ventil pojistný závitový 6,0 bar, mosazný, DN 15, vnitřní-vnitřní závit, včetně dodávky materiálu</t>
  </si>
  <si>
    <t>5512100041R</t>
  </si>
  <si>
    <t>regulátor tlaku vody PN 16; DN 20; rozsah teplot 0 až 40 °C; 1,0 až 6,0 bar</t>
  </si>
  <si>
    <t>612403385R00</t>
  </si>
  <si>
    <t>Hrubá výplň rýh ve stěnách, jakoukoliv maltou maltou ze suchých směsí_x000D_
 100 x 50 mm</t>
  </si>
  <si>
    <t>904      R02</t>
  </si>
  <si>
    <t>Hzs-zkousky v ramci montaz.praci, Topná zkouška</t>
  </si>
  <si>
    <t>h</t>
  </si>
  <si>
    <t>Prav.M</t>
  </si>
  <si>
    <t>HZS</t>
  </si>
  <si>
    <t>POL10_</t>
  </si>
  <si>
    <t>971033341R00</t>
  </si>
  <si>
    <t>Vybourání otvorů ve zdivu cihelném z jakýchkoliv cihel pálených_x000D_
 na jakoukoliv maltu vápenou nebo vápenocementovou, plochy do 0,09 m2, tloušťky do 300 mm</t>
  </si>
  <si>
    <t>974031143R00</t>
  </si>
  <si>
    <t>Vysekání rýh v jakémkoliv zdivu cihelném v ploše_x000D_
 do hloubky 70 mm, šířky do 100 mm</t>
  </si>
  <si>
    <t>974031121R00</t>
  </si>
  <si>
    <t>Vysekání rýh v jakémkoliv zdivu cihelném v ploše_x000D_
 do hloubky 30 mm, šířky do 30 mm</t>
  </si>
  <si>
    <t>999281151R00</t>
  </si>
  <si>
    <t>Přesun hmot pro opravy a údržbu objektů pro opravy a údržbu dosavadních objektů včetně vnějších plášťů_x000D_
 výšky do 25 m, nošením</t>
  </si>
  <si>
    <t>283771007R</t>
  </si>
  <si>
    <t>pouzdro potrubní tvarovatelné; pěnový polyetylén; vnitřní průměr 15,0 mm; tl. izolace 13,0 mm; provozní teplota  -65 až 90 °C; tepelná vodivost (10°C) 0,0380 W/mK</t>
  </si>
  <si>
    <t>283771020R</t>
  </si>
  <si>
    <t>pouzdro potrubní tvarovatelné; pěnový polyetylén; vnitřní průměr 18,0 mm; tl. izolace 13,0 mm; provozní teplota  -65 až 90 °C; tepelná vodivost (10°C) 0,0380 W/mK</t>
  </si>
  <si>
    <t>28377135R</t>
  </si>
  <si>
    <t>páska spojovací PVC; samolepicí; jednostranně; tl. 0,19 mm; š = 38,0 mm; l = 20 m</t>
  </si>
  <si>
    <t>28377130R</t>
  </si>
  <si>
    <t>spona na potrubní pouzdro; plastová; tl = 1,00 mm; š = 4,9 mm; l = 32 mm; šedá</t>
  </si>
  <si>
    <t>722182011RT1</t>
  </si>
  <si>
    <t>Montáž tepelné izolace potrubí lepicí páska, sponky, do DN 25</t>
  </si>
  <si>
    <t>998713103R00</t>
  </si>
  <si>
    <t>Přesun hmot pro izolace tepelné v objektech výšky do 24 m</t>
  </si>
  <si>
    <t>800-713</t>
  </si>
  <si>
    <t>48417407W</t>
  </si>
  <si>
    <t>el. Kotel 6 kW, zás. TV 40-60 l, specifikace dle PD, D+M, vč. propojení</t>
  </si>
  <si>
    <t>RT50 731</t>
  </si>
  <si>
    <t>ovládací modul řízený vnější/interiérovou teplotou, s časovým programem, pro vytápění a ohřev vody</t>
  </si>
  <si>
    <t>731200825R00</t>
  </si>
  <si>
    <t>Demontáž kotlů ocelových na kapalná a plynná paliva o výkonu přes 25 do 40 kW</t>
  </si>
  <si>
    <t>998731102R00</t>
  </si>
  <si>
    <t>Přesun hmot pro kotelny umístěné ve výšce (hloubce) do 12 m</t>
  </si>
  <si>
    <t>733163102R00</t>
  </si>
  <si>
    <t>Potrubí z měděných trubek měděné potrubí, D 15 mm, s 1,0 mm, pájení pomocí kapilárních pájecích tvarovek</t>
  </si>
  <si>
    <t>733163103R00</t>
  </si>
  <si>
    <t>Potrubí z měděných trubek měděné potrubí, D 18 mm, s 1,0 mm, pájení pomocí kapilárních pájecích tvarovek</t>
  </si>
  <si>
    <t>733190106R00</t>
  </si>
  <si>
    <t>Tlakové zkoušky potrubí ocelových závitových, plastových, měděných do DN 32</t>
  </si>
  <si>
    <t>998733103R00</t>
  </si>
  <si>
    <t>Přesun hmot pro rozvody potrubí v objektech výšky do 24 m</t>
  </si>
  <si>
    <t>734245423R00</t>
  </si>
  <si>
    <t>Klapka zpětná, mosazná, DN 25, PN 16, vnitřní-vnitřní závit, včetně dodávky materiálu</t>
  </si>
  <si>
    <t>734266426R00</t>
  </si>
  <si>
    <t>Šroubení pro radiátory typu VK dvoutrubkový systém s vypouštěním, rohové, bronzové, DN EK 20x15, PN 10, včetně dodávky materiálu</t>
  </si>
  <si>
    <t>734266446R00</t>
  </si>
  <si>
    <t>Šroubení pro radiátory typu VK dvoutrubkový systém s integrovaným termostatickým ventilem, rohové, bronzové, DN EK 20x15, PN 10, včetně dodávky materiálu</t>
  </si>
  <si>
    <t>R32</t>
  </si>
  <si>
    <t>2. ventil pro žebřík</t>
  </si>
  <si>
    <t>734266772R00</t>
  </si>
  <si>
    <t>Šroubení svěrné pro měděné potrubí, mosazné, D 16 x EK, PN 10, včetně dodávky materiálu</t>
  </si>
  <si>
    <t>734291113R00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</si>
  <si>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</si>
  <si>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</si>
  <si>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</si>
  <si>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55137306.AR</t>
  </si>
  <si>
    <t>hlavice termostatická teplota prostoru 6 až 28 °C; ovládání ruční; provedení kapalinová</t>
  </si>
  <si>
    <t>734439101R00</t>
  </si>
  <si>
    <t>Montáž termostatu rtuťového spínače prostorového 0 - 40°, bez dodávky materiálu</t>
  </si>
  <si>
    <t>998734103R00</t>
  </si>
  <si>
    <t>Přesun hmot pro armatury v objektech výšky do 4 m</t>
  </si>
  <si>
    <t>735000912R00</t>
  </si>
  <si>
    <t>Regulace otopného systému při opravách vyregulování dvojregulačních ventilů a kohoutů s termostatickým ovládáním</t>
  </si>
  <si>
    <t>735156930R00</t>
  </si>
  <si>
    <t>Otopná tělesa panelová doplňkové práce tlakové zkoušky , těles třířadých</t>
  </si>
  <si>
    <t>735159111R00</t>
  </si>
  <si>
    <t>Otopná tělesa panelová montáž bez ohledu na počet desek, délky do 1600 mm, bez dodávky materiálu</t>
  </si>
  <si>
    <t>735179110R00</t>
  </si>
  <si>
    <t>Otopná tělesa koupelnová montáž_x000D_
 topných žebříků, bez dodávky materiálu</t>
  </si>
  <si>
    <t>48457340R</t>
  </si>
  <si>
    <t>těleso otopné deskové ocelové; čelní deska profilovaná; v = 600 mm; l = 1 800 mm; hloubka tělesa 155 mm; způsob připojení boční levé nebo pravé; počet desek 3; počet přídavných přestupných ploch 3; připojovací rozteč 546 mm; tepel.výkon 4 331 W</t>
  </si>
  <si>
    <t>48451696R</t>
  </si>
  <si>
    <t>těleso otopné trubkové koupelnové, nástěnné; zapojení do centr.otopné soustavy nebo i jako elektr.radiátor nebo jejich kombinace; mat. ocelové profily 35x41mm,ocel.trubky pr.26; v = 1 180 mm; l = 600 mm; šířka 35 mm; výkon 638 W; povrch barva bílá; rovné; počet trubek 22; umístit na zeď</t>
  </si>
  <si>
    <t>998735103R00</t>
  </si>
  <si>
    <t>Přesun hmot pro otopná tělesa v objektech výšky do 24 m</t>
  </si>
  <si>
    <t>R36</t>
  </si>
  <si>
    <t>vypuštění a napuštění soustavy</t>
  </si>
  <si>
    <t>210802333RT1</t>
  </si>
  <si>
    <t>Montáž šňůry CYSY, 2 x 1,50 mm2, pevně uložené, včetně dodávky šňůry</t>
  </si>
  <si>
    <t>POL1_9</t>
  </si>
  <si>
    <t>360410019R00</t>
  </si>
  <si>
    <t>Mtz snimace teploty jedn. 112 12</t>
  </si>
  <si>
    <t>34195R</t>
  </si>
  <si>
    <t>materiál pro elektroinstalaci</t>
  </si>
  <si>
    <t>sada</t>
  </si>
  <si>
    <t>RSET</t>
  </si>
  <si>
    <t>Sestava regulátoru a kabelového venkovního čidla</t>
  </si>
  <si>
    <t>612403380R00</t>
  </si>
  <si>
    <t>Hrubá výplň rýh ve stěnách, jakoukoliv maltou maltou ze suchých směsí_x000D_
 30 x 30 mm</t>
  </si>
  <si>
    <t>612403381R00</t>
  </si>
  <si>
    <t>Hrubá výplň rýh ve stěnách, jakoukoliv maltou maltou ze suchých směsí_x000D_
 50 x 30 mm</t>
  </si>
  <si>
    <t>611403380R00</t>
  </si>
  <si>
    <t>Hrubé zaplnění rýh ve stropech maltou ze suchých směsí 30 x 30 mm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</si>
  <si>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</si>
  <si>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</si>
  <si>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</si>
  <si>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905      R02</t>
  </si>
  <si>
    <t>Hzs-revize provoz.souboru a st.obj., Uprava stavajiciho rozvadece</t>
  </si>
  <si>
    <t>973031345R00</t>
  </si>
  <si>
    <t>Vysekání v cihelném zdivu výklenků a kapes kapes na jakoukoliv maltu vápennou nebo vápenocementovou, plochy do 0,25 m2, hloubky do 300 mm</t>
  </si>
  <si>
    <t>971033141R00</t>
  </si>
  <si>
    <t>Vybourání otvorů ve zdivu cihelném z jakýchkoliv cihel pálených_x000D_
 na jakoukoliv maltu vápenou nebo vápenocementovou, průměr profilu do 60 mm, tloušťky do 300 mm</t>
  </si>
  <si>
    <t>971033151R00</t>
  </si>
  <si>
    <t>Vybourání otvorů ve zdivu cihelném z jakýchkoliv cihel pálených_x000D_
 na jakoukoliv maltu vápenou nebo vápenocementovou, průměr profilu do 60 mm, tloušťky do 450 mm</t>
  </si>
  <si>
    <t>971033171R00</t>
  </si>
  <si>
    <t>Vybourání otvorů ve zdivu cihelném z jakýchkoliv cihel pálených_x000D_
 na jakoukoliv maltu vápenou nebo vápenocementovou, průměr profilu do 60 mm, tloušťky do 750 mm</t>
  </si>
  <si>
    <t>973031616R00</t>
  </si>
  <si>
    <t>Vysekání v cihelném zdivu výklenků a kapes kapes pro špalíky a krabice_x000D_
 na jakoukoliv maltu vápennou nebo vápenocementovou, velilkosti do 100x100x50 mm</t>
  </si>
  <si>
    <t>974082172R00</t>
  </si>
  <si>
    <t>Vysekání rýh pro vodiče v omítce stropů z jakékoliv  malty vápenné nebo vápenocementové, šířky do 30 mm</t>
  </si>
  <si>
    <t>974082173R00</t>
  </si>
  <si>
    <t>Vysekání rýh pro vodiče v omítce stropů z jakékoliv  malty vápenné nebo vápenocementové, šířky do 50 mm</t>
  </si>
  <si>
    <t>974082112R00</t>
  </si>
  <si>
    <t>Vysekání rýh pro vodiče v omítce stěn_x000D_
 z jakékoliv malty vápenné nebo vápenocementové, šířky do 30 mm</t>
  </si>
  <si>
    <t>Pol__0016</t>
  </si>
  <si>
    <t>úpravy v rozvaděči RE pro elektroměr + HDO</t>
  </si>
  <si>
    <t>Pol__0017</t>
  </si>
  <si>
    <t>přidání jističe 50A B/3 v rozvaděči RE</t>
  </si>
  <si>
    <t>210-010</t>
  </si>
  <si>
    <t>Bytový rozvaděč RB, kompletní dodávka vč. výzbroje, proudový chránič, jističe, D+M</t>
  </si>
  <si>
    <t>210010321R00</t>
  </si>
  <si>
    <t xml:space="preserve">Montáž krabice plastové univerzální, kruhové,  ,  ,  , do zdiva, se zapojením,  </t>
  </si>
  <si>
    <t>210110041RT6</t>
  </si>
  <si>
    <t>Montáž spínače zapuštěného a polozapuštěného včetně zapojení, dodávky spínače, krytu a rámečku, jednopólového,  , řazení 1</t>
  </si>
  <si>
    <t>Pol__0022</t>
  </si>
  <si>
    <t>Připojovací zásuvka pro troubu, sporák, 80x80x25, 5 svorek, ochrana</t>
  </si>
  <si>
    <t>210110045RT6</t>
  </si>
  <si>
    <t>Montáž spínače zapuštěného a polozapuštěného včetně zapojení, dodávky spínače, krytu a rámečku, střídavého,  , řazení 6</t>
  </si>
  <si>
    <t>210110046RT6</t>
  </si>
  <si>
    <t>Montáž spínače zapuštěného a polozapuštěného včetně zapojení, dodávky spínače, krytu a rámečku, křížového,  , řazení 7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</si>
  <si>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</si>
  <si>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</si>
  <si>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210810053RT1</t>
  </si>
  <si>
    <t>Montáž kabelu CYKY 750 V, 4 x 10 mm2, pevně uloženého, včetně dodávky kabelu</t>
  </si>
  <si>
    <t>210810054RT1</t>
  </si>
  <si>
    <t>Montáž kabelu CYKY 750 V, 4 x 16 mm2, pevně uloženého, včetně dodávky kabelu</t>
  </si>
  <si>
    <t>210800549RT1</t>
  </si>
  <si>
    <t>Montáž vodiče H07V-U (CY), 16 mm2, uloženého pevně, včetně dodávky vodiče</t>
  </si>
  <si>
    <t>210800546RT1</t>
  </si>
  <si>
    <t>Montáž vodiče H07V-U (CY), 4 mm2, uloženého pevně, včetně dodávky vodiče</t>
  </si>
  <si>
    <t>210810045RT1</t>
  </si>
  <si>
    <t>Montáž kabelu CYKY 750 V, 3 x 1,5 mm2, pevně uloženého, včetně dodávky kabelu</t>
  </si>
  <si>
    <t>210810055RT1</t>
  </si>
  <si>
    <t>Montáž kabelu CYKY 750 V, 5 x 1,5 mm2, pevně uloženého, včetně dodávky kabelu</t>
  </si>
  <si>
    <t>210810046RT3</t>
  </si>
  <si>
    <t>Montáž kabelu CYKY 750 V, 3 x 2,5 mm2, pevně uloženého, včetně dodávky kabelu</t>
  </si>
  <si>
    <t>210810056RT1</t>
  </si>
  <si>
    <t>Montáž kabelu CYKY 750 V, 5 x 2,5 mm2, pevně uloženého, včetně dodávky kabelu</t>
  </si>
  <si>
    <t>210810041RT1</t>
  </si>
  <si>
    <t>Montáž kabelu CYKY 750 V, 2 x 1,5 mm2, pevně uloženého, včetně dodávky kabelu</t>
  </si>
  <si>
    <t>210810057RT3</t>
  </si>
  <si>
    <t>Montáž kabelu CYKY 750 V, 5 žilového, pevně uloženého, včetně dodávky kabelu CYKY 5 x 10 mm2</t>
  </si>
  <si>
    <t>210010001R00</t>
  </si>
  <si>
    <t xml:space="preserve">Montáž trubky ohebné, z PVC, uložené pod omítku, vnější průměr 16 mm,  ,  </t>
  </si>
  <si>
    <t>449861130R</t>
  </si>
  <si>
    <t>detektor hlásič multisenzorový, kombinace optického a teplotního senzoru; IP 43; T -20 až 60 °C; pr.100 x 50 mm</t>
  </si>
  <si>
    <t>210110001R00</t>
  </si>
  <si>
    <t>Montáž spínače nástěnného pro prostředí obyčejné nebo vlhké včetně zapojení, jednopólového,  , řazení 1</t>
  </si>
  <si>
    <t>220111761R00</t>
  </si>
  <si>
    <t>Svorka uzemňovací</t>
  </si>
  <si>
    <t>220-002</t>
  </si>
  <si>
    <t>Ovládací, návěštní a signální přístroje tlačítkový, domovní ovladač, včetně zapojení, bez signálky</t>
  </si>
  <si>
    <t>222290103R00</t>
  </si>
  <si>
    <t>Dvojzásuvka 2xRJ45 UTP kat.5e na omítku</t>
  </si>
  <si>
    <t>222730001R00</t>
  </si>
  <si>
    <t>Účastnická zásuvka TV+R+SAT koncová pod omítku</t>
  </si>
  <si>
    <t>210010323R00</t>
  </si>
  <si>
    <t xml:space="preserve">Montáž krabice plastové odbočné, čtvercové,  ,  ,  , do zdiva, se zapojením,  </t>
  </si>
  <si>
    <t>34121046R</t>
  </si>
  <si>
    <t>kabel SYKFY; sdělovací, stíněný vnitřní; pevné uložení vnitřní; Cu plná holá jádra; počet prvků 3; počet žil v prvku 2; jmen.prům.jádra 0,50 mm; teplota použití -25 až 60 °C; barva pláště šedá</t>
  </si>
  <si>
    <t>3412652210R</t>
  </si>
  <si>
    <t>kabel homologovaný koaxiální 75 Ohm; sdělovací, stíněný vnitřní; Cu plná holá jádra; počet a průřez žil 1x0,8mm, průměr přes plášť 5 mm; teplota použití -30 až 70 °C; barva pláště bílá</t>
  </si>
  <si>
    <t>371201303R</t>
  </si>
  <si>
    <t>kabel UTP Elite, Cat5E, venkovní PE+PVC, odolný proti UV záření</t>
  </si>
  <si>
    <t>222280214R00</t>
  </si>
  <si>
    <t>Kabel UTP/FTP kat.5e v trubkách</t>
  </si>
  <si>
    <t>222280221R00</t>
  </si>
  <si>
    <t>SYKFY 5x2x0.5 mm v trubkách</t>
  </si>
  <si>
    <t>222280241R00</t>
  </si>
  <si>
    <t>Koaxiální kabel v trubkách</t>
  </si>
  <si>
    <t>34571050R</t>
  </si>
  <si>
    <t>trubka ohebná, elektroinstalační; mat. PE není samozhášivý; vnější pr.= 21,2 mm; vnitřní pr.= 16,0 mm; mech.odolnost nízká; mezní hodnota zatížení 320 N/5 cm; teplot.rozsah -25 až 90 °C; stupeň hořlavosti A1; použití: pro přímé zalévání při monolitické betonáži nebo pod omítku</t>
  </si>
  <si>
    <t>220711301R00</t>
  </si>
  <si>
    <t>Montáž detektoru</t>
  </si>
  <si>
    <t>220-001</t>
  </si>
  <si>
    <t>Autonomní požární detektor s akust.signalizací</t>
  </si>
  <si>
    <t>38226867D</t>
  </si>
  <si>
    <t>Telefon domácí provedení</t>
  </si>
  <si>
    <t>222323301R00</t>
  </si>
  <si>
    <t>Domácí telefon digitální, na úchyt.body</t>
  </si>
  <si>
    <t>32679R</t>
  </si>
  <si>
    <t>svítidlo - objímka s LED žárovkou, D+M</t>
  </si>
  <si>
    <t>21001</t>
  </si>
  <si>
    <t>Koncové světlo - koupelna, WC, D+M</t>
  </si>
  <si>
    <t>32659R</t>
  </si>
  <si>
    <t>dveřní zvonek D+M</t>
  </si>
  <si>
    <t>R36593</t>
  </si>
  <si>
    <t>zásuvky</t>
  </si>
  <si>
    <t>R36594</t>
  </si>
  <si>
    <t>vypínače</t>
  </si>
  <si>
    <t>R36595</t>
  </si>
  <si>
    <t>pojistky</t>
  </si>
  <si>
    <t>R36596</t>
  </si>
  <si>
    <t>telefon</t>
  </si>
  <si>
    <t>R36597</t>
  </si>
  <si>
    <t>zvonek</t>
  </si>
  <si>
    <t>650801113R00</t>
  </si>
  <si>
    <t>Demontáž svítidla stropního přisazeného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</si>
</sst>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n10PzX4Zj2y3q6g8chWYpvr8yemLEQqRWYN8CQB+K5qLKbx++Vy0hBhfJ/yI1CmJaNaXlFD+ruT4pkd/e5oUEA==" saltValue="qY7YBcD4ta18iK3IhK9Bv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SUMIF(F54:F85,A16,I54:I85)+SUMIF(F54:F85,"PSU",I54:I85)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SUMIF(F54:F85,A17,I54:I85)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SUMIF(F54:F85,A18,I54:I85)</f>
        <v>0</v>
      </c>
      <c r="J18" s="85"/>
    </row>
    <row r="19" spans="1:10" ht="23.25" customHeight="1" x14ac:dyDescent="0.2">
      <c r="A19" s="199" t="s">
        <v>131</v>
      </c>
      <c r="B19" s="38" t="s">
        <v>27</v>
      </c>
      <c r="C19" s="62"/>
      <c r="D19" s="63"/>
      <c r="E19" s="83"/>
      <c r="F19" s="84"/>
      <c r="G19" s="83"/>
      <c r="H19" s="84"/>
      <c r="I19" s="83">
        <f>SUMIF(F54:F85,A19,I54:I85)</f>
        <v>0</v>
      </c>
      <c r="J19" s="85"/>
    </row>
    <row r="20" spans="1:10" ht="23.25" customHeight="1" x14ac:dyDescent="0.2">
      <c r="A20" s="199" t="s">
        <v>132</v>
      </c>
      <c r="B20" s="38" t="s">
        <v>28</v>
      </c>
      <c r="C20" s="62"/>
      <c r="D20" s="63"/>
      <c r="E20" s="83"/>
      <c r="F20" s="84"/>
      <c r="G20" s="83"/>
      <c r="H20" s="84"/>
      <c r="I20" s="83">
        <f>SUMIF(F54:F85,A20,I54:I85)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'12 11_00 Pol'!AE12+'12 12_01 Pol'!AE237+'12 12_02 Pol'!AE170+'12 12_03 Pol'!AE129+'12 12_04 Pol'!AE178</f>
        <v>0</v>
      </c>
      <c r="G39" s="151">
        <f>'12 11_00 Pol'!AF12+'12 12_01 Pol'!AF237+'12 12_02 Pol'!AF170+'12 12_03 Pol'!AF129+'12 12_04 Pol'!AF178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/>
      <c r="J40" s="160"/>
    </row>
    <row r="41" spans="1:10" ht="25.5" customHeight="1" x14ac:dyDescent="0.2">
      <c r="A41" s="137">
        <v>2</v>
      </c>
      <c r="B41" s="155" t="s">
        <v>53</v>
      </c>
      <c r="C41" s="156" t="s">
        <v>54</v>
      </c>
      <c r="D41" s="156"/>
      <c r="E41" s="156"/>
      <c r="F41" s="157">
        <f>'12 11_00 Pol'!AE12+'12 12_01 Pol'!AE237+'12 12_02 Pol'!AE170+'12 12_03 Pol'!AE129+'12 12_04 Pol'!AE178</f>
        <v>0</v>
      </c>
      <c r="G41" s="158">
        <f>'12 11_00 Pol'!AF12+'12 12_01 Pol'!AF237+'12 12_02 Pol'!AF170+'12 12_03 Pol'!AF129+'12 12_04 Pol'!AF178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customHeight="1" x14ac:dyDescent="0.2">
      <c r="A42" s="137">
        <v>3</v>
      </c>
      <c r="B42" s="161" t="s">
        <v>55</v>
      </c>
      <c r="C42" s="149" t="s">
        <v>56</v>
      </c>
      <c r="D42" s="149"/>
      <c r="E42" s="149"/>
      <c r="F42" s="162">
        <f>'12 11_00 Pol'!AE12</f>
        <v>0</v>
      </c>
      <c r="G42" s="152">
        <f>'12 11_00 Pol'!AF12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7">
        <v>3</v>
      </c>
      <c r="B43" s="161" t="s">
        <v>57</v>
      </c>
      <c r="C43" s="149" t="s">
        <v>58</v>
      </c>
      <c r="D43" s="149"/>
      <c r="E43" s="149"/>
      <c r="F43" s="162">
        <f>'12 12_01 Pol'!AE237</f>
        <v>0</v>
      </c>
      <c r="G43" s="152">
        <f>'12 12_01 Pol'!AF237</f>
        <v>0</v>
      </c>
      <c r="H43" s="152"/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7">
        <v>3</v>
      </c>
      <c r="B44" s="161" t="s">
        <v>59</v>
      </c>
      <c r="C44" s="149" t="s">
        <v>60</v>
      </c>
      <c r="D44" s="149"/>
      <c r="E44" s="149"/>
      <c r="F44" s="162">
        <f>'12 12_02 Pol'!AE170</f>
        <v>0</v>
      </c>
      <c r="G44" s="152">
        <f>'12 12_02 Pol'!AF170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7">
        <v>3</v>
      </c>
      <c r="B45" s="161" t="s">
        <v>61</v>
      </c>
      <c r="C45" s="149" t="s">
        <v>62</v>
      </c>
      <c r="D45" s="149"/>
      <c r="E45" s="149"/>
      <c r="F45" s="162">
        <f>'12 12_03 Pol'!AE129</f>
        <v>0</v>
      </c>
      <c r="G45" s="152">
        <f>'12 12_03 Pol'!AF129</f>
        <v>0</v>
      </c>
      <c r="H45" s="152"/>
      <c r="I45" s="153">
        <f>F45+G45+H45</f>
        <v>0</v>
      </c>
      <c r="J45" s="154" t="str">
        <f>IF(CenaCelkemVypocet=0,"",I45/CenaCelkemVypocet*100)</f>
        <v/>
      </c>
    </row>
    <row r="46" spans="1:10" ht="25.5" customHeight="1" x14ac:dyDescent="0.2">
      <c r="A46" s="137">
        <v>3</v>
      </c>
      <c r="B46" s="161" t="s">
        <v>63</v>
      </c>
      <c r="C46" s="149" t="s">
        <v>64</v>
      </c>
      <c r="D46" s="149"/>
      <c r="E46" s="149"/>
      <c r="F46" s="162">
        <f>'12 12_04 Pol'!AE178</f>
        <v>0</v>
      </c>
      <c r="G46" s="152">
        <f>'12 12_04 Pol'!AF178</f>
        <v>0</v>
      </c>
      <c r="H46" s="152"/>
      <c r="I46" s="153">
        <f>F46+G46+H46</f>
        <v>0</v>
      </c>
      <c r="J46" s="154" t="str">
        <f>IF(CenaCelkemVypocet=0,"",I46/CenaCelkemVypocet*100)</f>
        <v/>
      </c>
    </row>
    <row r="47" spans="1:10" ht="25.5" customHeight="1" x14ac:dyDescent="0.2">
      <c r="A47" s="137"/>
      <c r="B47" s="163" t="s">
        <v>65</v>
      </c>
      <c r="C47" s="164"/>
      <c r="D47" s="164"/>
      <c r="E47" s="164"/>
      <c r="F47" s="165">
        <f>SUMIF(A39:A46,"=1",F39:F46)</f>
        <v>0</v>
      </c>
      <c r="G47" s="166">
        <f>SUMIF(A39:A46,"=1",G39:G46)</f>
        <v>0</v>
      </c>
      <c r="H47" s="166">
        <f>SUMIF(A39:A46,"=1",H39:H46)</f>
        <v>0</v>
      </c>
      <c r="I47" s="167">
        <f>SUMIF(A39:A46,"=1",I39:I46)</f>
        <v>0</v>
      </c>
      <c r="J47" s="168">
        <f>SUMIF(A39:A46,"=1",J39:J46)</f>
        <v>0</v>
      </c>
    </row>
    <row r="51" spans="1:10" ht="15.75" x14ac:dyDescent="0.25">
      <c r="B51" s="179" t="s">
        <v>67</v>
      </c>
    </row>
    <row r="53" spans="1:10" ht="25.5" customHeight="1" x14ac:dyDescent="0.2">
      <c r="A53" s="181"/>
      <c r="B53" s="184" t="s">
        <v>17</v>
      </c>
      <c r="C53" s="184" t="s">
        <v>5</v>
      </c>
      <c r="D53" s="185"/>
      <c r="E53" s="185"/>
      <c r="F53" s="186" t="s">
        <v>68</v>
      </c>
      <c r="G53" s="186"/>
      <c r="H53" s="186"/>
      <c r="I53" s="186" t="s">
        <v>29</v>
      </c>
      <c r="J53" s="186" t="s">
        <v>0</v>
      </c>
    </row>
    <row r="54" spans="1:10" ht="36.75" customHeight="1" x14ac:dyDescent="0.2">
      <c r="A54" s="182"/>
      <c r="B54" s="187" t="s">
        <v>69</v>
      </c>
      <c r="C54" s="188" t="s">
        <v>70</v>
      </c>
      <c r="D54" s="189"/>
      <c r="E54" s="189"/>
      <c r="F54" s="195" t="s">
        <v>24</v>
      </c>
      <c r="G54" s="196"/>
      <c r="H54" s="196"/>
      <c r="I54" s="196">
        <f>'12 12_01 Pol'!G8</f>
        <v>0</v>
      </c>
      <c r="J54" s="193" t="str">
        <f>IF(I86=0,"",I54/I86*100)</f>
        <v/>
      </c>
    </row>
    <row r="55" spans="1:10" ht="36.75" customHeight="1" x14ac:dyDescent="0.2">
      <c r="A55" s="182"/>
      <c r="B55" s="187" t="s">
        <v>71</v>
      </c>
      <c r="C55" s="188" t="s">
        <v>72</v>
      </c>
      <c r="D55" s="189"/>
      <c r="E55" s="189"/>
      <c r="F55" s="195" t="s">
        <v>24</v>
      </c>
      <c r="G55" s="196"/>
      <c r="H55" s="196"/>
      <c r="I55" s="196">
        <f>'12 12_01 Pol'!G22</f>
        <v>0</v>
      </c>
      <c r="J55" s="193" t="str">
        <f>IF(I86=0,"",I55/I86*100)</f>
        <v/>
      </c>
    </row>
    <row r="56" spans="1:10" ht="36.75" customHeight="1" x14ac:dyDescent="0.2">
      <c r="A56" s="182"/>
      <c r="B56" s="187" t="s">
        <v>73</v>
      </c>
      <c r="C56" s="188" t="s">
        <v>74</v>
      </c>
      <c r="D56" s="189"/>
      <c r="E56" s="189"/>
      <c r="F56" s="195" t="s">
        <v>24</v>
      </c>
      <c r="G56" s="196"/>
      <c r="H56" s="196"/>
      <c r="I56" s="196">
        <f>'12 12_02 Pol'!G8+'12 12_03 Pol'!G8+'12 12_04 Pol'!G8</f>
        <v>0</v>
      </c>
      <c r="J56" s="193" t="str">
        <f>IF(I86=0,"",I56/I86*100)</f>
        <v/>
      </c>
    </row>
    <row r="57" spans="1:10" ht="36.75" customHeight="1" x14ac:dyDescent="0.2">
      <c r="A57" s="182"/>
      <c r="B57" s="187" t="s">
        <v>75</v>
      </c>
      <c r="C57" s="188" t="s">
        <v>76</v>
      </c>
      <c r="D57" s="189"/>
      <c r="E57" s="189"/>
      <c r="F57" s="195" t="s">
        <v>24</v>
      </c>
      <c r="G57" s="196"/>
      <c r="H57" s="196"/>
      <c r="I57" s="196">
        <f>'12 12_03 Pol'!G14+'12 12_04 Pol'!G22</f>
        <v>0</v>
      </c>
      <c r="J57" s="193" t="str">
        <f>IF(I86=0,"",I57/I86*100)</f>
        <v/>
      </c>
    </row>
    <row r="58" spans="1:10" ht="36.75" customHeight="1" x14ac:dyDescent="0.2">
      <c r="A58" s="182"/>
      <c r="B58" s="187" t="s">
        <v>77</v>
      </c>
      <c r="C58" s="188" t="s">
        <v>78</v>
      </c>
      <c r="D58" s="189"/>
      <c r="E58" s="189"/>
      <c r="F58" s="195" t="s">
        <v>24</v>
      </c>
      <c r="G58" s="196"/>
      <c r="H58" s="196"/>
      <c r="I58" s="196">
        <f>'12 12_01 Pol'!G45</f>
        <v>0</v>
      </c>
      <c r="J58" s="193" t="str">
        <f>IF(I86=0,"",I58/I86*100)</f>
        <v/>
      </c>
    </row>
    <row r="59" spans="1:10" ht="36.75" customHeight="1" x14ac:dyDescent="0.2">
      <c r="A59" s="182"/>
      <c r="B59" s="187" t="s">
        <v>79</v>
      </c>
      <c r="C59" s="188" t="s">
        <v>80</v>
      </c>
      <c r="D59" s="189"/>
      <c r="E59" s="189"/>
      <c r="F59" s="195" t="s">
        <v>24</v>
      </c>
      <c r="G59" s="196"/>
      <c r="H59" s="196"/>
      <c r="I59" s="196">
        <f>'12 12_01 Pol'!G48</f>
        <v>0</v>
      </c>
      <c r="J59" s="193" t="str">
        <f>IF(I86=0,"",I59/I86*100)</f>
        <v/>
      </c>
    </row>
    <row r="60" spans="1:10" ht="36.75" customHeight="1" x14ac:dyDescent="0.2">
      <c r="A60" s="182"/>
      <c r="B60" s="187" t="s">
        <v>81</v>
      </c>
      <c r="C60" s="188" t="s">
        <v>82</v>
      </c>
      <c r="D60" s="189"/>
      <c r="E60" s="189"/>
      <c r="F60" s="195" t="s">
        <v>24</v>
      </c>
      <c r="G60" s="196"/>
      <c r="H60" s="196"/>
      <c r="I60" s="196">
        <f>'12 12_01 Pol'!G55+'12 12_02 Pol'!G17+'12 12_03 Pol'!G17+'12 12_04 Pol'!G25+'12 12_04 Pol'!G57</f>
        <v>0</v>
      </c>
      <c r="J60" s="193" t="str">
        <f>IF(I86=0,"",I60/I86*100)</f>
        <v/>
      </c>
    </row>
    <row r="61" spans="1:10" ht="36.75" customHeight="1" x14ac:dyDescent="0.2">
      <c r="A61" s="182"/>
      <c r="B61" s="187" t="s">
        <v>83</v>
      </c>
      <c r="C61" s="188" t="s">
        <v>84</v>
      </c>
      <c r="D61" s="189"/>
      <c r="E61" s="189"/>
      <c r="F61" s="195" t="s">
        <v>24</v>
      </c>
      <c r="G61" s="196"/>
      <c r="H61" s="196"/>
      <c r="I61" s="196">
        <f>'12 12_01 Pol'!G93+'12 12_02 Pol'!G108+'12 12_03 Pol'!G28+'12 12_04 Pol'!G43</f>
        <v>0</v>
      </c>
      <c r="J61" s="193" t="str">
        <f>IF(I86=0,"",I61/I86*100)</f>
        <v/>
      </c>
    </row>
    <row r="62" spans="1:10" ht="36.75" customHeight="1" x14ac:dyDescent="0.2">
      <c r="A62" s="182"/>
      <c r="B62" s="187" t="s">
        <v>85</v>
      </c>
      <c r="C62" s="188" t="s">
        <v>86</v>
      </c>
      <c r="D62" s="189"/>
      <c r="E62" s="189"/>
      <c r="F62" s="195" t="s">
        <v>24</v>
      </c>
      <c r="G62" s="196"/>
      <c r="H62" s="196"/>
      <c r="I62" s="196">
        <f>'12 12_01 Pol'!G107+'12 12_02 Pol'!G34+'12 12_03 Pol'!G42+'12 12_04 Pol'!G70</f>
        <v>0</v>
      </c>
      <c r="J62" s="193" t="str">
        <f>IF(I86=0,"",I62/I86*100)</f>
        <v/>
      </c>
    </row>
    <row r="63" spans="1:10" ht="36.75" customHeight="1" x14ac:dyDescent="0.2">
      <c r="A63" s="182"/>
      <c r="B63" s="187" t="s">
        <v>87</v>
      </c>
      <c r="C63" s="188" t="s">
        <v>88</v>
      </c>
      <c r="D63" s="189"/>
      <c r="E63" s="189"/>
      <c r="F63" s="195" t="s">
        <v>25</v>
      </c>
      <c r="G63" s="196"/>
      <c r="H63" s="196"/>
      <c r="I63" s="196">
        <f>'12 12_01 Pol'!G111</f>
        <v>0</v>
      </c>
      <c r="J63" s="193" t="str">
        <f>IF(I86=0,"",I63/I86*100)</f>
        <v/>
      </c>
    </row>
    <row r="64" spans="1:10" ht="36.75" customHeight="1" x14ac:dyDescent="0.2">
      <c r="A64" s="182"/>
      <c r="B64" s="187" t="s">
        <v>89</v>
      </c>
      <c r="C64" s="188" t="s">
        <v>90</v>
      </c>
      <c r="D64" s="189"/>
      <c r="E64" s="189"/>
      <c r="F64" s="195" t="s">
        <v>25</v>
      </c>
      <c r="G64" s="196"/>
      <c r="H64" s="196"/>
      <c r="I64" s="196">
        <f>'12 12_03 Pol'!G46</f>
        <v>0</v>
      </c>
      <c r="J64" s="193" t="str">
        <f>IF(I86=0,"",I64/I86*100)</f>
        <v/>
      </c>
    </row>
    <row r="65" spans="1:10" ht="36.75" customHeight="1" x14ac:dyDescent="0.2">
      <c r="A65" s="182"/>
      <c r="B65" s="187" t="s">
        <v>91</v>
      </c>
      <c r="C65" s="188" t="s">
        <v>92</v>
      </c>
      <c r="D65" s="189"/>
      <c r="E65" s="189"/>
      <c r="F65" s="195" t="s">
        <v>25</v>
      </c>
      <c r="G65" s="196"/>
      <c r="H65" s="196"/>
      <c r="I65" s="196">
        <f>'12 12_02 Pol'!G24+'12 12_02 Pol'!G38</f>
        <v>0</v>
      </c>
      <c r="J65" s="193" t="str">
        <f>IF(I86=0,"",I65/I86*100)</f>
        <v/>
      </c>
    </row>
    <row r="66" spans="1:10" ht="36.75" customHeight="1" x14ac:dyDescent="0.2">
      <c r="A66" s="182"/>
      <c r="B66" s="187" t="s">
        <v>93</v>
      </c>
      <c r="C66" s="188" t="s">
        <v>94</v>
      </c>
      <c r="D66" s="189"/>
      <c r="E66" s="189"/>
      <c r="F66" s="195" t="s">
        <v>25</v>
      </c>
      <c r="G66" s="196"/>
      <c r="H66" s="196"/>
      <c r="I66" s="196">
        <f>'12 12_02 Pol'!G59</f>
        <v>0</v>
      </c>
      <c r="J66" s="193" t="str">
        <f>IF(I86=0,"",I66/I86*100)</f>
        <v/>
      </c>
    </row>
    <row r="67" spans="1:10" ht="36.75" customHeight="1" x14ac:dyDescent="0.2">
      <c r="A67" s="182"/>
      <c r="B67" s="187" t="s">
        <v>95</v>
      </c>
      <c r="C67" s="188" t="s">
        <v>96</v>
      </c>
      <c r="D67" s="189"/>
      <c r="E67" s="189"/>
      <c r="F67" s="195" t="s">
        <v>25</v>
      </c>
      <c r="G67" s="196"/>
      <c r="H67" s="196"/>
      <c r="I67" s="196">
        <f>'12 12_02 Pol'!G31+'12 12_02 Pol'!G93+'12 12_02 Pol'!G122</f>
        <v>0</v>
      </c>
      <c r="J67" s="193" t="str">
        <f>IF(I86=0,"",I67/I86*100)</f>
        <v/>
      </c>
    </row>
    <row r="68" spans="1:10" ht="36.75" customHeight="1" x14ac:dyDescent="0.2">
      <c r="A68" s="182"/>
      <c r="B68" s="187" t="s">
        <v>97</v>
      </c>
      <c r="C68" s="188" t="s">
        <v>98</v>
      </c>
      <c r="D68" s="189"/>
      <c r="E68" s="189"/>
      <c r="F68" s="195" t="s">
        <v>25</v>
      </c>
      <c r="G68" s="196"/>
      <c r="H68" s="196"/>
      <c r="I68" s="196">
        <f>'12 12_02 Pol'!G156</f>
        <v>0</v>
      </c>
      <c r="J68" s="193" t="str">
        <f>IF(I86=0,"",I68/I86*100)</f>
        <v/>
      </c>
    </row>
    <row r="69" spans="1:10" ht="36.75" customHeight="1" x14ac:dyDescent="0.2">
      <c r="A69" s="182"/>
      <c r="B69" s="187" t="s">
        <v>99</v>
      </c>
      <c r="C69" s="188" t="s">
        <v>100</v>
      </c>
      <c r="D69" s="189"/>
      <c r="E69" s="189"/>
      <c r="F69" s="195" t="s">
        <v>25</v>
      </c>
      <c r="G69" s="196"/>
      <c r="H69" s="196"/>
      <c r="I69" s="196">
        <f>'12 12_01 Pol'!G115</f>
        <v>0</v>
      </c>
      <c r="J69" s="193" t="str">
        <f>IF(I86=0,"",I69/I86*100)</f>
        <v/>
      </c>
    </row>
    <row r="70" spans="1:10" ht="36.75" customHeight="1" x14ac:dyDescent="0.2">
      <c r="A70" s="182"/>
      <c r="B70" s="187" t="s">
        <v>101</v>
      </c>
      <c r="C70" s="188" t="s">
        <v>102</v>
      </c>
      <c r="D70" s="189"/>
      <c r="E70" s="189"/>
      <c r="F70" s="195" t="s">
        <v>25</v>
      </c>
      <c r="G70" s="196"/>
      <c r="H70" s="196"/>
      <c r="I70" s="196">
        <f>'12 12_03 Pol'!G60</f>
        <v>0</v>
      </c>
      <c r="J70" s="193" t="str">
        <f>IF(I86=0,"",I70/I86*100)</f>
        <v/>
      </c>
    </row>
    <row r="71" spans="1:10" ht="36.75" customHeight="1" x14ac:dyDescent="0.2">
      <c r="A71" s="182"/>
      <c r="B71" s="187" t="s">
        <v>103</v>
      </c>
      <c r="C71" s="188" t="s">
        <v>104</v>
      </c>
      <c r="D71" s="189"/>
      <c r="E71" s="189"/>
      <c r="F71" s="195" t="s">
        <v>25</v>
      </c>
      <c r="G71" s="196"/>
      <c r="H71" s="196"/>
      <c r="I71" s="196">
        <f>'12 12_02 Pol'!G28+'12 12_03 Pol'!G70</f>
        <v>0</v>
      </c>
      <c r="J71" s="193" t="str">
        <f>IF(I86=0,"",I71/I86*100)</f>
        <v/>
      </c>
    </row>
    <row r="72" spans="1:10" ht="36.75" customHeight="1" x14ac:dyDescent="0.2">
      <c r="A72" s="182"/>
      <c r="B72" s="187" t="s">
        <v>105</v>
      </c>
      <c r="C72" s="188" t="s">
        <v>106</v>
      </c>
      <c r="D72" s="189"/>
      <c r="E72" s="189"/>
      <c r="F72" s="195" t="s">
        <v>25</v>
      </c>
      <c r="G72" s="196"/>
      <c r="H72" s="196"/>
      <c r="I72" s="196">
        <f>'12 12_02 Pol'!G164+'12 12_03 Pol'!G81</f>
        <v>0</v>
      </c>
      <c r="J72" s="193" t="str">
        <f>IF(I86=0,"",I72/I86*100)</f>
        <v/>
      </c>
    </row>
    <row r="73" spans="1:10" ht="36.75" customHeight="1" x14ac:dyDescent="0.2">
      <c r="A73" s="182"/>
      <c r="B73" s="187" t="s">
        <v>107</v>
      </c>
      <c r="C73" s="188" t="s">
        <v>108</v>
      </c>
      <c r="D73" s="189"/>
      <c r="E73" s="189"/>
      <c r="F73" s="195" t="s">
        <v>25</v>
      </c>
      <c r="G73" s="196"/>
      <c r="H73" s="196"/>
      <c r="I73" s="196">
        <f>'12 12_03 Pol'!G102</f>
        <v>0</v>
      </c>
      <c r="J73" s="193" t="str">
        <f>IF(I86=0,"",I73/I86*100)</f>
        <v/>
      </c>
    </row>
    <row r="74" spans="1:10" ht="36.75" customHeight="1" x14ac:dyDescent="0.2">
      <c r="A74" s="182"/>
      <c r="B74" s="187" t="s">
        <v>109</v>
      </c>
      <c r="C74" s="188" t="s">
        <v>110</v>
      </c>
      <c r="D74" s="189"/>
      <c r="E74" s="189"/>
      <c r="F74" s="195" t="s">
        <v>25</v>
      </c>
      <c r="G74" s="196"/>
      <c r="H74" s="196"/>
      <c r="I74" s="196">
        <f>'12 12_01 Pol'!G118</f>
        <v>0</v>
      </c>
      <c r="J74" s="193" t="str">
        <f>IF(I86=0,"",I74/I86*100)</f>
        <v/>
      </c>
    </row>
    <row r="75" spans="1:10" ht="36.75" customHeight="1" x14ac:dyDescent="0.2">
      <c r="A75" s="182"/>
      <c r="B75" s="187" t="s">
        <v>111</v>
      </c>
      <c r="C75" s="188" t="s">
        <v>112</v>
      </c>
      <c r="D75" s="189"/>
      <c r="E75" s="189"/>
      <c r="F75" s="195" t="s">
        <v>25</v>
      </c>
      <c r="G75" s="196"/>
      <c r="H75" s="196"/>
      <c r="I75" s="196">
        <f>'12 12_01 Pol'!G140</f>
        <v>0</v>
      </c>
      <c r="J75" s="193" t="str">
        <f>IF(I86=0,"",I75/I86*100)</f>
        <v/>
      </c>
    </row>
    <row r="76" spans="1:10" ht="36.75" customHeight="1" x14ac:dyDescent="0.2">
      <c r="A76" s="182"/>
      <c r="B76" s="187" t="s">
        <v>113</v>
      </c>
      <c r="C76" s="188" t="s">
        <v>114</v>
      </c>
      <c r="D76" s="189"/>
      <c r="E76" s="189"/>
      <c r="F76" s="195" t="s">
        <v>25</v>
      </c>
      <c r="G76" s="196"/>
      <c r="H76" s="196"/>
      <c r="I76" s="196">
        <f>'12 12_01 Pol'!G154</f>
        <v>0</v>
      </c>
      <c r="J76" s="193" t="str">
        <f>IF(I86=0,"",I76/I86*100)</f>
        <v/>
      </c>
    </row>
    <row r="77" spans="1:10" ht="36.75" customHeight="1" x14ac:dyDescent="0.2">
      <c r="A77" s="182"/>
      <c r="B77" s="187" t="s">
        <v>115</v>
      </c>
      <c r="C77" s="188" t="s">
        <v>116</v>
      </c>
      <c r="D77" s="189"/>
      <c r="E77" s="189"/>
      <c r="F77" s="195" t="s">
        <v>25</v>
      </c>
      <c r="G77" s="196"/>
      <c r="H77" s="196"/>
      <c r="I77" s="196">
        <f>'12 12_01 Pol'!G174</f>
        <v>0</v>
      </c>
      <c r="J77" s="193" t="str">
        <f>IF(I86=0,"",I77/I86*100)</f>
        <v/>
      </c>
    </row>
    <row r="78" spans="1:10" ht="36.75" customHeight="1" x14ac:dyDescent="0.2">
      <c r="A78" s="182"/>
      <c r="B78" s="187" t="s">
        <v>117</v>
      </c>
      <c r="C78" s="188" t="s">
        <v>118</v>
      </c>
      <c r="D78" s="189"/>
      <c r="E78" s="189"/>
      <c r="F78" s="195" t="s">
        <v>25</v>
      </c>
      <c r="G78" s="196"/>
      <c r="H78" s="196"/>
      <c r="I78" s="196">
        <f>'12 12_01 Pol'!G181</f>
        <v>0</v>
      </c>
      <c r="J78" s="193" t="str">
        <f>IF(I86=0,"",I78/I86*100)</f>
        <v/>
      </c>
    </row>
    <row r="79" spans="1:10" ht="36.75" customHeight="1" x14ac:dyDescent="0.2">
      <c r="A79" s="182"/>
      <c r="B79" s="187" t="s">
        <v>119</v>
      </c>
      <c r="C79" s="188" t="s">
        <v>120</v>
      </c>
      <c r="D79" s="189"/>
      <c r="E79" s="189"/>
      <c r="F79" s="195" t="s">
        <v>25</v>
      </c>
      <c r="G79" s="196"/>
      <c r="H79" s="196"/>
      <c r="I79" s="196">
        <f>'12 12_01 Pol'!G198</f>
        <v>0</v>
      </c>
      <c r="J79" s="193" t="str">
        <f>IF(I86=0,"",I79/I86*100)</f>
        <v/>
      </c>
    </row>
    <row r="80" spans="1:10" ht="36.75" customHeight="1" x14ac:dyDescent="0.2">
      <c r="A80" s="182"/>
      <c r="B80" s="187" t="s">
        <v>121</v>
      </c>
      <c r="C80" s="188" t="s">
        <v>122</v>
      </c>
      <c r="D80" s="189"/>
      <c r="E80" s="189"/>
      <c r="F80" s="195" t="s">
        <v>25</v>
      </c>
      <c r="G80" s="196"/>
      <c r="H80" s="196"/>
      <c r="I80" s="196">
        <f>'12 12_01 Pol'!G210</f>
        <v>0</v>
      </c>
      <c r="J80" s="193" t="str">
        <f>IF(I86=0,"",I80/I86*100)</f>
        <v/>
      </c>
    </row>
    <row r="81" spans="1:10" ht="36.75" customHeight="1" x14ac:dyDescent="0.2">
      <c r="A81" s="182"/>
      <c r="B81" s="187" t="s">
        <v>123</v>
      </c>
      <c r="C81" s="188" t="s">
        <v>124</v>
      </c>
      <c r="D81" s="189"/>
      <c r="E81" s="189"/>
      <c r="F81" s="195" t="s">
        <v>26</v>
      </c>
      <c r="G81" s="196"/>
      <c r="H81" s="196"/>
      <c r="I81" s="196">
        <f>'12 12_03 Pol'!G119+'12 12_04 Pol'!G74+'12 12_04 Pol'!G158</f>
        <v>0</v>
      </c>
      <c r="J81" s="193" t="str">
        <f>IF(I86=0,"",I81/I86*100)</f>
        <v/>
      </c>
    </row>
    <row r="82" spans="1:10" ht="36.75" customHeight="1" x14ac:dyDescent="0.2">
      <c r="A82" s="182"/>
      <c r="B82" s="187" t="s">
        <v>125</v>
      </c>
      <c r="C82" s="188" t="s">
        <v>126</v>
      </c>
      <c r="D82" s="189"/>
      <c r="E82" s="189"/>
      <c r="F82" s="195" t="s">
        <v>26</v>
      </c>
      <c r="G82" s="196"/>
      <c r="H82" s="196"/>
      <c r="I82" s="196">
        <f>'12 12_04 Pol'!G123+'12 12_04 Pol'!G161</f>
        <v>0</v>
      </c>
      <c r="J82" s="193" t="str">
        <f>IF(I86=0,"",I82/I86*100)</f>
        <v/>
      </c>
    </row>
    <row r="83" spans="1:10" ht="36.75" customHeight="1" x14ac:dyDescent="0.2">
      <c r="A83" s="182"/>
      <c r="B83" s="187" t="s">
        <v>127</v>
      </c>
      <c r="C83" s="188" t="s">
        <v>128</v>
      </c>
      <c r="D83" s="189"/>
      <c r="E83" s="189"/>
      <c r="F83" s="195" t="s">
        <v>26</v>
      </c>
      <c r="G83" s="196"/>
      <c r="H83" s="196"/>
      <c r="I83" s="196">
        <f>'12 12_04 Pol'!G164</f>
        <v>0</v>
      </c>
      <c r="J83" s="193" t="str">
        <f>IF(I86=0,"",I83/I86*100)</f>
        <v/>
      </c>
    </row>
    <row r="84" spans="1:10" ht="36.75" customHeight="1" x14ac:dyDescent="0.2">
      <c r="A84" s="182"/>
      <c r="B84" s="187" t="s">
        <v>129</v>
      </c>
      <c r="C84" s="188" t="s">
        <v>84</v>
      </c>
      <c r="D84" s="189"/>
      <c r="E84" s="189"/>
      <c r="F84" s="195" t="s">
        <v>130</v>
      </c>
      <c r="G84" s="196"/>
      <c r="H84" s="196"/>
      <c r="I84" s="196">
        <f>'12 12_01 Pol'!G222</f>
        <v>0</v>
      </c>
      <c r="J84" s="193" t="str">
        <f>IF(I86=0,"",I84/I86*100)</f>
        <v/>
      </c>
    </row>
    <row r="85" spans="1:10" ht="36.75" customHeight="1" x14ac:dyDescent="0.2">
      <c r="A85" s="182"/>
      <c r="B85" s="187" t="s">
        <v>131</v>
      </c>
      <c r="C85" s="188" t="s">
        <v>27</v>
      </c>
      <c r="D85" s="189"/>
      <c r="E85" s="189"/>
      <c r="F85" s="195" t="s">
        <v>131</v>
      </c>
      <c r="G85" s="196"/>
      <c r="H85" s="196"/>
      <c r="I85" s="196">
        <f>'12 11_00 Pol'!G8</f>
        <v>0</v>
      </c>
      <c r="J85" s="193" t="str">
        <f>IF(I86=0,"",I85/I86*100)</f>
        <v/>
      </c>
    </row>
    <row r="86" spans="1:10" ht="25.5" customHeight="1" x14ac:dyDescent="0.2">
      <c r="A86" s="183"/>
      <c r="B86" s="190" t="s">
        <v>1</v>
      </c>
      <c r="C86" s="191"/>
      <c r="D86" s="192"/>
      <c r="E86" s="192"/>
      <c r="F86" s="197"/>
      <c r="G86" s="198"/>
      <c r="H86" s="198"/>
      <c r="I86" s="198">
        <f>SUM(I54:I85)</f>
        <v>0</v>
      </c>
      <c r="J86" s="194">
        <f>SUM(J54:J85)</f>
        <v>0</v>
      </c>
    </row>
    <row r="87" spans="1:10" x14ac:dyDescent="0.2">
      <c r="F87" s="135"/>
      <c r="G87" s="135"/>
      <c r="H87" s="135"/>
      <c r="I87" s="135"/>
      <c r="J87" s="136"/>
    </row>
    <row r="88" spans="1:10" x14ac:dyDescent="0.2">
      <c r="F88" s="135"/>
      <c r="G88" s="135"/>
      <c r="H88" s="135"/>
      <c r="I88" s="135"/>
      <c r="J88" s="136"/>
    </row>
    <row r="89" spans="1:10" x14ac:dyDescent="0.2">
      <c r="F89" s="135"/>
      <c r="G89" s="135"/>
      <c r="H89" s="135"/>
      <c r="I89" s="135"/>
      <c r="J89" s="136"/>
    </row>
  </sheetData>
  <sheetProtection algorithmName="SHA-512" hashValue="A91qqBfky2J5Rv9TeqvhKZcEfEX+YvWgUswXwwsLS9+Lgk5W2cfo9nknx3gIe0AfiANHg9M+bmwwWzW5tOrMaw==" saltValue="eAzQmgkxaf1ir0WuOuCJZ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PbZnnja66xkDYxvZ8G9DyctfPYJIt65L0DCXmO3lSAmJ2C+5uDeb9LEp7XgmYqRsg6sa2/DuGLneu1BagGzj5w==" saltValue="QG79kvKZn0/xLOFwq3C/3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B5961-6077-4D2B-8EBE-D8FC8DAA339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133</v>
      </c>
      <c r="B1" s="200"/>
      <c r="C1" s="200"/>
      <c r="D1" s="200"/>
      <c r="E1" s="200"/>
      <c r="F1" s="200"/>
      <c r="G1" s="200"/>
      <c r="AG1" t="s">
        <v>134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135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135</v>
      </c>
      <c r="AG3" t="s">
        <v>136</v>
      </c>
    </row>
    <row r="4" spans="1:60" ht="24.95" customHeight="1" x14ac:dyDescent="0.2">
      <c r="A4" s="205" t="s">
        <v>9</v>
      </c>
      <c r="B4" s="206" t="s">
        <v>55</v>
      </c>
      <c r="C4" s="207" t="s">
        <v>56</v>
      </c>
      <c r="D4" s="208"/>
      <c r="E4" s="208"/>
      <c r="F4" s="208"/>
      <c r="G4" s="209"/>
      <c r="AG4" t="s">
        <v>137</v>
      </c>
    </row>
    <row r="5" spans="1:60" x14ac:dyDescent="0.2">
      <c r="D5" s="10"/>
    </row>
    <row r="6" spans="1:60" ht="38.25" x14ac:dyDescent="0.2">
      <c r="A6" s="211" t="s">
        <v>138</v>
      </c>
      <c r="B6" s="213" t="s">
        <v>139</v>
      </c>
      <c r="C6" s="213" t="s">
        <v>140</v>
      </c>
      <c r="D6" s="212" t="s">
        <v>141</v>
      </c>
      <c r="E6" s="211" t="s">
        <v>142</v>
      </c>
      <c r="F6" s="210" t="s">
        <v>143</v>
      </c>
      <c r="G6" s="211" t="s">
        <v>29</v>
      </c>
      <c r="H6" s="214" t="s">
        <v>30</v>
      </c>
      <c r="I6" s="214" t="s">
        <v>144</v>
      </c>
      <c r="J6" s="214" t="s">
        <v>31</v>
      </c>
      <c r="K6" s="214" t="s">
        <v>145</v>
      </c>
      <c r="L6" s="214" t="s">
        <v>146</v>
      </c>
      <c r="M6" s="214" t="s">
        <v>147</v>
      </c>
      <c r="N6" s="214" t="s">
        <v>148</v>
      </c>
      <c r="O6" s="214" t="s">
        <v>149</v>
      </c>
      <c r="P6" s="214" t="s">
        <v>150</v>
      </c>
      <c r="Q6" s="214" t="s">
        <v>151</v>
      </c>
      <c r="R6" s="214" t="s">
        <v>152</v>
      </c>
      <c r="S6" s="214" t="s">
        <v>153</v>
      </c>
      <c r="T6" s="214" t="s">
        <v>154</v>
      </c>
      <c r="U6" s="214" t="s">
        <v>155</v>
      </c>
      <c r="V6" s="214" t="s">
        <v>156</v>
      </c>
      <c r="W6" s="214" t="s">
        <v>157</v>
      </c>
      <c r="X6" s="214" t="s">
        <v>158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159</v>
      </c>
      <c r="B8" s="227" t="s">
        <v>131</v>
      </c>
      <c r="C8" s="242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30"/>
      <c r="O8" s="230">
        <f>SUM(O9:O10)</f>
        <v>0</v>
      </c>
      <c r="P8" s="230"/>
      <c r="Q8" s="230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AG8" t="s">
        <v>160</v>
      </c>
    </row>
    <row r="9" spans="1:60" outlineLevel="1" x14ac:dyDescent="0.2">
      <c r="A9" s="232">
        <v>1</v>
      </c>
      <c r="B9" s="233" t="s">
        <v>161</v>
      </c>
      <c r="C9" s="243" t="s">
        <v>162</v>
      </c>
      <c r="D9" s="234" t="s">
        <v>163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164</v>
      </c>
      <c r="T9" s="238" t="s">
        <v>165</v>
      </c>
      <c r="U9" s="224">
        <v>0</v>
      </c>
      <c r="V9" s="224">
        <f>ROUND(E9*U9,2)</f>
        <v>0</v>
      </c>
      <c r="W9" s="224"/>
      <c r="X9" s="224" t="s">
        <v>166</v>
      </c>
      <c r="Y9" s="215"/>
      <c r="Z9" s="215"/>
      <c r="AA9" s="215"/>
      <c r="AB9" s="215"/>
      <c r="AC9" s="215"/>
      <c r="AD9" s="215"/>
      <c r="AE9" s="215"/>
      <c r="AF9" s="215"/>
      <c r="AG9" s="215" t="s">
        <v>167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44"/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168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x14ac:dyDescent="0.2">
      <c r="A11" s="3"/>
      <c r="B11" s="4"/>
      <c r="C11" s="245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146</v>
      </c>
    </row>
    <row r="12" spans="1:60" x14ac:dyDescent="0.2">
      <c r="A12" s="218"/>
      <c r="B12" s="219" t="s">
        <v>29</v>
      </c>
      <c r="C12" s="246"/>
      <c r="D12" s="220"/>
      <c r="E12" s="221"/>
      <c r="F12" s="221"/>
      <c r="G12" s="241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169</v>
      </c>
    </row>
    <row r="13" spans="1:60" x14ac:dyDescent="0.2">
      <c r="C13" s="247"/>
      <c r="D13" s="10"/>
      <c r="AG13" t="s">
        <v>170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WOfdnZ08E7gnqNHyfE24hyR6lKx6ypXS7pUDiD0zDEJLim6modF+P2izepU3PLtZSPZU9jlpRkPxDYve3yWOg==" saltValue="4kjSvz1MuWHFTjU17Ron3Q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54D5A-C1C9-48A1-9A5B-CF05376CA13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133</v>
      </c>
      <c r="B1" s="200"/>
      <c r="C1" s="200"/>
      <c r="D1" s="200"/>
      <c r="E1" s="200"/>
      <c r="F1" s="200"/>
      <c r="G1" s="200"/>
      <c r="AG1" t="s">
        <v>134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135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135</v>
      </c>
      <c r="AG3" t="s">
        <v>136</v>
      </c>
    </row>
    <row r="4" spans="1:60" ht="24.95" customHeight="1" x14ac:dyDescent="0.2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137</v>
      </c>
    </row>
    <row r="5" spans="1:60" x14ac:dyDescent="0.2">
      <c r="D5" s="10"/>
    </row>
    <row r="6" spans="1:60" ht="38.25" x14ac:dyDescent="0.2">
      <c r="A6" s="211" t="s">
        <v>138</v>
      </c>
      <c r="B6" s="213" t="s">
        <v>139</v>
      </c>
      <c r="C6" s="213" t="s">
        <v>140</v>
      </c>
      <c r="D6" s="212" t="s">
        <v>141</v>
      </c>
      <c r="E6" s="211" t="s">
        <v>142</v>
      </c>
      <c r="F6" s="210" t="s">
        <v>143</v>
      </c>
      <c r="G6" s="211" t="s">
        <v>29</v>
      </c>
      <c r="H6" s="214" t="s">
        <v>30</v>
      </c>
      <c r="I6" s="214" t="s">
        <v>144</v>
      </c>
      <c r="J6" s="214" t="s">
        <v>31</v>
      </c>
      <c r="K6" s="214" t="s">
        <v>145</v>
      </c>
      <c r="L6" s="214" t="s">
        <v>146</v>
      </c>
      <c r="M6" s="214" t="s">
        <v>147</v>
      </c>
      <c r="N6" s="214" t="s">
        <v>148</v>
      </c>
      <c r="O6" s="214" t="s">
        <v>149</v>
      </c>
      <c r="P6" s="214" t="s">
        <v>150</v>
      </c>
      <c r="Q6" s="214" t="s">
        <v>151</v>
      </c>
      <c r="R6" s="214" t="s">
        <v>152</v>
      </c>
      <c r="S6" s="214" t="s">
        <v>153</v>
      </c>
      <c r="T6" s="214" t="s">
        <v>154</v>
      </c>
      <c r="U6" s="214" t="s">
        <v>155</v>
      </c>
      <c r="V6" s="214" t="s">
        <v>156</v>
      </c>
      <c r="W6" s="214" t="s">
        <v>157</v>
      </c>
      <c r="X6" s="214" t="s">
        <v>158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159</v>
      </c>
      <c r="B8" s="227" t="s">
        <v>69</v>
      </c>
      <c r="C8" s="242" t="s">
        <v>70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30"/>
      <c r="O8" s="230">
        <f>SUM(O9:O21)</f>
        <v>1.2200000000000002</v>
      </c>
      <c r="P8" s="230"/>
      <c r="Q8" s="230">
        <f>SUM(Q9:Q21)</f>
        <v>0</v>
      </c>
      <c r="R8" s="230"/>
      <c r="S8" s="230"/>
      <c r="T8" s="231"/>
      <c r="U8" s="225"/>
      <c r="V8" s="225">
        <f>SUM(V9:V21)</f>
        <v>53.36</v>
      </c>
      <c r="W8" s="225"/>
      <c r="X8" s="225"/>
      <c r="AG8" t="s">
        <v>160</v>
      </c>
    </row>
    <row r="9" spans="1:60" ht="22.5" outlineLevel="1" x14ac:dyDescent="0.2">
      <c r="A9" s="232">
        <v>1</v>
      </c>
      <c r="B9" s="233" t="s">
        <v>171</v>
      </c>
      <c r="C9" s="243" t="s">
        <v>172</v>
      </c>
      <c r="D9" s="234" t="s">
        <v>173</v>
      </c>
      <c r="E9" s="235">
        <v>0.21623999999999999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1.84144</v>
      </c>
      <c r="O9" s="237">
        <f>ROUND(E9*N9,2)</f>
        <v>0.4</v>
      </c>
      <c r="P9" s="237">
        <v>0</v>
      </c>
      <c r="Q9" s="237">
        <f>ROUND(E9*P9,2)</f>
        <v>0</v>
      </c>
      <c r="R9" s="237" t="s">
        <v>174</v>
      </c>
      <c r="S9" s="237" t="s">
        <v>175</v>
      </c>
      <c r="T9" s="238" t="s">
        <v>175</v>
      </c>
      <c r="U9" s="224">
        <v>4.7939999999999996</v>
      </c>
      <c r="V9" s="224">
        <f>ROUND(E9*U9,2)</f>
        <v>1.04</v>
      </c>
      <c r="W9" s="224"/>
      <c r="X9" s="224" t="s">
        <v>166</v>
      </c>
      <c r="Y9" s="215"/>
      <c r="Z9" s="215"/>
      <c r="AA9" s="215"/>
      <c r="AB9" s="215"/>
      <c r="AC9" s="215"/>
      <c r="AD9" s="215"/>
      <c r="AE9" s="215"/>
      <c r="AF9" s="215"/>
      <c r="AG9" s="215" t="s">
        <v>176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4" t="s">
        <v>177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5" t="s">
        <v>179</v>
      </c>
      <c r="D11" s="248"/>
      <c r="E11" s="249">
        <v>0.10199999999999999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180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55" t="s">
        <v>181</v>
      </c>
      <c r="D12" s="248"/>
      <c r="E12" s="249">
        <v>0.11423999999999999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180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6"/>
      <c r="D13" s="239"/>
      <c r="E13" s="239"/>
      <c r="F13" s="239"/>
      <c r="G13" s="239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168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32">
        <v>2</v>
      </c>
      <c r="B14" s="233" t="s">
        <v>182</v>
      </c>
      <c r="C14" s="243" t="s">
        <v>183</v>
      </c>
      <c r="D14" s="234" t="s">
        <v>184</v>
      </c>
      <c r="E14" s="235">
        <v>17.866599999999998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2.5420000000000002E-2</v>
      </c>
      <c r="O14" s="237">
        <f>ROUND(E14*N14,2)</f>
        <v>0.45</v>
      </c>
      <c r="P14" s="237">
        <v>0</v>
      </c>
      <c r="Q14" s="237">
        <f>ROUND(E14*P14,2)</f>
        <v>0</v>
      </c>
      <c r="R14" s="237" t="s">
        <v>185</v>
      </c>
      <c r="S14" s="237" t="s">
        <v>175</v>
      </c>
      <c r="T14" s="238" t="s">
        <v>175</v>
      </c>
      <c r="U14" s="224">
        <v>1.2250000000000001</v>
      </c>
      <c r="V14" s="224">
        <f>ROUND(E14*U14,2)</f>
        <v>21.89</v>
      </c>
      <c r="W14" s="224"/>
      <c r="X14" s="224" t="s">
        <v>166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176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22"/>
      <c r="B15" s="223"/>
      <c r="C15" s="254" t="s">
        <v>186</v>
      </c>
      <c r="D15" s="250"/>
      <c r="E15" s="250"/>
      <c r="F15" s="250"/>
      <c r="G15" s="25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178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51" t="str">
        <f>C15</f>
        <v>zřízení nosné konstrukce příčky, vložení tepelné izolace tl. do 5 cm, montáž desek, tmelení spár Q2 a úprava rohů. Včetně dodávek materiálu.</v>
      </c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5" t="s">
        <v>187</v>
      </c>
      <c r="D16" s="248"/>
      <c r="E16" s="249">
        <v>17.866599999999998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180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22"/>
      <c r="B17" s="223"/>
      <c r="C17" s="256"/>
      <c r="D17" s="239"/>
      <c r="E17" s="239"/>
      <c r="F17" s="239"/>
      <c r="G17" s="239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168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32">
        <v>3</v>
      </c>
      <c r="B18" s="233" t="s">
        <v>188</v>
      </c>
      <c r="C18" s="243" t="s">
        <v>189</v>
      </c>
      <c r="D18" s="234" t="s">
        <v>184</v>
      </c>
      <c r="E18" s="235">
        <v>30.1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1.2149999999999999E-2</v>
      </c>
      <c r="O18" s="237">
        <f>ROUND(E18*N18,2)</f>
        <v>0.37</v>
      </c>
      <c r="P18" s="237">
        <v>0</v>
      </c>
      <c r="Q18" s="237">
        <f>ROUND(E18*P18,2)</f>
        <v>0</v>
      </c>
      <c r="R18" s="237" t="s">
        <v>185</v>
      </c>
      <c r="S18" s="237" t="s">
        <v>175</v>
      </c>
      <c r="T18" s="238" t="s">
        <v>175</v>
      </c>
      <c r="U18" s="224">
        <v>1.0109999999999999</v>
      </c>
      <c r="V18" s="224">
        <f>ROUND(E18*U18,2)</f>
        <v>30.43</v>
      </c>
      <c r="W18" s="224"/>
      <c r="X18" s="224" t="s">
        <v>166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167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44"/>
      <c r="D19" s="240"/>
      <c r="E19" s="240"/>
      <c r="F19" s="240"/>
      <c r="G19" s="240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168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>
        <v>4</v>
      </c>
      <c r="B20" s="233" t="s">
        <v>190</v>
      </c>
      <c r="C20" s="243" t="s">
        <v>191</v>
      </c>
      <c r="D20" s="234" t="s">
        <v>192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7" t="s">
        <v>164</v>
      </c>
      <c r="T20" s="238" t="s">
        <v>165</v>
      </c>
      <c r="U20" s="224">
        <v>0</v>
      </c>
      <c r="V20" s="224">
        <f>ROUND(E20*U20,2)</f>
        <v>0</v>
      </c>
      <c r="W20" s="224"/>
      <c r="X20" s="224" t="s">
        <v>166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176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44"/>
      <c r="D21" s="240"/>
      <c r="E21" s="240"/>
      <c r="F21" s="240"/>
      <c r="G21" s="240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168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26" t="s">
        <v>159</v>
      </c>
      <c r="B22" s="227" t="s">
        <v>71</v>
      </c>
      <c r="C22" s="242" t="s">
        <v>72</v>
      </c>
      <c r="D22" s="228"/>
      <c r="E22" s="229"/>
      <c r="F22" s="230"/>
      <c r="G22" s="230">
        <f>SUMIF(AG23:AG44,"&lt;&gt;NOR",G23:G44)</f>
        <v>0</v>
      </c>
      <c r="H22" s="230"/>
      <c r="I22" s="230">
        <f>SUM(I23:I44)</f>
        <v>0</v>
      </c>
      <c r="J22" s="230"/>
      <c r="K22" s="230">
        <f>SUM(K23:K44)</f>
        <v>0</v>
      </c>
      <c r="L22" s="230"/>
      <c r="M22" s="230">
        <f>SUM(M23:M44)</f>
        <v>0</v>
      </c>
      <c r="N22" s="230"/>
      <c r="O22" s="230">
        <f>SUM(O23:O44)</f>
        <v>3.0700000000000003</v>
      </c>
      <c r="P22" s="230"/>
      <c r="Q22" s="230">
        <f>SUM(Q23:Q44)</f>
        <v>0</v>
      </c>
      <c r="R22" s="230"/>
      <c r="S22" s="230"/>
      <c r="T22" s="231"/>
      <c r="U22" s="225"/>
      <c r="V22" s="225">
        <f>SUM(V23:V44)</f>
        <v>48.08</v>
      </c>
      <c r="W22" s="225"/>
      <c r="X22" s="225"/>
      <c r="AG22" t="s">
        <v>160</v>
      </c>
    </row>
    <row r="23" spans="1:60" ht="22.5" outlineLevel="1" x14ac:dyDescent="0.2">
      <c r="A23" s="232">
        <v>5</v>
      </c>
      <c r="B23" s="233" t="s">
        <v>193</v>
      </c>
      <c r="C23" s="243" t="s">
        <v>194</v>
      </c>
      <c r="D23" s="234" t="s">
        <v>184</v>
      </c>
      <c r="E23" s="235">
        <v>99.286799999999999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15</v>
      </c>
      <c r="M23" s="237">
        <f>G23*(1+L23/100)</f>
        <v>0</v>
      </c>
      <c r="N23" s="237">
        <v>3.2000000000000003E-4</v>
      </c>
      <c r="O23" s="237">
        <f>ROUND(E23*N23,2)</f>
        <v>0.03</v>
      </c>
      <c r="P23" s="237">
        <v>0</v>
      </c>
      <c r="Q23" s="237">
        <f>ROUND(E23*P23,2)</f>
        <v>0</v>
      </c>
      <c r="R23" s="237" t="s">
        <v>185</v>
      </c>
      <c r="S23" s="237" t="s">
        <v>175</v>
      </c>
      <c r="T23" s="238" t="s">
        <v>175</v>
      </c>
      <c r="U23" s="224">
        <v>7.0000000000000007E-2</v>
      </c>
      <c r="V23" s="224">
        <f>ROUND(E23*U23,2)</f>
        <v>6.95</v>
      </c>
      <c r="W23" s="224"/>
      <c r="X23" s="224" t="s">
        <v>166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176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4" t="s">
        <v>195</v>
      </c>
      <c r="D24" s="250"/>
      <c r="E24" s="250"/>
      <c r="F24" s="250"/>
      <c r="G24" s="250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178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55" t="s">
        <v>196</v>
      </c>
      <c r="D25" s="248"/>
      <c r="E25" s="249">
        <v>99.286799999999999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180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6"/>
      <c r="D26" s="239"/>
      <c r="E26" s="239"/>
      <c r="F26" s="239"/>
      <c r="G26" s="239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168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32">
        <v>6</v>
      </c>
      <c r="B27" s="233" t="s">
        <v>197</v>
      </c>
      <c r="C27" s="243" t="s">
        <v>198</v>
      </c>
      <c r="D27" s="234" t="s">
        <v>184</v>
      </c>
      <c r="E27" s="235">
        <v>5.3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15</v>
      </c>
      <c r="M27" s="237">
        <f>G27*(1+L27/100)</f>
        <v>0</v>
      </c>
      <c r="N27" s="237">
        <v>4.0000000000000003E-5</v>
      </c>
      <c r="O27" s="237">
        <f>ROUND(E27*N27,2)</f>
        <v>0</v>
      </c>
      <c r="P27" s="237">
        <v>0</v>
      </c>
      <c r="Q27" s="237">
        <f>ROUND(E27*P27,2)</f>
        <v>0</v>
      </c>
      <c r="R27" s="237" t="s">
        <v>185</v>
      </c>
      <c r="S27" s="237" t="s">
        <v>175</v>
      </c>
      <c r="T27" s="238" t="s">
        <v>175</v>
      </c>
      <c r="U27" s="224">
        <v>7.8E-2</v>
      </c>
      <c r="V27" s="224">
        <f>ROUND(E27*U27,2)</f>
        <v>0.41</v>
      </c>
      <c r="W27" s="224"/>
      <c r="X27" s="224" t="s">
        <v>166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176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ht="22.5" outlineLevel="1" x14ac:dyDescent="0.2">
      <c r="A28" s="222"/>
      <c r="B28" s="223"/>
      <c r="C28" s="254" t="s">
        <v>199</v>
      </c>
      <c r="D28" s="250"/>
      <c r="E28" s="250"/>
      <c r="F28" s="250"/>
      <c r="G28" s="250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178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51" t="str">
        <f>C28</f>
        <v>které se zřizují před úpravami povrchu, a obalení osazených dveřních zárubní před znečištěním při úpravách povrchu nástřikem plastických maltovin včetně pozdějšího odkrytí,</v>
      </c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22"/>
      <c r="B29" s="223"/>
      <c r="C29" s="255" t="s">
        <v>200</v>
      </c>
      <c r="D29" s="248"/>
      <c r="E29" s="249">
        <v>5.3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5"/>
      <c r="Z29" s="215"/>
      <c r="AA29" s="215"/>
      <c r="AB29" s="215"/>
      <c r="AC29" s="215"/>
      <c r="AD29" s="215"/>
      <c r="AE29" s="215"/>
      <c r="AF29" s="215"/>
      <c r="AG29" s="215" t="s">
        <v>180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56"/>
      <c r="D30" s="239"/>
      <c r="E30" s="239"/>
      <c r="F30" s="239"/>
      <c r="G30" s="239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168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32">
        <v>7</v>
      </c>
      <c r="B31" s="233" t="s">
        <v>201</v>
      </c>
      <c r="C31" s="243" t="s">
        <v>202</v>
      </c>
      <c r="D31" s="234" t="s">
        <v>184</v>
      </c>
      <c r="E31" s="235">
        <v>4.7249999999999996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3.9210000000000002E-2</v>
      </c>
      <c r="O31" s="237">
        <f>ROUND(E31*N31,2)</f>
        <v>0.19</v>
      </c>
      <c r="P31" s="237">
        <v>0</v>
      </c>
      <c r="Q31" s="237">
        <f>ROUND(E31*P31,2)</f>
        <v>0</v>
      </c>
      <c r="R31" s="237" t="s">
        <v>185</v>
      </c>
      <c r="S31" s="237" t="s">
        <v>175</v>
      </c>
      <c r="T31" s="238" t="s">
        <v>175</v>
      </c>
      <c r="U31" s="224">
        <v>0.39600000000000002</v>
      </c>
      <c r="V31" s="224">
        <f>ROUND(E31*U31,2)</f>
        <v>1.87</v>
      </c>
      <c r="W31" s="224"/>
      <c r="X31" s="224" t="s">
        <v>166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176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5" t="s">
        <v>203</v>
      </c>
      <c r="D32" s="248"/>
      <c r="E32" s="249">
        <v>4.7249999999999996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180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56"/>
      <c r="D33" s="239"/>
      <c r="E33" s="239"/>
      <c r="F33" s="239"/>
      <c r="G33" s="239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168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32">
        <v>8</v>
      </c>
      <c r="B34" s="233" t="s">
        <v>204</v>
      </c>
      <c r="C34" s="243" t="s">
        <v>205</v>
      </c>
      <c r="D34" s="234" t="s">
        <v>184</v>
      </c>
      <c r="E34" s="235">
        <v>2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15</v>
      </c>
      <c r="M34" s="237">
        <f>G34*(1+L34/100)</f>
        <v>0</v>
      </c>
      <c r="N34" s="237">
        <v>4.7660000000000001E-2</v>
      </c>
      <c r="O34" s="237">
        <f>ROUND(E34*N34,2)</f>
        <v>0.1</v>
      </c>
      <c r="P34" s="237">
        <v>0</v>
      </c>
      <c r="Q34" s="237">
        <f>ROUND(E34*P34,2)</f>
        <v>0</v>
      </c>
      <c r="R34" s="237" t="s">
        <v>185</v>
      </c>
      <c r="S34" s="237" t="s">
        <v>175</v>
      </c>
      <c r="T34" s="238" t="s">
        <v>175</v>
      </c>
      <c r="U34" s="224">
        <v>0.84</v>
      </c>
      <c r="V34" s="224">
        <f>ROUND(E34*U34,2)</f>
        <v>1.68</v>
      </c>
      <c r="W34" s="224"/>
      <c r="X34" s="224" t="s">
        <v>166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176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55" t="s">
        <v>206</v>
      </c>
      <c r="D35" s="248"/>
      <c r="E35" s="249">
        <v>2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180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56"/>
      <c r="D36" s="239"/>
      <c r="E36" s="239"/>
      <c r="F36" s="239"/>
      <c r="G36" s="239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168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2">
        <v>9</v>
      </c>
      <c r="B37" s="233" t="s">
        <v>207</v>
      </c>
      <c r="C37" s="243" t="s">
        <v>208</v>
      </c>
      <c r="D37" s="234" t="s">
        <v>184</v>
      </c>
      <c r="E37" s="235">
        <v>94.561800000000005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15</v>
      </c>
      <c r="M37" s="237">
        <f>G37*(1+L37/100)</f>
        <v>0</v>
      </c>
      <c r="N37" s="237">
        <v>1.5740000000000001E-2</v>
      </c>
      <c r="O37" s="237">
        <f>ROUND(E37*N37,2)</f>
        <v>1.49</v>
      </c>
      <c r="P37" s="237">
        <v>0</v>
      </c>
      <c r="Q37" s="237">
        <f>ROUND(E37*P37,2)</f>
        <v>0</v>
      </c>
      <c r="R37" s="237" t="s">
        <v>174</v>
      </c>
      <c r="S37" s="237" t="s">
        <v>175</v>
      </c>
      <c r="T37" s="238" t="s">
        <v>175</v>
      </c>
      <c r="U37" s="224">
        <v>0.33481</v>
      </c>
      <c r="V37" s="224">
        <f>ROUND(E37*U37,2)</f>
        <v>31.66</v>
      </c>
      <c r="W37" s="224"/>
      <c r="X37" s="224" t="s">
        <v>166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167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7" t="s">
        <v>209</v>
      </c>
      <c r="D38" s="252"/>
      <c r="E38" s="252"/>
      <c r="F38" s="252"/>
      <c r="G38" s="252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210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55" t="s">
        <v>211</v>
      </c>
      <c r="D39" s="248"/>
      <c r="E39" s="249">
        <v>94.561800000000005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180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56"/>
      <c r="D40" s="239"/>
      <c r="E40" s="239"/>
      <c r="F40" s="239"/>
      <c r="G40" s="239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168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>
        <v>10</v>
      </c>
      <c r="B41" s="233" t="s">
        <v>212</v>
      </c>
      <c r="C41" s="243" t="s">
        <v>213</v>
      </c>
      <c r="D41" s="234" t="s">
        <v>173</v>
      </c>
      <c r="E41" s="235">
        <v>3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15</v>
      </c>
      <c r="M41" s="237">
        <f>G41*(1+L41/100)</f>
        <v>0</v>
      </c>
      <c r="N41" s="237">
        <v>0.42</v>
      </c>
      <c r="O41" s="237">
        <f>ROUND(E41*N41,2)</f>
        <v>1.26</v>
      </c>
      <c r="P41" s="237">
        <v>0</v>
      </c>
      <c r="Q41" s="237">
        <f>ROUND(E41*P41,2)</f>
        <v>0</v>
      </c>
      <c r="R41" s="237" t="s">
        <v>185</v>
      </c>
      <c r="S41" s="237" t="s">
        <v>175</v>
      </c>
      <c r="T41" s="238" t="s">
        <v>175</v>
      </c>
      <c r="U41" s="224">
        <v>1.8360000000000001</v>
      </c>
      <c r="V41" s="224">
        <f>ROUND(E41*U41,2)</f>
        <v>5.51</v>
      </c>
      <c r="W41" s="224"/>
      <c r="X41" s="224" t="s">
        <v>166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167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4" t="s">
        <v>214</v>
      </c>
      <c r="D42" s="250"/>
      <c r="E42" s="250"/>
      <c r="F42" s="250"/>
      <c r="G42" s="250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178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51" t="str">
        <f>C42</f>
        <v>pod  mazaniny a dlažby, popř. na plochých střechách vodorovný nebo ve spádu s udusáním a urovnáním povrchu</v>
      </c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55" t="s">
        <v>215</v>
      </c>
      <c r="D43" s="248"/>
      <c r="E43" s="249">
        <v>3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180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6"/>
      <c r="D44" s="239"/>
      <c r="E44" s="239"/>
      <c r="F44" s="239"/>
      <c r="G44" s="239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168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x14ac:dyDescent="0.2">
      <c r="A45" s="226" t="s">
        <v>159</v>
      </c>
      <c r="B45" s="227" t="s">
        <v>77</v>
      </c>
      <c r="C45" s="242" t="s">
        <v>78</v>
      </c>
      <c r="D45" s="228"/>
      <c r="E45" s="229"/>
      <c r="F45" s="230"/>
      <c r="G45" s="230">
        <f>SUMIF(AG46:AG47,"&lt;&gt;NOR",G46:G47)</f>
        <v>0</v>
      </c>
      <c r="H45" s="230"/>
      <c r="I45" s="230">
        <f>SUM(I46:I47)</f>
        <v>0</v>
      </c>
      <c r="J45" s="230"/>
      <c r="K45" s="230">
        <f>SUM(K46:K47)</f>
        <v>0</v>
      </c>
      <c r="L45" s="230"/>
      <c r="M45" s="230">
        <f>SUM(M46:M47)</f>
        <v>0</v>
      </c>
      <c r="N45" s="230"/>
      <c r="O45" s="230">
        <f>SUM(O46:O47)</f>
        <v>0.05</v>
      </c>
      <c r="P45" s="230"/>
      <c r="Q45" s="230">
        <f>SUM(Q46:Q47)</f>
        <v>0</v>
      </c>
      <c r="R45" s="230"/>
      <c r="S45" s="230"/>
      <c r="T45" s="231"/>
      <c r="U45" s="225"/>
      <c r="V45" s="225">
        <f>SUM(V46:V47)</f>
        <v>6.44</v>
      </c>
      <c r="W45" s="225"/>
      <c r="X45" s="225"/>
      <c r="AG45" t="s">
        <v>160</v>
      </c>
    </row>
    <row r="46" spans="1:60" outlineLevel="1" x14ac:dyDescent="0.2">
      <c r="A46" s="232">
        <v>11</v>
      </c>
      <c r="B46" s="233" t="s">
        <v>216</v>
      </c>
      <c r="C46" s="243" t="s">
        <v>217</v>
      </c>
      <c r="D46" s="234" t="s">
        <v>184</v>
      </c>
      <c r="E46" s="235">
        <v>30.1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15</v>
      </c>
      <c r="M46" s="237">
        <f>G46*(1+L46/100)</f>
        <v>0</v>
      </c>
      <c r="N46" s="237">
        <v>1.58E-3</v>
      </c>
      <c r="O46" s="237">
        <f>ROUND(E46*N46,2)</f>
        <v>0.05</v>
      </c>
      <c r="P46" s="237">
        <v>0</v>
      </c>
      <c r="Q46" s="237">
        <f>ROUND(E46*P46,2)</f>
        <v>0</v>
      </c>
      <c r="R46" s="237" t="s">
        <v>218</v>
      </c>
      <c r="S46" s="237" t="s">
        <v>175</v>
      </c>
      <c r="T46" s="238" t="s">
        <v>175</v>
      </c>
      <c r="U46" s="224">
        <v>0.214</v>
      </c>
      <c r="V46" s="224">
        <f>ROUND(E46*U46,2)</f>
        <v>6.44</v>
      </c>
      <c r="W46" s="224"/>
      <c r="X46" s="224" t="s">
        <v>166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176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44"/>
      <c r="D47" s="240"/>
      <c r="E47" s="240"/>
      <c r="F47" s="240"/>
      <c r="G47" s="240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168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">
      <c r="A48" s="226" t="s">
        <v>159</v>
      </c>
      <c r="B48" s="227" t="s">
        <v>79</v>
      </c>
      <c r="C48" s="242" t="s">
        <v>80</v>
      </c>
      <c r="D48" s="228"/>
      <c r="E48" s="229"/>
      <c r="F48" s="230"/>
      <c r="G48" s="230">
        <f>SUMIF(AG49:AG54,"&lt;&gt;NOR",G49:G54)</f>
        <v>0</v>
      </c>
      <c r="H48" s="230"/>
      <c r="I48" s="230">
        <f>SUM(I49:I54)</f>
        <v>0</v>
      </c>
      <c r="J48" s="230"/>
      <c r="K48" s="230">
        <f>SUM(K49:K54)</f>
        <v>0</v>
      </c>
      <c r="L48" s="230"/>
      <c r="M48" s="230">
        <f>SUM(M49:M54)</f>
        <v>0</v>
      </c>
      <c r="N48" s="230"/>
      <c r="O48" s="230">
        <f>SUM(O49:O54)</f>
        <v>0</v>
      </c>
      <c r="P48" s="230"/>
      <c r="Q48" s="230">
        <f>SUM(Q49:Q54)</f>
        <v>0</v>
      </c>
      <c r="R48" s="230"/>
      <c r="S48" s="230"/>
      <c r="T48" s="231"/>
      <c r="U48" s="225"/>
      <c r="V48" s="225">
        <f>SUM(V49:V54)</f>
        <v>32.64</v>
      </c>
      <c r="W48" s="225"/>
      <c r="X48" s="225"/>
      <c r="AG48" t="s">
        <v>160</v>
      </c>
    </row>
    <row r="49" spans="1:60" outlineLevel="1" x14ac:dyDescent="0.2">
      <c r="A49" s="232">
        <v>12</v>
      </c>
      <c r="B49" s="233" t="s">
        <v>219</v>
      </c>
      <c r="C49" s="243" t="s">
        <v>220</v>
      </c>
      <c r="D49" s="234" t="s">
        <v>184</v>
      </c>
      <c r="E49" s="235">
        <v>5.3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1.0000000000000001E-5</v>
      </c>
      <c r="O49" s="237">
        <f>ROUND(E49*N49,2)</f>
        <v>0</v>
      </c>
      <c r="P49" s="237">
        <v>0</v>
      </c>
      <c r="Q49" s="237">
        <f>ROUND(E49*P49,2)</f>
        <v>0</v>
      </c>
      <c r="R49" s="237" t="s">
        <v>174</v>
      </c>
      <c r="S49" s="237" t="s">
        <v>175</v>
      </c>
      <c r="T49" s="238" t="s">
        <v>175</v>
      </c>
      <c r="U49" s="224">
        <v>0.13</v>
      </c>
      <c r="V49" s="224">
        <f>ROUND(E49*U49,2)</f>
        <v>0.69</v>
      </c>
      <c r="W49" s="224"/>
      <c r="X49" s="224" t="s">
        <v>166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167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44"/>
      <c r="D50" s="240"/>
      <c r="E50" s="240"/>
      <c r="F50" s="240"/>
      <c r="G50" s="240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168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2">
        <v>13</v>
      </c>
      <c r="B51" s="233" t="s">
        <v>221</v>
      </c>
      <c r="C51" s="243" t="s">
        <v>222</v>
      </c>
      <c r="D51" s="234" t="s">
        <v>184</v>
      </c>
      <c r="E51" s="235">
        <v>2130.3000000000002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7" t="s">
        <v>174</v>
      </c>
      <c r="S51" s="237" t="s">
        <v>175</v>
      </c>
      <c r="T51" s="238" t="s">
        <v>175</v>
      </c>
      <c r="U51" s="224">
        <v>1.4999999999999999E-2</v>
      </c>
      <c r="V51" s="224">
        <f>ROUND(E51*U51,2)</f>
        <v>31.95</v>
      </c>
      <c r="W51" s="224"/>
      <c r="X51" s="224" t="s">
        <v>166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176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5" t="s">
        <v>223</v>
      </c>
      <c r="D52" s="248"/>
      <c r="E52" s="249">
        <v>30.3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180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55" t="s">
        <v>224</v>
      </c>
      <c r="D53" s="248"/>
      <c r="E53" s="249">
        <v>2100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180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56"/>
      <c r="D54" s="239"/>
      <c r="E54" s="239"/>
      <c r="F54" s="239"/>
      <c r="G54" s="239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168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x14ac:dyDescent="0.2">
      <c r="A55" s="226" t="s">
        <v>159</v>
      </c>
      <c r="B55" s="227" t="s">
        <v>81</v>
      </c>
      <c r="C55" s="242" t="s">
        <v>82</v>
      </c>
      <c r="D55" s="228"/>
      <c r="E55" s="229"/>
      <c r="F55" s="230"/>
      <c r="G55" s="230">
        <f>SUMIF(AG56:AG92,"&lt;&gt;NOR",G56:G92)</f>
        <v>0</v>
      </c>
      <c r="H55" s="230"/>
      <c r="I55" s="230">
        <f>SUM(I56:I92)</f>
        <v>0</v>
      </c>
      <c r="J55" s="230"/>
      <c r="K55" s="230">
        <f>SUM(K56:K92)</f>
        <v>0</v>
      </c>
      <c r="L55" s="230"/>
      <c r="M55" s="230">
        <f>SUM(M56:M92)</f>
        <v>0</v>
      </c>
      <c r="N55" s="230"/>
      <c r="O55" s="230">
        <f>SUM(O56:O92)</f>
        <v>0.02</v>
      </c>
      <c r="P55" s="230"/>
      <c r="Q55" s="230">
        <f>SUM(Q56:Q92)</f>
        <v>4.25</v>
      </c>
      <c r="R55" s="230"/>
      <c r="S55" s="230"/>
      <c r="T55" s="231"/>
      <c r="U55" s="225"/>
      <c r="V55" s="225">
        <f>SUM(V56:V92)</f>
        <v>15.919999999999998</v>
      </c>
      <c r="W55" s="225"/>
      <c r="X55" s="225"/>
      <c r="AG55" t="s">
        <v>160</v>
      </c>
    </row>
    <row r="56" spans="1:60" outlineLevel="1" x14ac:dyDescent="0.2">
      <c r="A56" s="232">
        <v>14</v>
      </c>
      <c r="B56" s="233" t="s">
        <v>225</v>
      </c>
      <c r="C56" s="243" t="s">
        <v>226</v>
      </c>
      <c r="D56" s="234" t="s">
        <v>184</v>
      </c>
      <c r="E56" s="235">
        <v>15.8413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15</v>
      </c>
      <c r="M56" s="237">
        <f>G56*(1+L56/100)</f>
        <v>0</v>
      </c>
      <c r="N56" s="237">
        <v>6.7000000000000002E-4</v>
      </c>
      <c r="O56" s="237">
        <f>ROUND(E56*N56,2)</f>
        <v>0.01</v>
      </c>
      <c r="P56" s="237">
        <v>0.18</v>
      </c>
      <c r="Q56" s="237">
        <f>ROUND(E56*P56,2)</f>
        <v>2.85</v>
      </c>
      <c r="R56" s="237" t="s">
        <v>227</v>
      </c>
      <c r="S56" s="237" t="s">
        <v>175</v>
      </c>
      <c r="T56" s="238" t="s">
        <v>175</v>
      </c>
      <c r="U56" s="224">
        <v>0.23200000000000001</v>
      </c>
      <c r="V56" s="224">
        <f>ROUND(E56*U56,2)</f>
        <v>3.68</v>
      </c>
      <c r="W56" s="224"/>
      <c r="X56" s="224" t="s">
        <v>166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167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2.5" outlineLevel="1" x14ac:dyDescent="0.2">
      <c r="A57" s="222"/>
      <c r="B57" s="223"/>
      <c r="C57" s="254" t="s">
        <v>228</v>
      </c>
      <c r="D57" s="250"/>
      <c r="E57" s="250"/>
      <c r="F57" s="250"/>
      <c r="G57" s="250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178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51" t="str">
        <f>C57</f>
        <v>nebo vybourání otvorů průřezové plochy přes 4 m2 v příčkách, včetně pomocného lešení o výšce podlahy do 1900 mm a pro zatížení do 1,5 kPa  (150 kg/m2),</v>
      </c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55" t="s">
        <v>229</v>
      </c>
      <c r="D58" s="248"/>
      <c r="E58" s="249">
        <v>15.8413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180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6"/>
      <c r="D59" s="239"/>
      <c r="E59" s="239"/>
      <c r="F59" s="239"/>
      <c r="G59" s="239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168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32">
        <v>15</v>
      </c>
      <c r="B60" s="233" t="s">
        <v>230</v>
      </c>
      <c r="C60" s="243" t="s">
        <v>231</v>
      </c>
      <c r="D60" s="234" t="s">
        <v>184</v>
      </c>
      <c r="E60" s="235">
        <v>0.4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15</v>
      </c>
      <c r="M60" s="237">
        <f>G60*(1+L60/100)</f>
        <v>0</v>
      </c>
      <c r="N60" s="237">
        <v>6.7000000000000002E-4</v>
      </c>
      <c r="O60" s="237">
        <f>ROUND(E60*N60,2)</f>
        <v>0</v>
      </c>
      <c r="P60" s="237">
        <v>8.2000000000000003E-2</v>
      </c>
      <c r="Q60" s="237">
        <f>ROUND(E60*P60,2)</f>
        <v>0.03</v>
      </c>
      <c r="R60" s="237" t="s">
        <v>227</v>
      </c>
      <c r="S60" s="237" t="s">
        <v>175</v>
      </c>
      <c r="T60" s="238" t="s">
        <v>175</v>
      </c>
      <c r="U60" s="224">
        <v>0.6</v>
      </c>
      <c r="V60" s="224">
        <f>ROUND(E60*U60,2)</f>
        <v>0.24</v>
      </c>
      <c r="W60" s="224"/>
      <c r="X60" s="224" t="s">
        <v>166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167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1" x14ac:dyDescent="0.2">
      <c r="A61" s="222"/>
      <c r="B61" s="223"/>
      <c r="C61" s="254" t="s">
        <v>232</v>
      </c>
      <c r="D61" s="250"/>
      <c r="E61" s="250"/>
      <c r="F61" s="250"/>
      <c r="G61" s="250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178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51" t="str">
        <f>C61</f>
        <v>nebo vybourání otvorů jakýchkoliv rozměrů, včetně pomocného lešení o výšce podlahy do 1900 mm a pro zatížení do 1,5 kPa  (150 kg/m2),</v>
      </c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55" t="s">
        <v>233</v>
      </c>
      <c r="D62" s="248"/>
      <c r="E62" s="249">
        <v>0.4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180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56"/>
      <c r="D63" s="239"/>
      <c r="E63" s="239"/>
      <c r="F63" s="239"/>
      <c r="G63" s="239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168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2.5" outlineLevel="1" x14ac:dyDescent="0.2">
      <c r="A64" s="232">
        <v>16</v>
      </c>
      <c r="B64" s="233" t="s">
        <v>234</v>
      </c>
      <c r="C64" s="243" t="s">
        <v>235</v>
      </c>
      <c r="D64" s="234" t="s">
        <v>184</v>
      </c>
      <c r="E64" s="235">
        <v>0.46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15</v>
      </c>
      <c r="M64" s="237">
        <f>G64*(1+L64/100)</f>
        <v>0</v>
      </c>
      <c r="N64" s="237">
        <v>6.7000000000000002E-4</v>
      </c>
      <c r="O64" s="237">
        <f>ROUND(E64*N64,2)</f>
        <v>0</v>
      </c>
      <c r="P64" s="237">
        <v>0.1</v>
      </c>
      <c r="Q64" s="237">
        <f>ROUND(E64*P64,2)</f>
        <v>0.05</v>
      </c>
      <c r="R64" s="237" t="s">
        <v>227</v>
      </c>
      <c r="S64" s="237" t="s">
        <v>175</v>
      </c>
      <c r="T64" s="238" t="s">
        <v>175</v>
      </c>
      <c r="U64" s="224">
        <v>0.35799999999999998</v>
      </c>
      <c r="V64" s="224">
        <f>ROUND(E64*U64,2)</f>
        <v>0.16</v>
      </c>
      <c r="W64" s="224"/>
      <c r="X64" s="224" t="s">
        <v>166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167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22"/>
      <c r="B65" s="223"/>
      <c r="C65" s="254" t="s">
        <v>232</v>
      </c>
      <c r="D65" s="250"/>
      <c r="E65" s="250"/>
      <c r="F65" s="250"/>
      <c r="G65" s="250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178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51" t="str">
        <f>C65</f>
        <v>nebo vybourání otvorů jakýchkoliv rozměrů, včetně pomocného lešení o výšce podlahy do 1900 mm a pro zatížení do 1,5 kPa  (150 kg/m2),</v>
      </c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55" t="s">
        <v>236</v>
      </c>
      <c r="D66" s="248"/>
      <c r="E66" s="249">
        <v>0.46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180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56"/>
      <c r="D67" s="239"/>
      <c r="E67" s="239"/>
      <c r="F67" s="239"/>
      <c r="G67" s="239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168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32">
        <v>17</v>
      </c>
      <c r="B68" s="233" t="s">
        <v>237</v>
      </c>
      <c r="C68" s="243" t="s">
        <v>238</v>
      </c>
      <c r="D68" s="234" t="s">
        <v>184</v>
      </c>
      <c r="E68" s="235">
        <v>1.2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15</v>
      </c>
      <c r="M68" s="237">
        <f>G68*(1+L68/100)</f>
        <v>0</v>
      </c>
      <c r="N68" s="237">
        <v>0</v>
      </c>
      <c r="O68" s="237">
        <f>ROUND(E68*N68,2)</f>
        <v>0</v>
      </c>
      <c r="P68" s="237">
        <v>0.02</v>
      </c>
      <c r="Q68" s="237">
        <f>ROUND(E68*P68,2)</f>
        <v>0.02</v>
      </c>
      <c r="R68" s="237" t="s">
        <v>227</v>
      </c>
      <c r="S68" s="237" t="s">
        <v>175</v>
      </c>
      <c r="T68" s="238" t="s">
        <v>175</v>
      </c>
      <c r="U68" s="224">
        <v>0.14699999999999999</v>
      </c>
      <c r="V68" s="224">
        <f>ROUND(E68*U68,2)</f>
        <v>0.18</v>
      </c>
      <c r="W68" s="224"/>
      <c r="X68" s="224" t="s">
        <v>166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176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4" t="s">
        <v>239</v>
      </c>
      <c r="D69" s="250"/>
      <c r="E69" s="250"/>
      <c r="F69" s="250"/>
      <c r="G69" s="250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178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55" t="s">
        <v>240</v>
      </c>
      <c r="D70" s="248"/>
      <c r="E70" s="249">
        <v>1.2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180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56"/>
      <c r="D71" s="239"/>
      <c r="E71" s="239"/>
      <c r="F71" s="239"/>
      <c r="G71" s="239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168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32">
        <v>18</v>
      </c>
      <c r="B72" s="233" t="s">
        <v>241</v>
      </c>
      <c r="C72" s="243" t="s">
        <v>242</v>
      </c>
      <c r="D72" s="234" t="s">
        <v>243</v>
      </c>
      <c r="E72" s="235">
        <v>1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15</v>
      </c>
      <c r="M72" s="237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7" t="s">
        <v>227</v>
      </c>
      <c r="S72" s="237" t="s">
        <v>175</v>
      </c>
      <c r="T72" s="238" t="s">
        <v>175</v>
      </c>
      <c r="U72" s="224">
        <v>0.03</v>
      </c>
      <c r="V72" s="224">
        <f>ROUND(E72*U72,2)</f>
        <v>0.03</v>
      </c>
      <c r="W72" s="224"/>
      <c r="X72" s="224" t="s">
        <v>166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167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54" t="s">
        <v>244</v>
      </c>
      <c r="D73" s="250"/>
      <c r="E73" s="250"/>
      <c r="F73" s="250"/>
      <c r="G73" s="250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178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56"/>
      <c r="D74" s="239"/>
      <c r="E74" s="239"/>
      <c r="F74" s="239"/>
      <c r="G74" s="239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168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32">
        <v>19</v>
      </c>
      <c r="B75" s="233" t="s">
        <v>245</v>
      </c>
      <c r="C75" s="243" t="s">
        <v>246</v>
      </c>
      <c r="D75" s="234" t="s">
        <v>243</v>
      </c>
      <c r="E75" s="235">
        <v>2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15</v>
      </c>
      <c r="M75" s="237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7" t="s">
        <v>227</v>
      </c>
      <c r="S75" s="237" t="s">
        <v>175</v>
      </c>
      <c r="T75" s="238" t="s">
        <v>175</v>
      </c>
      <c r="U75" s="224">
        <v>0.05</v>
      </c>
      <c r="V75" s="224">
        <f>ROUND(E75*U75,2)</f>
        <v>0.1</v>
      </c>
      <c r="W75" s="224"/>
      <c r="X75" s="224" t="s">
        <v>166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176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54" t="s">
        <v>244</v>
      </c>
      <c r="D76" s="250"/>
      <c r="E76" s="250"/>
      <c r="F76" s="250"/>
      <c r="G76" s="250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178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56"/>
      <c r="D77" s="239"/>
      <c r="E77" s="239"/>
      <c r="F77" s="239"/>
      <c r="G77" s="239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168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2">
        <v>20</v>
      </c>
      <c r="B78" s="233" t="s">
        <v>247</v>
      </c>
      <c r="C78" s="243" t="s">
        <v>248</v>
      </c>
      <c r="D78" s="234" t="s">
        <v>184</v>
      </c>
      <c r="E78" s="235">
        <v>0.44800000000000001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15</v>
      </c>
      <c r="M78" s="237">
        <f>G78*(1+L78/100)</f>
        <v>0</v>
      </c>
      <c r="N78" s="237">
        <v>2.1900000000000001E-3</v>
      </c>
      <c r="O78" s="237">
        <f>ROUND(E78*N78,2)</f>
        <v>0</v>
      </c>
      <c r="P78" s="237">
        <v>7.4999999999999997E-2</v>
      </c>
      <c r="Q78" s="237">
        <f>ROUND(E78*P78,2)</f>
        <v>0.03</v>
      </c>
      <c r="R78" s="237" t="s">
        <v>227</v>
      </c>
      <c r="S78" s="237" t="s">
        <v>175</v>
      </c>
      <c r="T78" s="238" t="s">
        <v>175</v>
      </c>
      <c r="U78" s="224">
        <v>0.95499999999999996</v>
      </c>
      <c r="V78" s="224">
        <f>ROUND(E78*U78,2)</f>
        <v>0.43</v>
      </c>
      <c r="W78" s="224"/>
      <c r="X78" s="224" t="s">
        <v>166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167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54" t="s">
        <v>249</v>
      </c>
      <c r="D79" s="250"/>
      <c r="E79" s="250"/>
      <c r="F79" s="250"/>
      <c r="G79" s="250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178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55" t="s">
        <v>250</v>
      </c>
      <c r="D80" s="248"/>
      <c r="E80" s="249">
        <v>0.44800000000000001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180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6"/>
      <c r="D81" s="239"/>
      <c r="E81" s="239"/>
      <c r="F81" s="239"/>
      <c r="G81" s="239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168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33.75" outlineLevel="1" x14ac:dyDescent="0.2">
      <c r="A82" s="232">
        <v>21</v>
      </c>
      <c r="B82" s="233" t="s">
        <v>251</v>
      </c>
      <c r="C82" s="243" t="s">
        <v>252</v>
      </c>
      <c r="D82" s="234" t="s">
        <v>184</v>
      </c>
      <c r="E82" s="235">
        <v>6.4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15</v>
      </c>
      <c r="M82" s="237">
        <f>G82*(1+L82/100)</f>
        <v>0</v>
      </c>
      <c r="N82" s="237">
        <v>1.17E-3</v>
      </c>
      <c r="O82" s="237">
        <f>ROUND(E82*N82,2)</f>
        <v>0.01</v>
      </c>
      <c r="P82" s="237">
        <v>7.5999999999999998E-2</v>
      </c>
      <c r="Q82" s="237">
        <f>ROUND(E82*P82,2)</f>
        <v>0.49</v>
      </c>
      <c r="R82" s="237" t="s">
        <v>227</v>
      </c>
      <c r="S82" s="237" t="s">
        <v>175</v>
      </c>
      <c r="T82" s="238" t="s">
        <v>175</v>
      </c>
      <c r="U82" s="224">
        <v>0.93899999999999995</v>
      </c>
      <c r="V82" s="224">
        <f>ROUND(E82*U82,2)</f>
        <v>6.01</v>
      </c>
      <c r="W82" s="224"/>
      <c r="X82" s="224" t="s">
        <v>166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176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55" t="s">
        <v>253</v>
      </c>
      <c r="D83" s="248"/>
      <c r="E83" s="249">
        <v>6.4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180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56"/>
      <c r="D84" s="239"/>
      <c r="E84" s="239"/>
      <c r="F84" s="239"/>
      <c r="G84" s="239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168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32">
        <v>22</v>
      </c>
      <c r="B85" s="233" t="s">
        <v>254</v>
      </c>
      <c r="C85" s="243" t="s">
        <v>255</v>
      </c>
      <c r="D85" s="234" t="s">
        <v>243</v>
      </c>
      <c r="E85" s="235">
        <v>1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15</v>
      </c>
      <c r="M85" s="237">
        <f>G85*(1+L85/100)</f>
        <v>0</v>
      </c>
      <c r="N85" s="237">
        <v>1.33E-3</v>
      </c>
      <c r="O85" s="237">
        <f>ROUND(E85*N85,2)</f>
        <v>0</v>
      </c>
      <c r="P85" s="237">
        <v>0.14000000000000001</v>
      </c>
      <c r="Q85" s="237">
        <f>ROUND(E85*P85,2)</f>
        <v>0.14000000000000001</v>
      </c>
      <c r="R85" s="237" t="s">
        <v>227</v>
      </c>
      <c r="S85" s="237" t="s">
        <v>175</v>
      </c>
      <c r="T85" s="238" t="s">
        <v>175</v>
      </c>
      <c r="U85" s="224">
        <v>2.254</v>
      </c>
      <c r="V85" s="224">
        <f>ROUND(E85*U85,2)</f>
        <v>2.25</v>
      </c>
      <c r="W85" s="224"/>
      <c r="X85" s="224" t="s">
        <v>166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167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54" t="s">
        <v>256</v>
      </c>
      <c r="D86" s="250"/>
      <c r="E86" s="250"/>
      <c r="F86" s="250"/>
      <c r="G86" s="250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178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58" t="s">
        <v>257</v>
      </c>
      <c r="D87" s="253"/>
      <c r="E87" s="253"/>
      <c r="F87" s="253"/>
      <c r="G87" s="253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210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56"/>
      <c r="D88" s="239"/>
      <c r="E88" s="239"/>
      <c r="F88" s="239"/>
      <c r="G88" s="239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168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2.5" outlineLevel="1" x14ac:dyDescent="0.2">
      <c r="A89" s="232">
        <v>23</v>
      </c>
      <c r="B89" s="233" t="s">
        <v>258</v>
      </c>
      <c r="C89" s="243" t="s">
        <v>259</v>
      </c>
      <c r="D89" s="234" t="s">
        <v>184</v>
      </c>
      <c r="E89" s="235">
        <v>9.4499999999999993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15</v>
      </c>
      <c r="M89" s="237">
        <f>G89*(1+L89/100)</f>
        <v>0</v>
      </c>
      <c r="N89" s="237">
        <v>0</v>
      </c>
      <c r="O89" s="237">
        <f>ROUND(E89*N89,2)</f>
        <v>0</v>
      </c>
      <c r="P89" s="237">
        <v>6.8000000000000005E-2</v>
      </c>
      <c r="Q89" s="237">
        <f>ROUND(E89*P89,2)</f>
        <v>0.64</v>
      </c>
      <c r="R89" s="237" t="s">
        <v>227</v>
      </c>
      <c r="S89" s="237" t="s">
        <v>175</v>
      </c>
      <c r="T89" s="238" t="s">
        <v>175</v>
      </c>
      <c r="U89" s="224">
        <v>0.3</v>
      </c>
      <c r="V89" s="224">
        <f>ROUND(E89*U89,2)</f>
        <v>2.84</v>
      </c>
      <c r="W89" s="224"/>
      <c r="X89" s="224" t="s">
        <v>166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176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54" t="s">
        <v>260</v>
      </c>
      <c r="D90" s="250"/>
      <c r="E90" s="250"/>
      <c r="F90" s="250"/>
      <c r="G90" s="250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178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55" t="s">
        <v>261</v>
      </c>
      <c r="D91" s="248"/>
      <c r="E91" s="249">
        <v>9.4499999999999993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180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56"/>
      <c r="D92" s="239"/>
      <c r="E92" s="239"/>
      <c r="F92" s="239"/>
      <c r="G92" s="239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168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">
      <c r="A93" s="226" t="s">
        <v>159</v>
      </c>
      <c r="B93" s="227" t="s">
        <v>83</v>
      </c>
      <c r="C93" s="242" t="s">
        <v>84</v>
      </c>
      <c r="D93" s="228"/>
      <c r="E93" s="229"/>
      <c r="F93" s="230"/>
      <c r="G93" s="230">
        <f>SUMIF(AG94:AG106,"&lt;&gt;NOR",G94:G106)</f>
        <v>0</v>
      </c>
      <c r="H93" s="230"/>
      <c r="I93" s="230">
        <f>SUM(I94:I106)</f>
        <v>0</v>
      </c>
      <c r="J93" s="230"/>
      <c r="K93" s="230">
        <f>SUM(K94:K106)</f>
        <v>0</v>
      </c>
      <c r="L93" s="230"/>
      <c r="M93" s="230">
        <f>SUM(M94:M106)</f>
        <v>0</v>
      </c>
      <c r="N93" s="230"/>
      <c r="O93" s="230">
        <f>SUM(O94:O106)</f>
        <v>0</v>
      </c>
      <c r="P93" s="230"/>
      <c r="Q93" s="230">
        <f>SUM(Q94:Q106)</f>
        <v>0</v>
      </c>
      <c r="R93" s="230"/>
      <c r="S93" s="230"/>
      <c r="T93" s="231"/>
      <c r="U93" s="225"/>
      <c r="V93" s="225">
        <f>SUM(V94:V106)</f>
        <v>59.28</v>
      </c>
      <c r="W93" s="225"/>
      <c r="X93" s="225"/>
      <c r="AG93" t="s">
        <v>160</v>
      </c>
    </row>
    <row r="94" spans="1:60" ht="22.5" outlineLevel="1" x14ac:dyDescent="0.2">
      <c r="A94" s="232">
        <v>24</v>
      </c>
      <c r="B94" s="233" t="s">
        <v>262</v>
      </c>
      <c r="C94" s="243" t="s">
        <v>263</v>
      </c>
      <c r="D94" s="234" t="s">
        <v>264</v>
      </c>
      <c r="E94" s="235">
        <v>4.2568299999999999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15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227</v>
      </c>
      <c r="S94" s="237" t="s">
        <v>175</v>
      </c>
      <c r="T94" s="238" t="s">
        <v>175</v>
      </c>
      <c r="U94" s="224">
        <v>4.665</v>
      </c>
      <c r="V94" s="224">
        <f>ROUND(E94*U94,2)</f>
        <v>19.86</v>
      </c>
      <c r="W94" s="224"/>
      <c r="X94" s="224" t="s">
        <v>265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266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44"/>
      <c r="D95" s="240"/>
      <c r="E95" s="240"/>
      <c r="F95" s="240"/>
      <c r="G95" s="240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168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32">
        <v>25</v>
      </c>
      <c r="B96" s="233" t="s">
        <v>267</v>
      </c>
      <c r="C96" s="243" t="s">
        <v>268</v>
      </c>
      <c r="D96" s="234" t="s">
        <v>264</v>
      </c>
      <c r="E96" s="235">
        <v>4.2568299999999999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15</v>
      </c>
      <c r="M96" s="237">
        <f>G96*(1+L96/100)</f>
        <v>0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7" t="s">
        <v>227</v>
      </c>
      <c r="S96" s="237" t="s">
        <v>175</v>
      </c>
      <c r="T96" s="238" t="s">
        <v>175</v>
      </c>
      <c r="U96" s="224">
        <v>2.4500000000000002</v>
      </c>
      <c r="V96" s="224">
        <f>ROUND(E96*U96,2)</f>
        <v>10.43</v>
      </c>
      <c r="W96" s="224"/>
      <c r="X96" s="224" t="s">
        <v>265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266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57" t="s">
        <v>269</v>
      </c>
      <c r="D97" s="252"/>
      <c r="E97" s="252"/>
      <c r="F97" s="252"/>
      <c r="G97" s="252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210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56"/>
      <c r="D98" s="239"/>
      <c r="E98" s="239"/>
      <c r="F98" s="239"/>
      <c r="G98" s="239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168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32">
        <v>26</v>
      </c>
      <c r="B99" s="233" t="s">
        <v>270</v>
      </c>
      <c r="C99" s="243" t="s">
        <v>271</v>
      </c>
      <c r="D99" s="234" t="s">
        <v>264</v>
      </c>
      <c r="E99" s="235">
        <v>80.879850000000005</v>
      </c>
      <c r="F99" s="236"/>
      <c r="G99" s="237">
        <f>ROUND(E99*F99,2)</f>
        <v>0</v>
      </c>
      <c r="H99" s="236"/>
      <c r="I99" s="237">
        <f>ROUND(E99*H99,2)</f>
        <v>0</v>
      </c>
      <c r="J99" s="236"/>
      <c r="K99" s="237">
        <f>ROUND(E99*J99,2)</f>
        <v>0</v>
      </c>
      <c r="L99" s="237">
        <v>15</v>
      </c>
      <c r="M99" s="237">
        <f>G99*(1+L99/100)</f>
        <v>0</v>
      </c>
      <c r="N99" s="237">
        <v>0</v>
      </c>
      <c r="O99" s="237">
        <f>ROUND(E99*N99,2)</f>
        <v>0</v>
      </c>
      <c r="P99" s="237">
        <v>0</v>
      </c>
      <c r="Q99" s="237">
        <f>ROUND(E99*P99,2)</f>
        <v>0</v>
      </c>
      <c r="R99" s="237" t="s">
        <v>227</v>
      </c>
      <c r="S99" s="237" t="s">
        <v>175</v>
      </c>
      <c r="T99" s="238" t="s">
        <v>175</v>
      </c>
      <c r="U99" s="224">
        <v>0</v>
      </c>
      <c r="V99" s="224">
        <f>ROUND(E99*U99,2)</f>
        <v>0</v>
      </c>
      <c r="W99" s="224"/>
      <c r="X99" s="224" t="s">
        <v>265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266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22"/>
      <c r="B100" s="223"/>
      <c r="C100" s="244"/>
      <c r="D100" s="240"/>
      <c r="E100" s="240"/>
      <c r="F100" s="240"/>
      <c r="G100" s="240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168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32">
        <v>27</v>
      </c>
      <c r="B101" s="233" t="s">
        <v>272</v>
      </c>
      <c r="C101" s="243" t="s">
        <v>273</v>
      </c>
      <c r="D101" s="234" t="s">
        <v>264</v>
      </c>
      <c r="E101" s="235">
        <v>4.2568299999999999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15</v>
      </c>
      <c r="M101" s="237">
        <f>G101*(1+L101/100)</f>
        <v>0</v>
      </c>
      <c r="N101" s="237">
        <v>0</v>
      </c>
      <c r="O101" s="237">
        <f>ROUND(E101*N101,2)</f>
        <v>0</v>
      </c>
      <c r="P101" s="237">
        <v>0</v>
      </c>
      <c r="Q101" s="237">
        <f>ROUND(E101*P101,2)</f>
        <v>0</v>
      </c>
      <c r="R101" s="237" t="s">
        <v>227</v>
      </c>
      <c r="S101" s="237" t="s">
        <v>175</v>
      </c>
      <c r="T101" s="238" t="s">
        <v>175</v>
      </c>
      <c r="U101" s="224">
        <v>4.71</v>
      </c>
      <c r="V101" s="224">
        <f>ROUND(E101*U101,2)</f>
        <v>20.05</v>
      </c>
      <c r="W101" s="224"/>
      <c r="X101" s="224" t="s">
        <v>265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266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44"/>
      <c r="D102" s="240"/>
      <c r="E102" s="240"/>
      <c r="F102" s="240"/>
      <c r="G102" s="240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168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22.5" outlineLevel="1" x14ac:dyDescent="0.2">
      <c r="A103" s="232">
        <v>28</v>
      </c>
      <c r="B103" s="233" t="s">
        <v>274</v>
      </c>
      <c r="C103" s="243" t="s">
        <v>275</v>
      </c>
      <c r="D103" s="234" t="s">
        <v>264</v>
      </c>
      <c r="E103" s="235">
        <v>17.027339999999999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15</v>
      </c>
      <c r="M103" s="237">
        <f>G103*(1+L103/100)</f>
        <v>0</v>
      </c>
      <c r="N103" s="237">
        <v>0</v>
      </c>
      <c r="O103" s="237">
        <f>ROUND(E103*N103,2)</f>
        <v>0</v>
      </c>
      <c r="P103" s="237">
        <v>0</v>
      </c>
      <c r="Q103" s="237">
        <f>ROUND(E103*P103,2)</f>
        <v>0</v>
      </c>
      <c r="R103" s="237" t="s">
        <v>227</v>
      </c>
      <c r="S103" s="237" t="s">
        <v>175</v>
      </c>
      <c r="T103" s="238" t="s">
        <v>175</v>
      </c>
      <c r="U103" s="224">
        <v>0.52500000000000002</v>
      </c>
      <c r="V103" s="224">
        <f>ROUND(E103*U103,2)</f>
        <v>8.94</v>
      </c>
      <c r="W103" s="224"/>
      <c r="X103" s="224" t="s">
        <v>265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266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44"/>
      <c r="D104" s="240"/>
      <c r="E104" s="240"/>
      <c r="F104" s="240"/>
      <c r="G104" s="240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168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ht="22.5" outlineLevel="1" x14ac:dyDescent="0.2">
      <c r="A105" s="232">
        <v>29</v>
      </c>
      <c r="B105" s="233" t="s">
        <v>276</v>
      </c>
      <c r="C105" s="243" t="s">
        <v>277</v>
      </c>
      <c r="D105" s="234" t="s">
        <v>264</v>
      </c>
      <c r="E105" s="235">
        <v>4.2568299999999999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15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 t="s">
        <v>227</v>
      </c>
      <c r="S105" s="237" t="s">
        <v>175</v>
      </c>
      <c r="T105" s="238" t="s">
        <v>175</v>
      </c>
      <c r="U105" s="224">
        <v>0</v>
      </c>
      <c r="V105" s="224">
        <f>ROUND(E105*U105,2)</f>
        <v>0</v>
      </c>
      <c r="W105" s="224"/>
      <c r="X105" s="224" t="s">
        <v>265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266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44"/>
      <c r="D106" s="240"/>
      <c r="E106" s="240"/>
      <c r="F106" s="240"/>
      <c r="G106" s="240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168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x14ac:dyDescent="0.2">
      <c r="A107" s="226" t="s">
        <v>159</v>
      </c>
      <c r="B107" s="227" t="s">
        <v>85</v>
      </c>
      <c r="C107" s="242" t="s">
        <v>86</v>
      </c>
      <c r="D107" s="228"/>
      <c r="E107" s="229"/>
      <c r="F107" s="230"/>
      <c r="G107" s="230">
        <f>SUMIF(AG108:AG110,"&lt;&gt;NOR",G108:G110)</f>
        <v>0</v>
      </c>
      <c r="H107" s="230"/>
      <c r="I107" s="230">
        <f>SUM(I108:I110)</f>
        <v>0</v>
      </c>
      <c r="J107" s="230"/>
      <c r="K107" s="230">
        <f>SUM(K108:K110)</f>
        <v>0</v>
      </c>
      <c r="L107" s="230"/>
      <c r="M107" s="230">
        <f>SUM(M108:M110)</f>
        <v>0</v>
      </c>
      <c r="N107" s="230"/>
      <c r="O107" s="230">
        <f>SUM(O108:O110)</f>
        <v>0</v>
      </c>
      <c r="P107" s="230"/>
      <c r="Q107" s="230">
        <f>SUM(Q108:Q110)</f>
        <v>0</v>
      </c>
      <c r="R107" s="230"/>
      <c r="S107" s="230"/>
      <c r="T107" s="231"/>
      <c r="U107" s="225"/>
      <c r="V107" s="225">
        <f>SUM(V108:V110)</f>
        <v>8.23</v>
      </c>
      <c r="W107" s="225"/>
      <c r="X107" s="225"/>
      <c r="AG107" t="s">
        <v>160</v>
      </c>
    </row>
    <row r="108" spans="1:60" ht="33.75" outlineLevel="1" x14ac:dyDescent="0.2">
      <c r="A108" s="232">
        <v>30</v>
      </c>
      <c r="B108" s="233" t="s">
        <v>278</v>
      </c>
      <c r="C108" s="243" t="s">
        <v>279</v>
      </c>
      <c r="D108" s="234" t="s">
        <v>264</v>
      </c>
      <c r="E108" s="235">
        <v>4.3476499999999998</v>
      </c>
      <c r="F108" s="236"/>
      <c r="G108" s="237">
        <f>ROUND(E108*F108,2)</f>
        <v>0</v>
      </c>
      <c r="H108" s="236"/>
      <c r="I108" s="237">
        <f>ROUND(E108*H108,2)</f>
        <v>0</v>
      </c>
      <c r="J108" s="236"/>
      <c r="K108" s="237">
        <f>ROUND(E108*J108,2)</f>
        <v>0</v>
      </c>
      <c r="L108" s="237">
        <v>15</v>
      </c>
      <c r="M108" s="237">
        <f>G108*(1+L108/100)</f>
        <v>0</v>
      </c>
      <c r="N108" s="237">
        <v>0</v>
      </c>
      <c r="O108" s="237">
        <f>ROUND(E108*N108,2)</f>
        <v>0</v>
      </c>
      <c r="P108" s="237">
        <v>0</v>
      </c>
      <c r="Q108" s="237">
        <f>ROUND(E108*P108,2)</f>
        <v>0</v>
      </c>
      <c r="R108" s="237" t="s">
        <v>174</v>
      </c>
      <c r="S108" s="237" t="s">
        <v>175</v>
      </c>
      <c r="T108" s="238" t="s">
        <v>175</v>
      </c>
      <c r="U108" s="224">
        <v>1.8919999999999999</v>
      </c>
      <c r="V108" s="224">
        <f>ROUND(E108*U108,2)</f>
        <v>8.23</v>
      </c>
      <c r="W108" s="224"/>
      <c r="X108" s="224" t="s">
        <v>280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281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22"/>
      <c r="B109" s="223"/>
      <c r="C109" s="254" t="s">
        <v>282</v>
      </c>
      <c r="D109" s="250"/>
      <c r="E109" s="250"/>
      <c r="F109" s="250"/>
      <c r="G109" s="250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178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56"/>
      <c r="D110" s="239"/>
      <c r="E110" s="239"/>
      <c r="F110" s="239"/>
      <c r="G110" s="239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168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x14ac:dyDescent="0.2">
      <c r="A111" s="226" t="s">
        <v>159</v>
      </c>
      <c r="B111" s="227" t="s">
        <v>87</v>
      </c>
      <c r="C111" s="242" t="s">
        <v>88</v>
      </c>
      <c r="D111" s="228"/>
      <c r="E111" s="229"/>
      <c r="F111" s="230"/>
      <c r="G111" s="230">
        <f>SUMIF(AG112:AG114,"&lt;&gt;NOR",G112:G114)</f>
        <v>0</v>
      </c>
      <c r="H111" s="230"/>
      <c r="I111" s="230">
        <f>SUM(I112:I114)</f>
        <v>0</v>
      </c>
      <c r="J111" s="230"/>
      <c r="K111" s="230">
        <f>SUM(K112:K114)</f>
        <v>0</v>
      </c>
      <c r="L111" s="230"/>
      <c r="M111" s="230">
        <f>SUM(M112:M114)</f>
        <v>0</v>
      </c>
      <c r="N111" s="230"/>
      <c r="O111" s="230">
        <f>SUM(O112:O114)</f>
        <v>0.04</v>
      </c>
      <c r="P111" s="230"/>
      <c r="Q111" s="230">
        <f>SUM(Q112:Q114)</f>
        <v>0</v>
      </c>
      <c r="R111" s="230"/>
      <c r="S111" s="230"/>
      <c r="T111" s="231"/>
      <c r="U111" s="225"/>
      <c r="V111" s="225">
        <f>SUM(V112:V114)</f>
        <v>4.8499999999999996</v>
      </c>
      <c r="W111" s="225"/>
      <c r="X111" s="225"/>
      <c r="AG111" t="s">
        <v>160</v>
      </c>
    </row>
    <row r="112" spans="1:60" ht="22.5" outlineLevel="1" x14ac:dyDescent="0.2">
      <c r="A112" s="232">
        <v>31</v>
      </c>
      <c r="B112" s="233" t="s">
        <v>283</v>
      </c>
      <c r="C112" s="243" t="s">
        <v>284</v>
      </c>
      <c r="D112" s="234" t="s">
        <v>184</v>
      </c>
      <c r="E112" s="235">
        <v>11.432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15</v>
      </c>
      <c r="M112" s="237">
        <f>G112*(1+L112/100)</f>
        <v>0</v>
      </c>
      <c r="N112" s="237">
        <v>3.7799999999999999E-3</v>
      </c>
      <c r="O112" s="237">
        <f>ROUND(E112*N112,2)</f>
        <v>0.04</v>
      </c>
      <c r="P112" s="237">
        <v>0</v>
      </c>
      <c r="Q112" s="237">
        <f>ROUND(E112*P112,2)</f>
        <v>0</v>
      </c>
      <c r="R112" s="237" t="s">
        <v>285</v>
      </c>
      <c r="S112" s="237" t="s">
        <v>175</v>
      </c>
      <c r="T112" s="238" t="s">
        <v>175</v>
      </c>
      <c r="U112" s="224">
        <v>0.42403000000000002</v>
      </c>
      <c r="V112" s="224">
        <f>ROUND(E112*U112,2)</f>
        <v>4.8499999999999996</v>
      </c>
      <c r="W112" s="224"/>
      <c r="X112" s="224" t="s">
        <v>286</v>
      </c>
      <c r="Y112" s="215"/>
      <c r="Z112" s="215"/>
      <c r="AA112" s="215"/>
      <c r="AB112" s="215"/>
      <c r="AC112" s="215"/>
      <c r="AD112" s="215"/>
      <c r="AE112" s="215"/>
      <c r="AF112" s="215"/>
      <c r="AG112" s="215" t="s">
        <v>287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55" t="s">
        <v>288</v>
      </c>
      <c r="D113" s="248"/>
      <c r="E113" s="249">
        <v>11.432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180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56"/>
      <c r="D114" s="239"/>
      <c r="E114" s="239"/>
      <c r="F114" s="239"/>
      <c r="G114" s="239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168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x14ac:dyDescent="0.2">
      <c r="A115" s="226" t="s">
        <v>159</v>
      </c>
      <c r="B115" s="227" t="s">
        <v>99</v>
      </c>
      <c r="C115" s="242" t="s">
        <v>100</v>
      </c>
      <c r="D115" s="228"/>
      <c r="E115" s="229"/>
      <c r="F115" s="230"/>
      <c r="G115" s="230">
        <f>SUMIF(AG116:AG117,"&lt;&gt;NOR",G116:G117)</f>
        <v>0</v>
      </c>
      <c r="H115" s="230"/>
      <c r="I115" s="230">
        <f>SUM(I116:I117)</f>
        <v>0</v>
      </c>
      <c r="J115" s="230"/>
      <c r="K115" s="230">
        <f>SUM(K116:K117)</f>
        <v>0</v>
      </c>
      <c r="L115" s="230"/>
      <c r="M115" s="230">
        <f>SUM(M116:M117)</f>
        <v>0</v>
      </c>
      <c r="N115" s="230"/>
      <c r="O115" s="230">
        <f>SUM(O116:O117)</f>
        <v>0</v>
      </c>
      <c r="P115" s="230"/>
      <c r="Q115" s="230">
        <f>SUM(Q116:Q117)</f>
        <v>0</v>
      </c>
      <c r="R115" s="230"/>
      <c r="S115" s="230"/>
      <c r="T115" s="231"/>
      <c r="U115" s="225"/>
      <c r="V115" s="225">
        <f>SUM(V116:V117)</f>
        <v>0</v>
      </c>
      <c r="W115" s="225"/>
      <c r="X115" s="225"/>
      <c r="AG115" t="s">
        <v>160</v>
      </c>
    </row>
    <row r="116" spans="1:60" ht="22.5" outlineLevel="1" x14ac:dyDescent="0.2">
      <c r="A116" s="232">
        <v>32</v>
      </c>
      <c r="B116" s="233" t="s">
        <v>289</v>
      </c>
      <c r="C116" s="243" t="s">
        <v>290</v>
      </c>
      <c r="D116" s="234" t="s">
        <v>192</v>
      </c>
      <c r="E116" s="235">
        <v>1</v>
      </c>
      <c r="F116" s="236"/>
      <c r="G116" s="237">
        <f>ROUND(E116*F116,2)</f>
        <v>0</v>
      </c>
      <c r="H116" s="236"/>
      <c r="I116" s="237">
        <f>ROUND(E116*H116,2)</f>
        <v>0</v>
      </c>
      <c r="J116" s="236"/>
      <c r="K116" s="237">
        <f>ROUND(E116*J116,2)</f>
        <v>0</v>
      </c>
      <c r="L116" s="237">
        <v>15</v>
      </c>
      <c r="M116" s="237">
        <f>G116*(1+L116/100)</f>
        <v>0</v>
      </c>
      <c r="N116" s="237">
        <v>0</v>
      </c>
      <c r="O116" s="237">
        <f>ROUND(E116*N116,2)</f>
        <v>0</v>
      </c>
      <c r="P116" s="237">
        <v>0</v>
      </c>
      <c r="Q116" s="237">
        <f>ROUND(E116*P116,2)</f>
        <v>0</v>
      </c>
      <c r="R116" s="237"/>
      <c r="S116" s="237" t="s">
        <v>164</v>
      </c>
      <c r="T116" s="238" t="s">
        <v>165</v>
      </c>
      <c r="U116" s="224">
        <v>0</v>
      </c>
      <c r="V116" s="224">
        <f>ROUND(E116*U116,2)</f>
        <v>0</v>
      </c>
      <c r="W116" s="224"/>
      <c r="X116" s="224" t="s">
        <v>166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176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44"/>
      <c r="D117" s="240"/>
      <c r="E117" s="240"/>
      <c r="F117" s="240"/>
      <c r="G117" s="240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168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x14ac:dyDescent="0.2">
      <c r="A118" s="226" t="s">
        <v>159</v>
      </c>
      <c r="B118" s="227" t="s">
        <v>109</v>
      </c>
      <c r="C118" s="242" t="s">
        <v>110</v>
      </c>
      <c r="D118" s="228"/>
      <c r="E118" s="229"/>
      <c r="F118" s="230"/>
      <c r="G118" s="230">
        <f>SUMIF(AG119:AG139,"&lt;&gt;NOR",G119:G139)</f>
        <v>0</v>
      </c>
      <c r="H118" s="230"/>
      <c r="I118" s="230">
        <f>SUM(I119:I139)</f>
        <v>0</v>
      </c>
      <c r="J118" s="230"/>
      <c r="K118" s="230">
        <f>SUM(K119:K139)</f>
        <v>0</v>
      </c>
      <c r="L118" s="230"/>
      <c r="M118" s="230">
        <f>SUM(M119:M139)</f>
        <v>0</v>
      </c>
      <c r="N118" s="230"/>
      <c r="O118" s="230">
        <f>SUM(O119:O139)</f>
        <v>0.91999999999999993</v>
      </c>
      <c r="P118" s="230"/>
      <c r="Q118" s="230">
        <f>SUM(Q119:Q139)</f>
        <v>0.44000000000000006</v>
      </c>
      <c r="R118" s="230"/>
      <c r="S118" s="230"/>
      <c r="T118" s="231"/>
      <c r="U118" s="225"/>
      <c r="V118" s="225">
        <f>SUM(V119:V139)</f>
        <v>24.38</v>
      </c>
      <c r="W118" s="225"/>
      <c r="X118" s="225"/>
      <c r="AG118" t="s">
        <v>160</v>
      </c>
    </row>
    <row r="119" spans="1:60" ht="22.5" outlineLevel="1" x14ac:dyDescent="0.2">
      <c r="A119" s="232">
        <v>33</v>
      </c>
      <c r="B119" s="233" t="s">
        <v>291</v>
      </c>
      <c r="C119" s="243" t="s">
        <v>292</v>
      </c>
      <c r="D119" s="234" t="s">
        <v>184</v>
      </c>
      <c r="E119" s="235">
        <v>57.8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15</v>
      </c>
      <c r="M119" s="237">
        <f>G119*(1+L119/100)</f>
        <v>0</v>
      </c>
      <c r="N119" s="237">
        <v>0</v>
      </c>
      <c r="O119" s="237">
        <f>ROUND(E119*N119,2)</f>
        <v>0</v>
      </c>
      <c r="P119" s="237">
        <v>0</v>
      </c>
      <c r="Q119" s="237">
        <f>ROUND(E119*P119,2)</f>
        <v>0</v>
      </c>
      <c r="R119" s="237" t="s">
        <v>293</v>
      </c>
      <c r="S119" s="237" t="s">
        <v>175</v>
      </c>
      <c r="T119" s="238" t="s">
        <v>175</v>
      </c>
      <c r="U119" s="224">
        <v>0.28100000000000003</v>
      </c>
      <c r="V119" s="224">
        <f>ROUND(E119*U119,2)</f>
        <v>16.239999999999998</v>
      </c>
      <c r="W119" s="224"/>
      <c r="X119" s="224" t="s">
        <v>166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167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55" t="s">
        <v>294</v>
      </c>
      <c r="D120" s="248"/>
      <c r="E120" s="249">
        <v>57.8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180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56"/>
      <c r="D121" s="239"/>
      <c r="E121" s="239"/>
      <c r="F121" s="239"/>
      <c r="G121" s="239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168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32">
        <v>34</v>
      </c>
      <c r="B122" s="233" t="s">
        <v>295</v>
      </c>
      <c r="C122" s="243" t="s">
        <v>296</v>
      </c>
      <c r="D122" s="234" t="s">
        <v>184</v>
      </c>
      <c r="E122" s="235">
        <v>9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15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1.7999999999999999E-2</v>
      </c>
      <c r="Q122" s="237">
        <f>ROUND(E122*P122,2)</f>
        <v>0.16</v>
      </c>
      <c r="R122" s="237" t="s">
        <v>293</v>
      </c>
      <c r="S122" s="237" t="s">
        <v>175</v>
      </c>
      <c r="T122" s="238" t="s">
        <v>175</v>
      </c>
      <c r="U122" s="224">
        <v>0.19500000000000001</v>
      </c>
      <c r="V122" s="224">
        <f>ROUND(E122*U122,2)</f>
        <v>1.76</v>
      </c>
      <c r="W122" s="224"/>
      <c r="X122" s="224" t="s">
        <v>166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297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55" t="s">
        <v>298</v>
      </c>
      <c r="D123" s="248"/>
      <c r="E123" s="249">
        <v>9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180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56"/>
      <c r="D124" s="239"/>
      <c r="E124" s="239"/>
      <c r="F124" s="239"/>
      <c r="G124" s="239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168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32">
        <v>35</v>
      </c>
      <c r="B125" s="233" t="s">
        <v>299</v>
      </c>
      <c r="C125" s="243" t="s">
        <v>300</v>
      </c>
      <c r="D125" s="234" t="s">
        <v>184</v>
      </c>
      <c r="E125" s="235">
        <v>20.100000000000001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15</v>
      </c>
      <c r="M125" s="237">
        <f>G125*(1+L125/100)</f>
        <v>0</v>
      </c>
      <c r="N125" s="237">
        <v>0</v>
      </c>
      <c r="O125" s="237">
        <f>ROUND(E125*N125,2)</f>
        <v>0</v>
      </c>
      <c r="P125" s="237">
        <v>1.4E-2</v>
      </c>
      <c r="Q125" s="237">
        <f>ROUND(E125*P125,2)</f>
        <v>0.28000000000000003</v>
      </c>
      <c r="R125" s="237" t="s">
        <v>293</v>
      </c>
      <c r="S125" s="237" t="s">
        <v>175</v>
      </c>
      <c r="T125" s="238" t="s">
        <v>175</v>
      </c>
      <c r="U125" s="224">
        <v>0.08</v>
      </c>
      <c r="V125" s="224">
        <f>ROUND(E125*U125,2)</f>
        <v>1.61</v>
      </c>
      <c r="W125" s="224"/>
      <c r="X125" s="224" t="s">
        <v>166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167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55" t="s">
        <v>301</v>
      </c>
      <c r="D126" s="248"/>
      <c r="E126" s="249">
        <v>20.100000000000001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180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56"/>
      <c r="D127" s="239"/>
      <c r="E127" s="239"/>
      <c r="F127" s="239"/>
      <c r="G127" s="239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168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 x14ac:dyDescent="0.2">
      <c r="A128" s="232">
        <v>36</v>
      </c>
      <c r="B128" s="233" t="s">
        <v>302</v>
      </c>
      <c r="C128" s="243" t="s">
        <v>303</v>
      </c>
      <c r="D128" s="234" t="s">
        <v>304</v>
      </c>
      <c r="E128" s="235">
        <v>20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15</v>
      </c>
      <c r="M128" s="237">
        <f>G128*(1+L128/100)</f>
        <v>0</v>
      </c>
      <c r="N128" s="237">
        <v>1.014E-2</v>
      </c>
      <c r="O128" s="237">
        <f>ROUND(E128*N128,2)</f>
        <v>0.2</v>
      </c>
      <c r="P128" s="237">
        <v>0</v>
      </c>
      <c r="Q128" s="237">
        <f>ROUND(E128*P128,2)</f>
        <v>0</v>
      </c>
      <c r="R128" s="237" t="s">
        <v>293</v>
      </c>
      <c r="S128" s="237" t="s">
        <v>175</v>
      </c>
      <c r="T128" s="238" t="s">
        <v>175</v>
      </c>
      <c r="U128" s="224">
        <v>0.158</v>
      </c>
      <c r="V128" s="224">
        <f>ROUND(E128*U128,2)</f>
        <v>3.16</v>
      </c>
      <c r="W128" s="224"/>
      <c r="X128" s="224" t="s">
        <v>166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167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55" t="s">
        <v>305</v>
      </c>
      <c r="D129" s="248"/>
      <c r="E129" s="249">
        <v>20</v>
      </c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180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56"/>
      <c r="D130" s="239"/>
      <c r="E130" s="239"/>
      <c r="F130" s="239"/>
      <c r="G130" s="239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168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32">
        <v>37</v>
      </c>
      <c r="B131" s="233" t="s">
        <v>306</v>
      </c>
      <c r="C131" s="243" t="s">
        <v>307</v>
      </c>
      <c r="D131" s="234" t="s">
        <v>173</v>
      </c>
      <c r="E131" s="235">
        <v>0.31680000000000003</v>
      </c>
      <c r="F131" s="236"/>
      <c r="G131" s="237">
        <f>ROUND(E131*F131,2)</f>
        <v>0</v>
      </c>
      <c r="H131" s="236"/>
      <c r="I131" s="237">
        <f>ROUND(E131*H131,2)</f>
        <v>0</v>
      </c>
      <c r="J131" s="236"/>
      <c r="K131" s="237">
        <f>ROUND(E131*J131,2)</f>
        <v>0</v>
      </c>
      <c r="L131" s="237">
        <v>15</v>
      </c>
      <c r="M131" s="237">
        <f>G131*(1+L131/100)</f>
        <v>0</v>
      </c>
      <c r="N131" s="237">
        <v>3.1099999999999999E-3</v>
      </c>
      <c r="O131" s="237">
        <f>ROUND(E131*N131,2)</f>
        <v>0</v>
      </c>
      <c r="P131" s="237">
        <v>0</v>
      </c>
      <c r="Q131" s="237">
        <f>ROUND(E131*P131,2)</f>
        <v>0</v>
      </c>
      <c r="R131" s="237" t="s">
        <v>293</v>
      </c>
      <c r="S131" s="237" t="s">
        <v>175</v>
      </c>
      <c r="T131" s="238" t="s">
        <v>175</v>
      </c>
      <c r="U131" s="224">
        <v>0</v>
      </c>
      <c r="V131" s="224">
        <f>ROUND(E131*U131,2)</f>
        <v>0</v>
      </c>
      <c r="W131" s="224"/>
      <c r="X131" s="224" t="s">
        <v>166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167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55" t="s">
        <v>308</v>
      </c>
      <c r="D132" s="248"/>
      <c r="E132" s="249">
        <v>0.31680000000000003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180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56"/>
      <c r="D133" s="239"/>
      <c r="E133" s="239"/>
      <c r="F133" s="239"/>
      <c r="G133" s="239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168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22.5" outlineLevel="1" x14ac:dyDescent="0.2">
      <c r="A134" s="232">
        <v>38</v>
      </c>
      <c r="B134" s="233" t="s">
        <v>309</v>
      </c>
      <c r="C134" s="243" t="s">
        <v>310</v>
      </c>
      <c r="D134" s="234" t="s">
        <v>184</v>
      </c>
      <c r="E134" s="235">
        <v>63.58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15</v>
      </c>
      <c r="M134" s="237">
        <f>G134*(1+L134/100)</f>
        <v>0</v>
      </c>
      <c r="N134" s="237">
        <v>1.1299999999999999E-2</v>
      </c>
      <c r="O134" s="237">
        <f>ROUND(E134*N134,2)</f>
        <v>0.72</v>
      </c>
      <c r="P134" s="237">
        <v>0</v>
      </c>
      <c r="Q134" s="237">
        <f>ROUND(E134*P134,2)</f>
        <v>0</v>
      </c>
      <c r="R134" s="237" t="s">
        <v>311</v>
      </c>
      <c r="S134" s="237" t="s">
        <v>175</v>
      </c>
      <c r="T134" s="238" t="s">
        <v>175</v>
      </c>
      <c r="U134" s="224">
        <v>0</v>
      </c>
      <c r="V134" s="224">
        <f>ROUND(E134*U134,2)</f>
        <v>0</v>
      </c>
      <c r="W134" s="224"/>
      <c r="X134" s="224" t="s">
        <v>312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313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55" t="s">
        <v>314</v>
      </c>
      <c r="D135" s="248"/>
      <c r="E135" s="249">
        <v>63.58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180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56"/>
      <c r="D136" s="239"/>
      <c r="E136" s="239"/>
      <c r="F136" s="239"/>
      <c r="G136" s="239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168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32">
        <v>39</v>
      </c>
      <c r="B137" s="233" t="s">
        <v>315</v>
      </c>
      <c r="C137" s="243" t="s">
        <v>316</v>
      </c>
      <c r="D137" s="234" t="s">
        <v>264</v>
      </c>
      <c r="E137" s="235">
        <v>0.92223999999999995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15</v>
      </c>
      <c r="M137" s="237">
        <f>G137*(1+L137/100)</f>
        <v>0</v>
      </c>
      <c r="N137" s="237">
        <v>0</v>
      </c>
      <c r="O137" s="237">
        <f>ROUND(E137*N137,2)</f>
        <v>0</v>
      </c>
      <c r="P137" s="237">
        <v>0</v>
      </c>
      <c r="Q137" s="237">
        <f>ROUND(E137*P137,2)</f>
        <v>0</v>
      </c>
      <c r="R137" s="237" t="s">
        <v>293</v>
      </c>
      <c r="S137" s="237" t="s">
        <v>175</v>
      </c>
      <c r="T137" s="238" t="s">
        <v>175</v>
      </c>
      <c r="U137" s="224">
        <v>1.7509999999999999</v>
      </c>
      <c r="V137" s="224">
        <f>ROUND(E137*U137,2)</f>
        <v>1.61</v>
      </c>
      <c r="W137" s="224"/>
      <c r="X137" s="224" t="s">
        <v>280</v>
      </c>
      <c r="Y137" s="215"/>
      <c r="Z137" s="215"/>
      <c r="AA137" s="215"/>
      <c r="AB137" s="215"/>
      <c r="AC137" s="215"/>
      <c r="AD137" s="215"/>
      <c r="AE137" s="215"/>
      <c r="AF137" s="215"/>
      <c r="AG137" s="215" t="s">
        <v>281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54" t="s">
        <v>317</v>
      </c>
      <c r="D138" s="250"/>
      <c r="E138" s="250"/>
      <c r="F138" s="250"/>
      <c r="G138" s="250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178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22"/>
      <c r="B139" s="223"/>
      <c r="C139" s="256"/>
      <c r="D139" s="239"/>
      <c r="E139" s="239"/>
      <c r="F139" s="239"/>
      <c r="G139" s="239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168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x14ac:dyDescent="0.2">
      <c r="A140" s="226" t="s">
        <v>159</v>
      </c>
      <c r="B140" s="227" t="s">
        <v>111</v>
      </c>
      <c r="C140" s="242" t="s">
        <v>112</v>
      </c>
      <c r="D140" s="228"/>
      <c r="E140" s="229"/>
      <c r="F140" s="230"/>
      <c r="G140" s="230">
        <f>SUMIF(AG141:AG153,"&lt;&gt;NOR",G141:G153)</f>
        <v>0</v>
      </c>
      <c r="H140" s="230"/>
      <c r="I140" s="230">
        <f>SUM(I141:I153)</f>
        <v>0</v>
      </c>
      <c r="J140" s="230"/>
      <c r="K140" s="230">
        <f>SUM(K141:K153)</f>
        <v>0</v>
      </c>
      <c r="L140" s="230"/>
      <c r="M140" s="230">
        <f>SUM(M141:M153)</f>
        <v>0</v>
      </c>
      <c r="N140" s="230"/>
      <c r="O140" s="230">
        <f>SUM(O141:O153)</f>
        <v>0</v>
      </c>
      <c r="P140" s="230"/>
      <c r="Q140" s="230">
        <f>SUM(Q141:Q153)</f>
        <v>0.03</v>
      </c>
      <c r="R140" s="230"/>
      <c r="S140" s="230"/>
      <c r="T140" s="231"/>
      <c r="U140" s="225"/>
      <c r="V140" s="225">
        <f>SUM(V141:V153)</f>
        <v>0.36</v>
      </c>
      <c r="W140" s="225"/>
      <c r="X140" s="225"/>
      <c r="AG140" t="s">
        <v>160</v>
      </c>
    </row>
    <row r="141" spans="1:60" outlineLevel="1" x14ac:dyDescent="0.2">
      <c r="A141" s="232">
        <v>40</v>
      </c>
      <c r="B141" s="233" t="s">
        <v>318</v>
      </c>
      <c r="C141" s="243" t="s">
        <v>319</v>
      </c>
      <c r="D141" s="234" t="s">
        <v>184</v>
      </c>
      <c r="E141" s="235">
        <v>1.2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15</v>
      </c>
      <c r="M141" s="237">
        <f>G141*(1+L141/100)</f>
        <v>0</v>
      </c>
      <c r="N141" s="237">
        <v>0</v>
      </c>
      <c r="O141" s="237">
        <f>ROUND(E141*N141,2)</f>
        <v>0</v>
      </c>
      <c r="P141" s="237">
        <v>2.4649999999999998E-2</v>
      </c>
      <c r="Q141" s="237">
        <f>ROUND(E141*P141,2)</f>
        <v>0.03</v>
      </c>
      <c r="R141" s="237" t="s">
        <v>320</v>
      </c>
      <c r="S141" s="237" t="s">
        <v>175</v>
      </c>
      <c r="T141" s="238" t="s">
        <v>175</v>
      </c>
      <c r="U141" s="224">
        <v>0.3</v>
      </c>
      <c r="V141" s="224">
        <f>ROUND(E141*U141,2)</f>
        <v>0.36</v>
      </c>
      <c r="W141" s="224"/>
      <c r="X141" s="224" t="s">
        <v>166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167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55" t="s">
        <v>321</v>
      </c>
      <c r="D142" s="248"/>
      <c r="E142" s="249">
        <v>1.2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180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56"/>
      <c r="D143" s="239"/>
      <c r="E143" s="239"/>
      <c r="F143" s="239"/>
      <c r="G143" s="239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168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32">
        <v>41</v>
      </c>
      <c r="B144" s="233" t="s">
        <v>322</v>
      </c>
      <c r="C144" s="243" t="s">
        <v>323</v>
      </c>
      <c r="D144" s="234" t="s">
        <v>192</v>
      </c>
      <c r="E144" s="235">
        <v>1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15</v>
      </c>
      <c r="M144" s="237">
        <f>G144*(1+L144/100)</f>
        <v>0</v>
      </c>
      <c r="N144" s="237">
        <v>0</v>
      </c>
      <c r="O144" s="237">
        <f>ROUND(E144*N144,2)</f>
        <v>0</v>
      </c>
      <c r="P144" s="237">
        <v>0</v>
      </c>
      <c r="Q144" s="237">
        <f>ROUND(E144*P144,2)</f>
        <v>0</v>
      </c>
      <c r="R144" s="237"/>
      <c r="S144" s="237" t="s">
        <v>164</v>
      </c>
      <c r="T144" s="238" t="s">
        <v>165</v>
      </c>
      <c r="U144" s="224">
        <v>0</v>
      </c>
      <c r="V144" s="224">
        <f>ROUND(E144*U144,2)</f>
        <v>0</v>
      </c>
      <c r="W144" s="224"/>
      <c r="X144" s="224" t="s">
        <v>166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176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44"/>
      <c r="D145" s="240"/>
      <c r="E145" s="240"/>
      <c r="F145" s="240"/>
      <c r="G145" s="240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168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32">
        <v>42</v>
      </c>
      <c r="B146" s="233" t="s">
        <v>324</v>
      </c>
      <c r="C146" s="243" t="s">
        <v>325</v>
      </c>
      <c r="D146" s="234" t="s">
        <v>192</v>
      </c>
      <c r="E146" s="235">
        <v>1</v>
      </c>
      <c r="F146" s="236"/>
      <c r="G146" s="237">
        <f>ROUND(E146*F146,2)</f>
        <v>0</v>
      </c>
      <c r="H146" s="236"/>
      <c r="I146" s="237">
        <f>ROUND(E146*H146,2)</f>
        <v>0</v>
      </c>
      <c r="J146" s="236"/>
      <c r="K146" s="237">
        <f>ROUND(E146*J146,2)</f>
        <v>0</v>
      </c>
      <c r="L146" s="237">
        <v>15</v>
      </c>
      <c r="M146" s="237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7"/>
      <c r="S146" s="237" t="s">
        <v>164</v>
      </c>
      <c r="T146" s="238" t="s">
        <v>165</v>
      </c>
      <c r="U146" s="224">
        <v>0</v>
      </c>
      <c r="V146" s="224">
        <f>ROUND(E146*U146,2)</f>
        <v>0</v>
      </c>
      <c r="W146" s="224"/>
      <c r="X146" s="224" t="s">
        <v>166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167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44"/>
      <c r="D147" s="240"/>
      <c r="E147" s="240"/>
      <c r="F147" s="240"/>
      <c r="G147" s="240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168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32">
        <v>43</v>
      </c>
      <c r="B148" s="233" t="s">
        <v>326</v>
      </c>
      <c r="C148" s="243" t="s">
        <v>327</v>
      </c>
      <c r="D148" s="234" t="s">
        <v>192</v>
      </c>
      <c r="E148" s="235">
        <v>1</v>
      </c>
      <c r="F148" s="236"/>
      <c r="G148" s="237">
        <f>ROUND(E148*F148,2)</f>
        <v>0</v>
      </c>
      <c r="H148" s="236"/>
      <c r="I148" s="237">
        <f>ROUND(E148*H148,2)</f>
        <v>0</v>
      </c>
      <c r="J148" s="236"/>
      <c r="K148" s="237">
        <f>ROUND(E148*J148,2)</f>
        <v>0</v>
      </c>
      <c r="L148" s="237">
        <v>15</v>
      </c>
      <c r="M148" s="237">
        <f>G148*(1+L148/100)</f>
        <v>0</v>
      </c>
      <c r="N148" s="237">
        <v>0</v>
      </c>
      <c r="O148" s="237">
        <f>ROUND(E148*N148,2)</f>
        <v>0</v>
      </c>
      <c r="P148" s="237">
        <v>0</v>
      </c>
      <c r="Q148" s="237">
        <f>ROUND(E148*P148,2)</f>
        <v>0</v>
      </c>
      <c r="R148" s="237"/>
      <c r="S148" s="237" t="s">
        <v>164</v>
      </c>
      <c r="T148" s="238" t="s">
        <v>165</v>
      </c>
      <c r="U148" s="224">
        <v>0</v>
      </c>
      <c r="V148" s="224">
        <f>ROUND(E148*U148,2)</f>
        <v>0</v>
      </c>
      <c r="W148" s="224"/>
      <c r="X148" s="224" t="s">
        <v>166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167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44"/>
      <c r="D149" s="240"/>
      <c r="E149" s="240"/>
      <c r="F149" s="240"/>
      <c r="G149" s="240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168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32">
        <v>44</v>
      </c>
      <c r="B150" s="233" t="s">
        <v>328</v>
      </c>
      <c r="C150" s="243" t="s">
        <v>329</v>
      </c>
      <c r="D150" s="234" t="s">
        <v>192</v>
      </c>
      <c r="E150" s="235">
        <v>1</v>
      </c>
      <c r="F150" s="236"/>
      <c r="G150" s="237">
        <f>ROUND(E150*F150,2)</f>
        <v>0</v>
      </c>
      <c r="H150" s="236"/>
      <c r="I150" s="237">
        <f>ROUND(E150*H150,2)</f>
        <v>0</v>
      </c>
      <c r="J150" s="236"/>
      <c r="K150" s="237">
        <f>ROUND(E150*J150,2)</f>
        <v>0</v>
      </c>
      <c r="L150" s="237">
        <v>15</v>
      </c>
      <c r="M150" s="237">
        <f>G150*(1+L150/100)</f>
        <v>0</v>
      </c>
      <c r="N150" s="237">
        <v>0</v>
      </c>
      <c r="O150" s="237">
        <f>ROUND(E150*N150,2)</f>
        <v>0</v>
      </c>
      <c r="P150" s="237">
        <v>0</v>
      </c>
      <c r="Q150" s="237">
        <f>ROUND(E150*P150,2)</f>
        <v>0</v>
      </c>
      <c r="R150" s="237"/>
      <c r="S150" s="237" t="s">
        <v>164</v>
      </c>
      <c r="T150" s="238" t="s">
        <v>165</v>
      </c>
      <c r="U150" s="224">
        <v>0</v>
      </c>
      <c r="V150" s="224">
        <f>ROUND(E150*U150,2)</f>
        <v>0</v>
      </c>
      <c r="W150" s="224"/>
      <c r="X150" s="224" t="s">
        <v>166</v>
      </c>
      <c r="Y150" s="215"/>
      <c r="Z150" s="215"/>
      <c r="AA150" s="215"/>
      <c r="AB150" s="215"/>
      <c r="AC150" s="215"/>
      <c r="AD150" s="215"/>
      <c r="AE150" s="215"/>
      <c r="AF150" s="215"/>
      <c r="AG150" s="215" t="s">
        <v>176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22"/>
      <c r="B151" s="223"/>
      <c r="C151" s="244"/>
      <c r="D151" s="240"/>
      <c r="E151" s="240"/>
      <c r="F151" s="240"/>
      <c r="G151" s="240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168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32">
        <v>45</v>
      </c>
      <c r="B152" s="233" t="s">
        <v>330</v>
      </c>
      <c r="C152" s="243" t="s">
        <v>331</v>
      </c>
      <c r="D152" s="234" t="s">
        <v>192</v>
      </c>
      <c r="E152" s="235">
        <v>1</v>
      </c>
      <c r="F152" s="236"/>
      <c r="G152" s="237">
        <f>ROUND(E152*F152,2)</f>
        <v>0</v>
      </c>
      <c r="H152" s="236"/>
      <c r="I152" s="237">
        <f>ROUND(E152*H152,2)</f>
        <v>0</v>
      </c>
      <c r="J152" s="236"/>
      <c r="K152" s="237">
        <f>ROUND(E152*J152,2)</f>
        <v>0</v>
      </c>
      <c r="L152" s="237">
        <v>15</v>
      </c>
      <c r="M152" s="237">
        <f>G152*(1+L152/100)</f>
        <v>0</v>
      </c>
      <c r="N152" s="237">
        <v>0</v>
      </c>
      <c r="O152" s="237">
        <f>ROUND(E152*N152,2)</f>
        <v>0</v>
      </c>
      <c r="P152" s="237">
        <v>0</v>
      </c>
      <c r="Q152" s="237">
        <f>ROUND(E152*P152,2)</f>
        <v>0</v>
      </c>
      <c r="R152" s="237"/>
      <c r="S152" s="237" t="s">
        <v>164</v>
      </c>
      <c r="T152" s="238" t="s">
        <v>165</v>
      </c>
      <c r="U152" s="224">
        <v>0</v>
      </c>
      <c r="V152" s="224">
        <f>ROUND(E152*U152,2)</f>
        <v>0</v>
      </c>
      <c r="W152" s="224"/>
      <c r="X152" s="224" t="s">
        <v>166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176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44"/>
      <c r="D153" s="240"/>
      <c r="E153" s="240"/>
      <c r="F153" s="240"/>
      <c r="G153" s="240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168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x14ac:dyDescent="0.2">
      <c r="A154" s="226" t="s">
        <v>159</v>
      </c>
      <c r="B154" s="227" t="s">
        <v>113</v>
      </c>
      <c r="C154" s="242" t="s">
        <v>114</v>
      </c>
      <c r="D154" s="228"/>
      <c r="E154" s="229"/>
      <c r="F154" s="230"/>
      <c r="G154" s="230">
        <f>SUMIF(AG155:AG173,"&lt;&gt;NOR",G155:G173)</f>
        <v>0</v>
      </c>
      <c r="H154" s="230"/>
      <c r="I154" s="230">
        <f>SUM(I155:I173)</f>
        <v>0</v>
      </c>
      <c r="J154" s="230"/>
      <c r="K154" s="230">
        <f>SUM(K155:K173)</f>
        <v>0</v>
      </c>
      <c r="L154" s="230"/>
      <c r="M154" s="230">
        <f>SUM(M155:M173)</f>
        <v>0</v>
      </c>
      <c r="N154" s="230"/>
      <c r="O154" s="230">
        <f>SUM(O155:O173)</f>
        <v>0.15</v>
      </c>
      <c r="P154" s="230"/>
      <c r="Q154" s="230">
        <f>SUM(Q155:Q173)</f>
        <v>0</v>
      </c>
      <c r="R154" s="230"/>
      <c r="S154" s="230"/>
      <c r="T154" s="231"/>
      <c r="U154" s="225"/>
      <c r="V154" s="225">
        <f>SUM(V155:V173)</f>
        <v>9.32</v>
      </c>
      <c r="W154" s="225"/>
      <c r="X154" s="225"/>
      <c r="AG154" t="s">
        <v>160</v>
      </c>
    </row>
    <row r="155" spans="1:60" outlineLevel="1" x14ac:dyDescent="0.2">
      <c r="A155" s="232">
        <v>46</v>
      </c>
      <c r="B155" s="233" t="s">
        <v>332</v>
      </c>
      <c r="C155" s="243" t="s">
        <v>333</v>
      </c>
      <c r="D155" s="234" t="s">
        <v>184</v>
      </c>
      <c r="E155" s="235">
        <v>5.0999999999999996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15</v>
      </c>
      <c r="M155" s="237">
        <f>G155*(1+L155/100)</f>
        <v>0</v>
      </c>
      <c r="N155" s="237">
        <v>2.1000000000000001E-4</v>
      </c>
      <c r="O155" s="237">
        <f>ROUND(E155*N155,2)</f>
        <v>0</v>
      </c>
      <c r="P155" s="237">
        <v>0</v>
      </c>
      <c r="Q155" s="237">
        <f>ROUND(E155*P155,2)</f>
        <v>0</v>
      </c>
      <c r="R155" s="237" t="s">
        <v>334</v>
      </c>
      <c r="S155" s="237" t="s">
        <v>175</v>
      </c>
      <c r="T155" s="238" t="s">
        <v>175</v>
      </c>
      <c r="U155" s="224">
        <v>0.05</v>
      </c>
      <c r="V155" s="224">
        <f>ROUND(E155*U155,2)</f>
        <v>0.26</v>
      </c>
      <c r="W155" s="224"/>
      <c r="X155" s="224" t="s">
        <v>166</v>
      </c>
      <c r="Y155" s="215"/>
      <c r="Z155" s="215"/>
      <c r="AA155" s="215"/>
      <c r="AB155" s="215"/>
      <c r="AC155" s="215"/>
      <c r="AD155" s="215"/>
      <c r="AE155" s="215"/>
      <c r="AF155" s="215"/>
      <c r="AG155" s="215" t="s">
        <v>167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22"/>
      <c r="B156" s="223"/>
      <c r="C156" s="244"/>
      <c r="D156" s="240"/>
      <c r="E156" s="240"/>
      <c r="F156" s="240"/>
      <c r="G156" s="240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4"/>
      <c r="V156" s="224"/>
      <c r="W156" s="224"/>
      <c r="X156" s="224"/>
      <c r="Y156" s="215"/>
      <c r="Z156" s="215"/>
      <c r="AA156" s="215"/>
      <c r="AB156" s="215"/>
      <c r="AC156" s="215"/>
      <c r="AD156" s="215"/>
      <c r="AE156" s="215"/>
      <c r="AF156" s="215"/>
      <c r="AG156" s="215" t="s">
        <v>168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32">
        <v>47</v>
      </c>
      <c r="B157" s="233" t="s">
        <v>335</v>
      </c>
      <c r="C157" s="243" t="s">
        <v>336</v>
      </c>
      <c r="D157" s="234" t="s">
        <v>304</v>
      </c>
      <c r="E157" s="235">
        <v>4.54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15</v>
      </c>
      <c r="M157" s="237">
        <f>G157*(1+L157/100)</f>
        <v>0</v>
      </c>
      <c r="N157" s="237">
        <v>5.1799999999999997E-3</v>
      </c>
      <c r="O157" s="237">
        <f>ROUND(E157*N157,2)</f>
        <v>0.02</v>
      </c>
      <c r="P157" s="237">
        <v>0</v>
      </c>
      <c r="Q157" s="237">
        <f>ROUND(E157*P157,2)</f>
        <v>0</v>
      </c>
      <c r="R157" s="237" t="s">
        <v>334</v>
      </c>
      <c r="S157" s="237" t="s">
        <v>175</v>
      </c>
      <c r="T157" s="238" t="s">
        <v>175</v>
      </c>
      <c r="U157" s="224">
        <v>0.29399999999999998</v>
      </c>
      <c r="V157" s="224">
        <f>ROUND(E157*U157,2)</f>
        <v>1.33</v>
      </c>
      <c r="W157" s="224"/>
      <c r="X157" s="224" t="s">
        <v>166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297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55" t="s">
        <v>337</v>
      </c>
      <c r="D158" s="248"/>
      <c r="E158" s="249">
        <v>4.54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180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22"/>
      <c r="B159" s="223"/>
      <c r="C159" s="256"/>
      <c r="D159" s="239"/>
      <c r="E159" s="239"/>
      <c r="F159" s="239"/>
      <c r="G159" s="239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168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32">
        <v>48</v>
      </c>
      <c r="B160" s="233" t="s">
        <v>338</v>
      </c>
      <c r="C160" s="243" t="s">
        <v>339</v>
      </c>
      <c r="D160" s="234" t="s">
        <v>304</v>
      </c>
      <c r="E160" s="235">
        <v>4.54</v>
      </c>
      <c r="F160" s="236"/>
      <c r="G160" s="237">
        <f>ROUND(E160*F160,2)</f>
        <v>0</v>
      </c>
      <c r="H160" s="236"/>
      <c r="I160" s="237">
        <f>ROUND(E160*H160,2)</f>
        <v>0</v>
      </c>
      <c r="J160" s="236"/>
      <c r="K160" s="237">
        <f>ROUND(E160*J160,2)</f>
        <v>0</v>
      </c>
      <c r="L160" s="237">
        <v>15</v>
      </c>
      <c r="M160" s="237">
        <f>G160*(1+L160/100)</f>
        <v>0</v>
      </c>
      <c r="N160" s="237">
        <v>0</v>
      </c>
      <c r="O160" s="237">
        <f>ROUND(E160*N160,2)</f>
        <v>0</v>
      </c>
      <c r="P160" s="237">
        <v>0</v>
      </c>
      <c r="Q160" s="237">
        <f>ROUND(E160*P160,2)</f>
        <v>0</v>
      </c>
      <c r="R160" s="237" t="s">
        <v>334</v>
      </c>
      <c r="S160" s="237" t="s">
        <v>175</v>
      </c>
      <c r="T160" s="238" t="s">
        <v>175</v>
      </c>
      <c r="U160" s="224">
        <v>0.154</v>
      </c>
      <c r="V160" s="224">
        <f>ROUND(E160*U160,2)</f>
        <v>0.7</v>
      </c>
      <c r="W160" s="224"/>
      <c r="X160" s="224" t="s">
        <v>166</v>
      </c>
      <c r="Y160" s="215"/>
      <c r="Z160" s="215"/>
      <c r="AA160" s="215"/>
      <c r="AB160" s="215"/>
      <c r="AC160" s="215"/>
      <c r="AD160" s="215"/>
      <c r="AE160" s="215"/>
      <c r="AF160" s="215"/>
      <c r="AG160" s="215" t="s">
        <v>297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22"/>
      <c r="B161" s="223"/>
      <c r="C161" s="244"/>
      <c r="D161" s="240"/>
      <c r="E161" s="240"/>
      <c r="F161" s="240"/>
      <c r="G161" s="240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168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ht="22.5" outlineLevel="1" x14ac:dyDescent="0.2">
      <c r="A162" s="232">
        <v>49</v>
      </c>
      <c r="B162" s="233" t="s">
        <v>340</v>
      </c>
      <c r="C162" s="243" t="s">
        <v>341</v>
      </c>
      <c r="D162" s="234" t="s">
        <v>184</v>
      </c>
      <c r="E162" s="235">
        <v>5.0999999999999996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15</v>
      </c>
      <c r="M162" s="237">
        <f>G162*(1+L162/100)</f>
        <v>0</v>
      </c>
      <c r="N162" s="237">
        <v>4.7499999999999999E-3</v>
      </c>
      <c r="O162" s="237">
        <f>ROUND(E162*N162,2)</f>
        <v>0.02</v>
      </c>
      <c r="P162" s="237">
        <v>0</v>
      </c>
      <c r="Q162" s="237">
        <f>ROUND(E162*P162,2)</f>
        <v>0</v>
      </c>
      <c r="R162" s="237" t="s">
        <v>334</v>
      </c>
      <c r="S162" s="237" t="s">
        <v>175</v>
      </c>
      <c r="T162" s="238" t="s">
        <v>175</v>
      </c>
      <c r="U162" s="224">
        <v>0.97799999999999998</v>
      </c>
      <c r="V162" s="224">
        <f>ROUND(E162*U162,2)</f>
        <v>4.99</v>
      </c>
      <c r="W162" s="224"/>
      <c r="X162" s="224" t="s">
        <v>166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297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55" t="s">
        <v>342</v>
      </c>
      <c r="D163" s="248"/>
      <c r="E163" s="249">
        <v>5.0999999999999996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180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22"/>
      <c r="B164" s="223"/>
      <c r="C164" s="256"/>
      <c r="D164" s="239"/>
      <c r="E164" s="239"/>
      <c r="F164" s="239"/>
      <c r="G164" s="239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168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32">
        <v>50</v>
      </c>
      <c r="B165" s="233" t="s">
        <v>343</v>
      </c>
      <c r="C165" s="243" t="s">
        <v>344</v>
      </c>
      <c r="D165" s="234" t="s">
        <v>304</v>
      </c>
      <c r="E165" s="235">
        <v>25.58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15</v>
      </c>
      <c r="M165" s="237">
        <f>G165*(1+L165/100)</f>
        <v>0</v>
      </c>
      <c r="N165" s="237">
        <v>4.0000000000000003E-5</v>
      </c>
      <c r="O165" s="237">
        <f>ROUND(E165*N165,2)</f>
        <v>0</v>
      </c>
      <c r="P165" s="237">
        <v>0</v>
      </c>
      <c r="Q165" s="237">
        <f>ROUND(E165*P165,2)</f>
        <v>0</v>
      </c>
      <c r="R165" s="237" t="s">
        <v>334</v>
      </c>
      <c r="S165" s="237" t="s">
        <v>175</v>
      </c>
      <c r="T165" s="238" t="s">
        <v>175</v>
      </c>
      <c r="U165" s="224">
        <v>7.0000000000000007E-2</v>
      </c>
      <c r="V165" s="224">
        <f>ROUND(E165*U165,2)</f>
        <v>1.79</v>
      </c>
      <c r="W165" s="224"/>
      <c r="X165" s="224" t="s">
        <v>166</v>
      </c>
      <c r="Y165" s="215"/>
      <c r="Z165" s="215"/>
      <c r="AA165" s="215"/>
      <c r="AB165" s="215"/>
      <c r="AC165" s="215"/>
      <c r="AD165" s="215"/>
      <c r="AE165" s="215"/>
      <c r="AF165" s="215"/>
      <c r="AG165" s="215" t="s">
        <v>297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55" t="s">
        <v>345</v>
      </c>
      <c r="D166" s="248"/>
      <c r="E166" s="249">
        <v>25.58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180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22"/>
      <c r="B167" s="223"/>
      <c r="C167" s="256"/>
      <c r="D167" s="239"/>
      <c r="E167" s="239"/>
      <c r="F167" s="239"/>
      <c r="G167" s="239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15"/>
      <c r="Z167" s="215"/>
      <c r="AA167" s="215"/>
      <c r="AB167" s="215"/>
      <c r="AC167" s="215"/>
      <c r="AD167" s="215"/>
      <c r="AE167" s="215"/>
      <c r="AF167" s="215"/>
      <c r="AG167" s="215" t="s">
        <v>168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32">
        <v>51</v>
      </c>
      <c r="B168" s="233" t="s">
        <v>346</v>
      </c>
      <c r="C168" s="243" t="s">
        <v>347</v>
      </c>
      <c r="D168" s="234" t="s">
        <v>184</v>
      </c>
      <c r="E168" s="235">
        <v>5.61</v>
      </c>
      <c r="F168" s="236"/>
      <c r="G168" s="237">
        <f>ROUND(E168*F168,2)</f>
        <v>0</v>
      </c>
      <c r="H168" s="236"/>
      <c r="I168" s="237">
        <f>ROUND(E168*H168,2)</f>
        <v>0</v>
      </c>
      <c r="J168" s="236"/>
      <c r="K168" s="237">
        <f>ROUND(E168*J168,2)</f>
        <v>0</v>
      </c>
      <c r="L168" s="237">
        <v>15</v>
      </c>
      <c r="M168" s="237">
        <f>G168*(1+L168/100)</f>
        <v>0</v>
      </c>
      <c r="N168" s="237">
        <v>1.9199999999999998E-2</v>
      </c>
      <c r="O168" s="237">
        <f>ROUND(E168*N168,2)</f>
        <v>0.11</v>
      </c>
      <c r="P168" s="237">
        <v>0</v>
      </c>
      <c r="Q168" s="237">
        <f>ROUND(E168*P168,2)</f>
        <v>0</v>
      </c>
      <c r="R168" s="237"/>
      <c r="S168" s="237" t="s">
        <v>164</v>
      </c>
      <c r="T168" s="238" t="s">
        <v>165</v>
      </c>
      <c r="U168" s="224">
        <v>0</v>
      </c>
      <c r="V168" s="224">
        <f>ROUND(E168*U168,2)</f>
        <v>0</v>
      </c>
      <c r="W168" s="224"/>
      <c r="X168" s="224" t="s">
        <v>166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167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55" t="s">
        <v>348</v>
      </c>
      <c r="D169" s="248"/>
      <c r="E169" s="249">
        <v>5.61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180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22"/>
      <c r="B170" s="223"/>
      <c r="C170" s="256"/>
      <c r="D170" s="239"/>
      <c r="E170" s="239"/>
      <c r="F170" s="239"/>
      <c r="G170" s="239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168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32">
        <v>52</v>
      </c>
      <c r="B171" s="233" t="s">
        <v>349</v>
      </c>
      <c r="C171" s="243" t="s">
        <v>350</v>
      </c>
      <c r="D171" s="234" t="s">
        <v>264</v>
      </c>
      <c r="E171" s="235">
        <v>0.15755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15</v>
      </c>
      <c r="M171" s="237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7" t="s">
        <v>334</v>
      </c>
      <c r="S171" s="237" t="s">
        <v>175</v>
      </c>
      <c r="T171" s="238" t="s">
        <v>175</v>
      </c>
      <c r="U171" s="224">
        <v>1.5980000000000001</v>
      </c>
      <c r="V171" s="224">
        <f>ROUND(E171*U171,2)</f>
        <v>0.25</v>
      </c>
      <c r="W171" s="224"/>
      <c r="X171" s="224" t="s">
        <v>280</v>
      </c>
      <c r="Y171" s="215"/>
      <c r="Z171" s="215"/>
      <c r="AA171" s="215"/>
      <c r="AB171" s="215"/>
      <c r="AC171" s="215"/>
      <c r="AD171" s="215"/>
      <c r="AE171" s="215"/>
      <c r="AF171" s="215"/>
      <c r="AG171" s="215" t="s">
        <v>281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54" t="s">
        <v>317</v>
      </c>
      <c r="D172" s="250"/>
      <c r="E172" s="250"/>
      <c r="F172" s="250"/>
      <c r="G172" s="250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178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22"/>
      <c r="B173" s="223"/>
      <c r="C173" s="256"/>
      <c r="D173" s="239"/>
      <c r="E173" s="239"/>
      <c r="F173" s="239"/>
      <c r="G173" s="239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168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x14ac:dyDescent="0.2">
      <c r="A174" s="226" t="s">
        <v>159</v>
      </c>
      <c r="B174" s="227" t="s">
        <v>115</v>
      </c>
      <c r="C174" s="242" t="s">
        <v>116</v>
      </c>
      <c r="D174" s="228"/>
      <c r="E174" s="229"/>
      <c r="F174" s="230"/>
      <c r="G174" s="230">
        <f>SUMIF(AG175:AG180,"&lt;&gt;NOR",G175:G180)</f>
        <v>0</v>
      </c>
      <c r="H174" s="230"/>
      <c r="I174" s="230">
        <f>SUM(I175:I180)</f>
        <v>0</v>
      </c>
      <c r="J174" s="230"/>
      <c r="K174" s="230">
        <f>SUM(K175:K180)</f>
        <v>0</v>
      </c>
      <c r="L174" s="230"/>
      <c r="M174" s="230">
        <f>SUM(M175:M180)</f>
        <v>0</v>
      </c>
      <c r="N174" s="230"/>
      <c r="O174" s="230">
        <f>SUM(O175:O180)</f>
        <v>0</v>
      </c>
      <c r="P174" s="230"/>
      <c r="Q174" s="230">
        <f>SUM(Q175:Q180)</f>
        <v>0.42000000000000004</v>
      </c>
      <c r="R174" s="230"/>
      <c r="S174" s="230"/>
      <c r="T174" s="231"/>
      <c r="U174" s="225"/>
      <c r="V174" s="225">
        <f>SUM(V175:V180)</f>
        <v>5.17</v>
      </c>
      <c r="W174" s="225"/>
      <c r="X174" s="225"/>
      <c r="AG174" t="s">
        <v>160</v>
      </c>
    </row>
    <row r="175" spans="1:60" outlineLevel="1" x14ac:dyDescent="0.2">
      <c r="A175" s="232">
        <v>53</v>
      </c>
      <c r="B175" s="233" t="s">
        <v>351</v>
      </c>
      <c r="C175" s="243" t="s">
        <v>352</v>
      </c>
      <c r="D175" s="234" t="s">
        <v>304</v>
      </c>
      <c r="E175" s="235">
        <v>18.32</v>
      </c>
      <c r="F175" s="236"/>
      <c r="G175" s="237">
        <f>ROUND(E175*F175,2)</f>
        <v>0</v>
      </c>
      <c r="H175" s="236"/>
      <c r="I175" s="237">
        <f>ROUND(E175*H175,2)</f>
        <v>0</v>
      </c>
      <c r="J175" s="236"/>
      <c r="K175" s="237">
        <f>ROUND(E175*J175,2)</f>
        <v>0</v>
      </c>
      <c r="L175" s="237">
        <v>15</v>
      </c>
      <c r="M175" s="237">
        <f>G175*(1+L175/100)</f>
        <v>0</v>
      </c>
      <c r="N175" s="237">
        <v>0</v>
      </c>
      <c r="O175" s="237">
        <f>ROUND(E175*N175,2)</f>
        <v>0</v>
      </c>
      <c r="P175" s="237">
        <v>1E-3</v>
      </c>
      <c r="Q175" s="237">
        <f>ROUND(E175*P175,2)</f>
        <v>0.02</v>
      </c>
      <c r="R175" s="237" t="s">
        <v>353</v>
      </c>
      <c r="S175" s="237" t="s">
        <v>175</v>
      </c>
      <c r="T175" s="238" t="s">
        <v>175</v>
      </c>
      <c r="U175" s="224">
        <v>0.03</v>
      </c>
      <c r="V175" s="224">
        <f>ROUND(E175*U175,2)</f>
        <v>0.55000000000000004</v>
      </c>
      <c r="W175" s="224"/>
      <c r="X175" s="224" t="s">
        <v>166</v>
      </c>
      <c r="Y175" s="215"/>
      <c r="Z175" s="215"/>
      <c r="AA175" s="215"/>
      <c r="AB175" s="215"/>
      <c r="AC175" s="215"/>
      <c r="AD175" s="215"/>
      <c r="AE175" s="215"/>
      <c r="AF175" s="215"/>
      <c r="AG175" s="215" t="s">
        <v>297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22"/>
      <c r="B176" s="223"/>
      <c r="C176" s="255" t="s">
        <v>354</v>
      </c>
      <c r="D176" s="248"/>
      <c r="E176" s="249">
        <v>18.32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24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180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22"/>
      <c r="B177" s="223"/>
      <c r="C177" s="256"/>
      <c r="D177" s="239"/>
      <c r="E177" s="239"/>
      <c r="F177" s="239"/>
      <c r="G177" s="239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168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32">
        <v>54</v>
      </c>
      <c r="B178" s="233" t="s">
        <v>355</v>
      </c>
      <c r="C178" s="243" t="s">
        <v>356</v>
      </c>
      <c r="D178" s="234" t="s">
        <v>184</v>
      </c>
      <c r="E178" s="235">
        <v>20.100000000000001</v>
      </c>
      <c r="F178" s="236"/>
      <c r="G178" s="237">
        <f>ROUND(E178*F178,2)</f>
        <v>0</v>
      </c>
      <c r="H178" s="236"/>
      <c r="I178" s="237">
        <f>ROUND(E178*H178,2)</f>
        <v>0</v>
      </c>
      <c r="J178" s="236"/>
      <c r="K178" s="237">
        <f>ROUND(E178*J178,2)</f>
        <v>0</v>
      </c>
      <c r="L178" s="237">
        <v>15</v>
      </c>
      <c r="M178" s="237">
        <f>G178*(1+L178/100)</f>
        <v>0</v>
      </c>
      <c r="N178" s="237">
        <v>0</v>
      </c>
      <c r="O178" s="237">
        <f>ROUND(E178*N178,2)</f>
        <v>0</v>
      </c>
      <c r="P178" s="237">
        <v>0.02</v>
      </c>
      <c r="Q178" s="237">
        <f>ROUND(E178*P178,2)</f>
        <v>0.4</v>
      </c>
      <c r="R178" s="237" t="s">
        <v>353</v>
      </c>
      <c r="S178" s="237" t="s">
        <v>175</v>
      </c>
      <c r="T178" s="238" t="s">
        <v>175</v>
      </c>
      <c r="U178" s="224">
        <v>0.23</v>
      </c>
      <c r="V178" s="224">
        <f>ROUND(E178*U178,2)</f>
        <v>4.62</v>
      </c>
      <c r="W178" s="224"/>
      <c r="X178" s="224" t="s">
        <v>166</v>
      </c>
      <c r="Y178" s="215"/>
      <c r="Z178" s="215"/>
      <c r="AA178" s="215"/>
      <c r="AB178" s="215"/>
      <c r="AC178" s="215"/>
      <c r="AD178" s="215"/>
      <c r="AE178" s="215"/>
      <c r="AF178" s="215"/>
      <c r="AG178" s="215" t="s">
        <v>297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22"/>
      <c r="B179" s="223"/>
      <c r="C179" s="255" t="s">
        <v>301</v>
      </c>
      <c r="D179" s="248"/>
      <c r="E179" s="249">
        <v>20.100000000000001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180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22"/>
      <c r="B180" s="223"/>
      <c r="C180" s="256"/>
      <c r="D180" s="239"/>
      <c r="E180" s="239"/>
      <c r="F180" s="239"/>
      <c r="G180" s="239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168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x14ac:dyDescent="0.2">
      <c r="A181" s="226" t="s">
        <v>159</v>
      </c>
      <c r="B181" s="227" t="s">
        <v>117</v>
      </c>
      <c r="C181" s="242" t="s">
        <v>118</v>
      </c>
      <c r="D181" s="228"/>
      <c r="E181" s="229"/>
      <c r="F181" s="230"/>
      <c r="G181" s="230">
        <f>SUMIF(AG182:AG197,"&lt;&gt;NOR",G182:G197)</f>
        <v>0</v>
      </c>
      <c r="H181" s="230"/>
      <c r="I181" s="230">
        <f>SUM(I182:I197)</f>
        <v>0</v>
      </c>
      <c r="J181" s="230"/>
      <c r="K181" s="230">
        <f>SUM(K182:K197)</f>
        <v>0</v>
      </c>
      <c r="L181" s="230"/>
      <c r="M181" s="230">
        <f>SUM(M182:M197)</f>
        <v>0</v>
      </c>
      <c r="N181" s="230"/>
      <c r="O181" s="230">
        <f>SUM(O182:O197)</f>
        <v>0.11</v>
      </c>
      <c r="P181" s="230"/>
      <c r="Q181" s="230">
        <f>SUM(Q182:Q197)</f>
        <v>0</v>
      </c>
      <c r="R181" s="230"/>
      <c r="S181" s="230"/>
      <c r="T181" s="231"/>
      <c r="U181" s="225"/>
      <c r="V181" s="225">
        <f>SUM(V182:V197)</f>
        <v>18.040000000000003</v>
      </c>
      <c r="W181" s="225"/>
      <c r="X181" s="225"/>
      <c r="AG181" t="s">
        <v>160</v>
      </c>
    </row>
    <row r="182" spans="1:60" outlineLevel="1" x14ac:dyDescent="0.2">
      <c r="A182" s="232">
        <v>55</v>
      </c>
      <c r="B182" s="233" t="s">
        <v>357</v>
      </c>
      <c r="C182" s="243" t="s">
        <v>358</v>
      </c>
      <c r="D182" s="234" t="s">
        <v>184</v>
      </c>
      <c r="E182" s="235">
        <v>25</v>
      </c>
      <c r="F182" s="236"/>
      <c r="G182" s="237">
        <f>ROUND(E182*F182,2)</f>
        <v>0</v>
      </c>
      <c r="H182" s="236"/>
      <c r="I182" s="237">
        <f>ROUND(E182*H182,2)</f>
        <v>0</v>
      </c>
      <c r="J182" s="236"/>
      <c r="K182" s="237">
        <f>ROUND(E182*J182,2)</f>
        <v>0</v>
      </c>
      <c r="L182" s="237">
        <v>15</v>
      </c>
      <c r="M182" s="237">
        <f>G182*(1+L182/100)</f>
        <v>0</v>
      </c>
      <c r="N182" s="237">
        <v>0</v>
      </c>
      <c r="O182" s="237">
        <f>ROUND(E182*N182,2)</f>
        <v>0</v>
      </c>
      <c r="P182" s="237">
        <v>0</v>
      </c>
      <c r="Q182" s="237">
        <f>ROUND(E182*P182,2)</f>
        <v>0</v>
      </c>
      <c r="R182" s="237" t="s">
        <v>353</v>
      </c>
      <c r="S182" s="237" t="s">
        <v>175</v>
      </c>
      <c r="T182" s="238" t="s">
        <v>175</v>
      </c>
      <c r="U182" s="224">
        <v>1.6E-2</v>
      </c>
      <c r="V182" s="224">
        <f>ROUND(E182*U182,2)</f>
        <v>0.4</v>
      </c>
      <c r="W182" s="224"/>
      <c r="X182" s="224" t="s">
        <v>166</v>
      </c>
      <c r="Y182" s="215"/>
      <c r="Z182" s="215"/>
      <c r="AA182" s="215"/>
      <c r="AB182" s="215"/>
      <c r="AC182" s="215"/>
      <c r="AD182" s="215"/>
      <c r="AE182" s="215"/>
      <c r="AF182" s="215"/>
      <c r="AG182" s="215" t="s">
        <v>167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22"/>
      <c r="B183" s="223"/>
      <c r="C183" s="254" t="s">
        <v>359</v>
      </c>
      <c r="D183" s="250"/>
      <c r="E183" s="250"/>
      <c r="F183" s="250"/>
      <c r="G183" s="250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24"/>
      <c r="Y183" s="215"/>
      <c r="Z183" s="215"/>
      <c r="AA183" s="215"/>
      <c r="AB183" s="215"/>
      <c r="AC183" s="215"/>
      <c r="AD183" s="215"/>
      <c r="AE183" s="215"/>
      <c r="AF183" s="215"/>
      <c r="AG183" s="215" t="s">
        <v>178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22"/>
      <c r="B184" s="223"/>
      <c r="C184" s="256"/>
      <c r="D184" s="239"/>
      <c r="E184" s="239"/>
      <c r="F184" s="239"/>
      <c r="G184" s="239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168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32">
        <v>56</v>
      </c>
      <c r="B185" s="233" t="s">
        <v>360</v>
      </c>
      <c r="C185" s="243" t="s">
        <v>361</v>
      </c>
      <c r="D185" s="234" t="s">
        <v>184</v>
      </c>
      <c r="E185" s="235">
        <v>25</v>
      </c>
      <c r="F185" s="236"/>
      <c r="G185" s="237">
        <f>ROUND(E185*F185,2)</f>
        <v>0</v>
      </c>
      <c r="H185" s="236"/>
      <c r="I185" s="237">
        <f>ROUND(E185*H185,2)</f>
        <v>0</v>
      </c>
      <c r="J185" s="236"/>
      <c r="K185" s="237">
        <f>ROUND(E185*J185,2)</f>
        <v>0</v>
      </c>
      <c r="L185" s="237">
        <v>15</v>
      </c>
      <c r="M185" s="237">
        <f>G185*(1+L185/100)</f>
        <v>0</v>
      </c>
      <c r="N185" s="237">
        <v>0</v>
      </c>
      <c r="O185" s="237">
        <f>ROUND(E185*N185,2)</f>
        <v>0</v>
      </c>
      <c r="P185" s="237">
        <v>0</v>
      </c>
      <c r="Q185" s="237">
        <f>ROUND(E185*P185,2)</f>
        <v>0</v>
      </c>
      <c r="R185" s="237" t="s">
        <v>353</v>
      </c>
      <c r="S185" s="237" t="s">
        <v>175</v>
      </c>
      <c r="T185" s="238" t="s">
        <v>175</v>
      </c>
      <c r="U185" s="224">
        <v>4.5999999999999999E-2</v>
      </c>
      <c r="V185" s="224">
        <f>ROUND(E185*U185,2)</f>
        <v>1.1499999999999999</v>
      </c>
      <c r="W185" s="224"/>
      <c r="X185" s="224" t="s">
        <v>166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167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22"/>
      <c r="B186" s="223"/>
      <c r="C186" s="254" t="s">
        <v>359</v>
      </c>
      <c r="D186" s="250"/>
      <c r="E186" s="250"/>
      <c r="F186" s="250"/>
      <c r="G186" s="250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24"/>
      <c r="Y186" s="215"/>
      <c r="Z186" s="215"/>
      <c r="AA186" s="215"/>
      <c r="AB186" s="215"/>
      <c r="AC186" s="215"/>
      <c r="AD186" s="215"/>
      <c r="AE186" s="215"/>
      <c r="AF186" s="215"/>
      <c r="AG186" s="215" t="s">
        <v>178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22"/>
      <c r="B187" s="223"/>
      <c r="C187" s="256"/>
      <c r="D187" s="239"/>
      <c r="E187" s="239"/>
      <c r="F187" s="239"/>
      <c r="G187" s="239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168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ht="22.5" outlineLevel="1" x14ac:dyDescent="0.2">
      <c r="A188" s="232">
        <v>57</v>
      </c>
      <c r="B188" s="233" t="s">
        <v>362</v>
      </c>
      <c r="C188" s="243" t="s">
        <v>363</v>
      </c>
      <c r="D188" s="234" t="s">
        <v>184</v>
      </c>
      <c r="E188" s="235">
        <v>25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15</v>
      </c>
      <c r="M188" s="237">
        <f>G188*(1+L188/100)</f>
        <v>0</v>
      </c>
      <c r="N188" s="237">
        <v>4.1099999999999999E-3</v>
      </c>
      <c r="O188" s="237">
        <f>ROUND(E188*N188,2)</f>
        <v>0.1</v>
      </c>
      <c r="P188" s="237">
        <v>0</v>
      </c>
      <c r="Q188" s="237">
        <f>ROUND(E188*P188,2)</f>
        <v>0</v>
      </c>
      <c r="R188" s="237" t="s">
        <v>285</v>
      </c>
      <c r="S188" s="237" t="s">
        <v>175</v>
      </c>
      <c r="T188" s="238" t="s">
        <v>175</v>
      </c>
      <c r="U188" s="224">
        <v>0.65937999999999997</v>
      </c>
      <c r="V188" s="224">
        <f>ROUND(E188*U188,2)</f>
        <v>16.48</v>
      </c>
      <c r="W188" s="224"/>
      <c r="X188" s="224" t="s">
        <v>286</v>
      </c>
      <c r="Y188" s="215"/>
      <c r="Z188" s="215"/>
      <c r="AA188" s="215"/>
      <c r="AB188" s="215"/>
      <c r="AC188" s="215"/>
      <c r="AD188" s="215"/>
      <c r="AE188" s="215"/>
      <c r="AF188" s="215"/>
      <c r="AG188" s="215" t="s">
        <v>287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22.5" outlineLevel="1" x14ac:dyDescent="0.2">
      <c r="A189" s="222"/>
      <c r="B189" s="223"/>
      <c r="C189" s="254" t="s">
        <v>364</v>
      </c>
      <c r="D189" s="250"/>
      <c r="E189" s="250"/>
      <c r="F189" s="250"/>
      <c r="G189" s="250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178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51" t="str">
        <f>C189</f>
        <v>lepení a dodávka podlahoviny z PVC, bez podkladu. Svaření podlahoviny. Dodávka a lepení podlahových soklíků z měkčeného PVC. Pastování a vyleštění podlah.</v>
      </c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22"/>
      <c r="B190" s="223"/>
      <c r="C190" s="255" t="s">
        <v>365</v>
      </c>
      <c r="D190" s="248"/>
      <c r="E190" s="249">
        <v>25</v>
      </c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24"/>
      <c r="Y190" s="215"/>
      <c r="Z190" s="215"/>
      <c r="AA190" s="215"/>
      <c r="AB190" s="215"/>
      <c r="AC190" s="215"/>
      <c r="AD190" s="215"/>
      <c r="AE190" s="215"/>
      <c r="AF190" s="215"/>
      <c r="AG190" s="215" t="s">
        <v>180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">
      <c r="A191" s="222"/>
      <c r="B191" s="223"/>
      <c r="C191" s="256"/>
      <c r="D191" s="239"/>
      <c r="E191" s="239"/>
      <c r="F191" s="239"/>
      <c r="G191" s="239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24"/>
      <c r="Y191" s="215"/>
      <c r="Z191" s="215"/>
      <c r="AA191" s="215"/>
      <c r="AB191" s="215"/>
      <c r="AC191" s="215"/>
      <c r="AD191" s="215"/>
      <c r="AE191" s="215"/>
      <c r="AF191" s="215"/>
      <c r="AG191" s="215" t="s">
        <v>168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ht="22.5" outlineLevel="1" x14ac:dyDescent="0.2">
      <c r="A192" s="232">
        <v>58</v>
      </c>
      <c r="B192" s="233" t="s">
        <v>366</v>
      </c>
      <c r="C192" s="243" t="s">
        <v>367</v>
      </c>
      <c r="D192" s="234" t="s">
        <v>368</v>
      </c>
      <c r="E192" s="235">
        <v>7.5</v>
      </c>
      <c r="F192" s="236"/>
      <c r="G192" s="237">
        <f>ROUND(E192*F192,2)</f>
        <v>0</v>
      </c>
      <c r="H192" s="236"/>
      <c r="I192" s="237">
        <f>ROUND(E192*H192,2)</f>
        <v>0</v>
      </c>
      <c r="J192" s="236"/>
      <c r="K192" s="237">
        <f>ROUND(E192*J192,2)</f>
        <v>0</v>
      </c>
      <c r="L192" s="237">
        <v>15</v>
      </c>
      <c r="M192" s="237">
        <f>G192*(1+L192/100)</f>
        <v>0</v>
      </c>
      <c r="N192" s="237">
        <v>1E-3</v>
      </c>
      <c r="O192" s="237">
        <f>ROUND(E192*N192,2)</f>
        <v>0.01</v>
      </c>
      <c r="P192" s="237">
        <v>0</v>
      </c>
      <c r="Q192" s="237">
        <f>ROUND(E192*P192,2)</f>
        <v>0</v>
      </c>
      <c r="R192" s="237" t="s">
        <v>311</v>
      </c>
      <c r="S192" s="237" t="s">
        <v>175</v>
      </c>
      <c r="T192" s="238" t="s">
        <v>175</v>
      </c>
      <c r="U192" s="224">
        <v>0</v>
      </c>
      <c r="V192" s="224">
        <f>ROUND(E192*U192,2)</f>
        <v>0</v>
      </c>
      <c r="W192" s="224"/>
      <c r="X192" s="224" t="s">
        <v>312</v>
      </c>
      <c r="Y192" s="215"/>
      <c r="Z192" s="215"/>
      <c r="AA192" s="215"/>
      <c r="AB192" s="215"/>
      <c r="AC192" s="215"/>
      <c r="AD192" s="215"/>
      <c r="AE192" s="215"/>
      <c r="AF192" s="215"/>
      <c r="AG192" s="215" t="s">
        <v>313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22"/>
      <c r="B193" s="223"/>
      <c r="C193" s="255" t="s">
        <v>369</v>
      </c>
      <c r="D193" s="248"/>
      <c r="E193" s="249">
        <v>7.5</v>
      </c>
      <c r="F193" s="224"/>
      <c r="G193" s="224"/>
      <c r="H193" s="224"/>
      <c r="I193" s="224"/>
      <c r="J193" s="224"/>
      <c r="K193" s="224"/>
      <c r="L193" s="224"/>
      <c r="M193" s="224"/>
      <c r="N193" s="224"/>
      <c r="O193" s="224"/>
      <c r="P193" s="224"/>
      <c r="Q193" s="224"/>
      <c r="R193" s="224"/>
      <c r="S193" s="224"/>
      <c r="T193" s="224"/>
      <c r="U193" s="224"/>
      <c r="V193" s="224"/>
      <c r="W193" s="224"/>
      <c r="X193" s="224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180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 x14ac:dyDescent="0.2">
      <c r="A194" s="222"/>
      <c r="B194" s="223"/>
      <c r="C194" s="256"/>
      <c r="D194" s="239"/>
      <c r="E194" s="239"/>
      <c r="F194" s="239"/>
      <c r="G194" s="239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168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32">
        <v>59</v>
      </c>
      <c r="B195" s="233" t="s">
        <v>370</v>
      </c>
      <c r="C195" s="243" t="s">
        <v>371</v>
      </c>
      <c r="D195" s="234" t="s">
        <v>264</v>
      </c>
      <c r="E195" s="235">
        <v>7.4999999999999997E-3</v>
      </c>
      <c r="F195" s="236"/>
      <c r="G195" s="237">
        <f>ROUND(E195*F195,2)</f>
        <v>0</v>
      </c>
      <c r="H195" s="236"/>
      <c r="I195" s="237">
        <f>ROUND(E195*H195,2)</f>
        <v>0</v>
      </c>
      <c r="J195" s="236"/>
      <c r="K195" s="237">
        <f>ROUND(E195*J195,2)</f>
        <v>0</v>
      </c>
      <c r="L195" s="237">
        <v>15</v>
      </c>
      <c r="M195" s="237">
        <f>G195*(1+L195/100)</f>
        <v>0</v>
      </c>
      <c r="N195" s="237">
        <v>0</v>
      </c>
      <c r="O195" s="237">
        <f>ROUND(E195*N195,2)</f>
        <v>0</v>
      </c>
      <c r="P195" s="237">
        <v>0</v>
      </c>
      <c r="Q195" s="237">
        <f>ROUND(E195*P195,2)</f>
        <v>0</v>
      </c>
      <c r="R195" s="237" t="s">
        <v>353</v>
      </c>
      <c r="S195" s="237" t="s">
        <v>175</v>
      </c>
      <c r="T195" s="238" t="s">
        <v>175</v>
      </c>
      <c r="U195" s="224">
        <v>1.091</v>
      </c>
      <c r="V195" s="224">
        <f>ROUND(E195*U195,2)</f>
        <v>0.01</v>
      </c>
      <c r="W195" s="224"/>
      <c r="X195" s="224" t="s">
        <v>280</v>
      </c>
      <c r="Y195" s="215"/>
      <c r="Z195" s="215"/>
      <c r="AA195" s="215"/>
      <c r="AB195" s="215"/>
      <c r="AC195" s="215"/>
      <c r="AD195" s="215"/>
      <c r="AE195" s="215"/>
      <c r="AF195" s="215"/>
      <c r="AG195" s="215" t="s">
        <v>281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">
      <c r="A196" s="222"/>
      <c r="B196" s="223"/>
      <c r="C196" s="254" t="s">
        <v>372</v>
      </c>
      <c r="D196" s="250"/>
      <c r="E196" s="250"/>
      <c r="F196" s="250"/>
      <c r="G196" s="250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178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22"/>
      <c r="B197" s="223"/>
      <c r="C197" s="256"/>
      <c r="D197" s="239"/>
      <c r="E197" s="239"/>
      <c r="F197" s="239"/>
      <c r="G197" s="239"/>
      <c r="H197" s="224"/>
      <c r="I197" s="224"/>
      <c r="J197" s="224"/>
      <c r="K197" s="224"/>
      <c r="L197" s="224"/>
      <c r="M197" s="224"/>
      <c r="N197" s="224"/>
      <c r="O197" s="224"/>
      <c r="P197" s="224"/>
      <c r="Q197" s="224"/>
      <c r="R197" s="224"/>
      <c r="S197" s="224"/>
      <c r="T197" s="224"/>
      <c r="U197" s="224"/>
      <c r="V197" s="224"/>
      <c r="W197" s="224"/>
      <c r="X197" s="224"/>
      <c r="Y197" s="215"/>
      <c r="Z197" s="215"/>
      <c r="AA197" s="215"/>
      <c r="AB197" s="215"/>
      <c r="AC197" s="215"/>
      <c r="AD197" s="215"/>
      <c r="AE197" s="215"/>
      <c r="AF197" s="215"/>
      <c r="AG197" s="215" t="s">
        <v>168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x14ac:dyDescent="0.2">
      <c r="A198" s="226" t="s">
        <v>159</v>
      </c>
      <c r="B198" s="227" t="s">
        <v>119</v>
      </c>
      <c r="C198" s="242" t="s">
        <v>120</v>
      </c>
      <c r="D198" s="228"/>
      <c r="E198" s="229"/>
      <c r="F198" s="230"/>
      <c r="G198" s="230">
        <f>SUMIF(AG199:AG209,"&lt;&gt;NOR",G199:G209)</f>
        <v>0</v>
      </c>
      <c r="H198" s="230"/>
      <c r="I198" s="230">
        <f>SUM(I199:I209)</f>
        <v>0</v>
      </c>
      <c r="J198" s="230"/>
      <c r="K198" s="230">
        <f>SUM(K199:K209)</f>
        <v>0</v>
      </c>
      <c r="L198" s="230"/>
      <c r="M198" s="230">
        <f>SUM(M199:M209)</f>
        <v>0</v>
      </c>
      <c r="N198" s="230"/>
      <c r="O198" s="230">
        <f>SUM(O199:O209)</f>
        <v>0.13</v>
      </c>
      <c r="P198" s="230"/>
      <c r="Q198" s="230">
        <f>SUM(Q199:Q209)</f>
        <v>0</v>
      </c>
      <c r="R198" s="230"/>
      <c r="S198" s="230"/>
      <c r="T198" s="231"/>
      <c r="U198" s="225"/>
      <c r="V198" s="225">
        <f>SUM(V199:V209)</f>
        <v>18.540000000000003</v>
      </c>
      <c r="W198" s="225"/>
      <c r="X198" s="225"/>
      <c r="AG198" t="s">
        <v>160</v>
      </c>
    </row>
    <row r="199" spans="1:60" outlineLevel="1" x14ac:dyDescent="0.2">
      <c r="A199" s="232">
        <v>60</v>
      </c>
      <c r="B199" s="233" t="s">
        <v>373</v>
      </c>
      <c r="C199" s="243" t="s">
        <v>374</v>
      </c>
      <c r="D199" s="234" t="s">
        <v>184</v>
      </c>
      <c r="E199" s="235">
        <v>17.724</v>
      </c>
      <c r="F199" s="236"/>
      <c r="G199" s="237">
        <f>ROUND(E199*F199,2)</f>
        <v>0</v>
      </c>
      <c r="H199" s="236"/>
      <c r="I199" s="237">
        <f>ROUND(E199*H199,2)</f>
        <v>0</v>
      </c>
      <c r="J199" s="236"/>
      <c r="K199" s="237">
        <f>ROUND(E199*J199,2)</f>
        <v>0</v>
      </c>
      <c r="L199" s="237">
        <v>15</v>
      </c>
      <c r="M199" s="237">
        <f>G199*(1+L199/100)</f>
        <v>0</v>
      </c>
      <c r="N199" s="237">
        <v>1.6000000000000001E-4</v>
      </c>
      <c r="O199" s="237">
        <f>ROUND(E199*N199,2)</f>
        <v>0</v>
      </c>
      <c r="P199" s="237">
        <v>0</v>
      </c>
      <c r="Q199" s="237">
        <f>ROUND(E199*P199,2)</f>
        <v>0</v>
      </c>
      <c r="R199" s="237" t="s">
        <v>334</v>
      </c>
      <c r="S199" s="237" t="s">
        <v>175</v>
      </c>
      <c r="T199" s="238" t="s">
        <v>175</v>
      </c>
      <c r="U199" s="224">
        <v>0.05</v>
      </c>
      <c r="V199" s="224">
        <f>ROUND(E199*U199,2)</f>
        <v>0.89</v>
      </c>
      <c r="W199" s="224"/>
      <c r="X199" s="224" t="s">
        <v>166</v>
      </c>
      <c r="Y199" s="215"/>
      <c r="Z199" s="215"/>
      <c r="AA199" s="215"/>
      <c r="AB199" s="215"/>
      <c r="AC199" s="215"/>
      <c r="AD199" s="215"/>
      <c r="AE199" s="215"/>
      <c r="AF199" s="215"/>
      <c r="AG199" s="215" t="s">
        <v>167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57" t="s">
        <v>375</v>
      </c>
      <c r="D200" s="252"/>
      <c r="E200" s="252"/>
      <c r="F200" s="252"/>
      <c r="G200" s="252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210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22"/>
      <c r="B201" s="223"/>
      <c r="C201" s="256"/>
      <c r="D201" s="239"/>
      <c r="E201" s="239"/>
      <c r="F201" s="239"/>
      <c r="G201" s="239"/>
      <c r="H201" s="224"/>
      <c r="I201" s="224"/>
      <c r="J201" s="224"/>
      <c r="K201" s="224"/>
      <c r="L201" s="224"/>
      <c r="M201" s="224"/>
      <c r="N201" s="224"/>
      <c r="O201" s="224"/>
      <c r="P201" s="224"/>
      <c r="Q201" s="224"/>
      <c r="R201" s="224"/>
      <c r="S201" s="224"/>
      <c r="T201" s="224"/>
      <c r="U201" s="224"/>
      <c r="V201" s="224"/>
      <c r="W201" s="224"/>
      <c r="X201" s="224"/>
      <c r="Y201" s="215"/>
      <c r="Z201" s="215"/>
      <c r="AA201" s="215"/>
      <c r="AB201" s="215"/>
      <c r="AC201" s="215"/>
      <c r="AD201" s="215"/>
      <c r="AE201" s="215"/>
      <c r="AF201" s="215"/>
      <c r="AG201" s="215" t="s">
        <v>168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ht="22.5" outlineLevel="1" x14ac:dyDescent="0.2">
      <c r="A202" s="232">
        <v>61</v>
      </c>
      <c r="B202" s="233" t="s">
        <v>376</v>
      </c>
      <c r="C202" s="243" t="s">
        <v>377</v>
      </c>
      <c r="D202" s="234" t="s">
        <v>184</v>
      </c>
      <c r="E202" s="235">
        <v>17.724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15</v>
      </c>
      <c r="M202" s="237">
        <f>G202*(1+L202/100)</f>
        <v>0</v>
      </c>
      <c r="N202" s="237">
        <v>4.45E-3</v>
      </c>
      <c r="O202" s="237">
        <f>ROUND(E202*N202,2)</f>
        <v>0.08</v>
      </c>
      <c r="P202" s="237">
        <v>0</v>
      </c>
      <c r="Q202" s="237">
        <f>ROUND(E202*P202,2)</f>
        <v>0</v>
      </c>
      <c r="R202" s="237" t="s">
        <v>334</v>
      </c>
      <c r="S202" s="237" t="s">
        <v>175</v>
      </c>
      <c r="T202" s="238" t="s">
        <v>175</v>
      </c>
      <c r="U202" s="224">
        <v>0.98399999999999999</v>
      </c>
      <c r="V202" s="224">
        <f>ROUND(E202*U202,2)</f>
        <v>17.440000000000001</v>
      </c>
      <c r="W202" s="224"/>
      <c r="X202" s="224" t="s">
        <v>166</v>
      </c>
      <c r="Y202" s="215"/>
      <c r="Z202" s="215"/>
      <c r="AA202" s="215"/>
      <c r="AB202" s="215"/>
      <c r="AC202" s="215"/>
      <c r="AD202" s="215"/>
      <c r="AE202" s="215"/>
      <c r="AF202" s="215"/>
      <c r="AG202" s="215" t="s">
        <v>297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22"/>
      <c r="B203" s="223"/>
      <c r="C203" s="255" t="s">
        <v>378</v>
      </c>
      <c r="D203" s="248"/>
      <c r="E203" s="249">
        <v>17.724</v>
      </c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24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180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1" x14ac:dyDescent="0.2">
      <c r="A204" s="222"/>
      <c r="B204" s="223"/>
      <c r="C204" s="256"/>
      <c r="D204" s="239"/>
      <c r="E204" s="239"/>
      <c r="F204" s="239"/>
      <c r="G204" s="239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15"/>
      <c r="Z204" s="215"/>
      <c r="AA204" s="215"/>
      <c r="AB204" s="215"/>
      <c r="AC204" s="215"/>
      <c r="AD204" s="215"/>
      <c r="AE204" s="215"/>
      <c r="AF204" s="215"/>
      <c r="AG204" s="215" t="s">
        <v>168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32">
        <v>62</v>
      </c>
      <c r="B205" s="233" t="s">
        <v>379</v>
      </c>
      <c r="C205" s="243" t="s">
        <v>380</v>
      </c>
      <c r="D205" s="234" t="s">
        <v>184</v>
      </c>
      <c r="E205" s="235">
        <v>19.496400000000001</v>
      </c>
      <c r="F205" s="236"/>
      <c r="G205" s="237">
        <f>ROUND(E205*F205,2)</f>
        <v>0</v>
      </c>
      <c r="H205" s="236"/>
      <c r="I205" s="237">
        <f>ROUND(E205*H205,2)</f>
        <v>0</v>
      </c>
      <c r="J205" s="236"/>
      <c r="K205" s="237">
        <f>ROUND(E205*J205,2)</f>
        <v>0</v>
      </c>
      <c r="L205" s="237">
        <v>15</v>
      </c>
      <c r="M205" s="237">
        <f>G205*(1+L205/100)</f>
        <v>0</v>
      </c>
      <c r="N205" s="237">
        <v>2.7000000000000001E-3</v>
      </c>
      <c r="O205" s="237">
        <f>ROUND(E205*N205,2)</f>
        <v>0.05</v>
      </c>
      <c r="P205" s="237">
        <v>0</v>
      </c>
      <c r="Q205" s="237">
        <f>ROUND(E205*P205,2)</f>
        <v>0</v>
      </c>
      <c r="R205" s="237"/>
      <c r="S205" s="237" t="s">
        <v>164</v>
      </c>
      <c r="T205" s="238" t="s">
        <v>165</v>
      </c>
      <c r="U205" s="224">
        <v>0</v>
      </c>
      <c r="V205" s="224">
        <f>ROUND(E205*U205,2)</f>
        <v>0</v>
      </c>
      <c r="W205" s="224"/>
      <c r="X205" s="224" t="s">
        <v>166</v>
      </c>
      <c r="Y205" s="215"/>
      <c r="Z205" s="215"/>
      <c r="AA205" s="215"/>
      <c r="AB205" s="215"/>
      <c r="AC205" s="215"/>
      <c r="AD205" s="215"/>
      <c r="AE205" s="215"/>
      <c r="AF205" s="215"/>
      <c r="AG205" s="215" t="s">
        <v>176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22"/>
      <c r="B206" s="223"/>
      <c r="C206" s="255" t="s">
        <v>381</v>
      </c>
      <c r="D206" s="248"/>
      <c r="E206" s="249">
        <v>19.496400000000001</v>
      </c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15"/>
      <c r="Z206" s="215"/>
      <c r="AA206" s="215"/>
      <c r="AB206" s="215"/>
      <c r="AC206" s="215"/>
      <c r="AD206" s="215"/>
      <c r="AE206" s="215"/>
      <c r="AF206" s="215"/>
      <c r="AG206" s="215" t="s">
        <v>180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">
      <c r="A207" s="222"/>
      <c r="B207" s="223"/>
      <c r="C207" s="256"/>
      <c r="D207" s="239"/>
      <c r="E207" s="239"/>
      <c r="F207" s="239"/>
      <c r="G207" s="239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24"/>
      <c r="Y207" s="215"/>
      <c r="Z207" s="215"/>
      <c r="AA207" s="215"/>
      <c r="AB207" s="215"/>
      <c r="AC207" s="215"/>
      <c r="AD207" s="215"/>
      <c r="AE207" s="215"/>
      <c r="AF207" s="215"/>
      <c r="AG207" s="215" t="s">
        <v>168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32">
        <v>63</v>
      </c>
      <c r="B208" s="233" t="s">
        <v>382</v>
      </c>
      <c r="C208" s="243" t="s">
        <v>383</v>
      </c>
      <c r="D208" s="234" t="s">
        <v>264</v>
      </c>
      <c r="E208" s="235">
        <v>0.13435</v>
      </c>
      <c r="F208" s="236"/>
      <c r="G208" s="237">
        <f>ROUND(E208*F208,2)</f>
        <v>0</v>
      </c>
      <c r="H208" s="236"/>
      <c r="I208" s="237">
        <f>ROUND(E208*H208,2)</f>
        <v>0</v>
      </c>
      <c r="J208" s="236"/>
      <c r="K208" s="237">
        <f>ROUND(E208*J208,2)</f>
        <v>0</v>
      </c>
      <c r="L208" s="237">
        <v>15</v>
      </c>
      <c r="M208" s="237">
        <f>G208*(1+L208/100)</f>
        <v>0</v>
      </c>
      <c r="N208" s="237">
        <v>0</v>
      </c>
      <c r="O208" s="237">
        <f>ROUND(E208*N208,2)</f>
        <v>0</v>
      </c>
      <c r="P208" s="237">
        <v>0</v>
      </c>
      <c r="Q208" s="237">
        <f>ROUND(E208*P208,2)</f>
        <v>0</v>
      </c>
      <c r="R208" s="237" t="s">
        <v>334</v>
      </c>
      <c r="S208" s="237" t="s">
        <v>175</v>
      </c>
      <c r="T208" s="238" t="s">
        <v>175</v>
      </c>
      <c r="U208" s="224">
        <v>1.5980000000000001</v>
      </c>
      <c r="V208" s="224">
        <f>ROUND(E208*U208,2)</f>
        <v>0.21</v>
      </c>
      <c r="W208" s="224"/>
      <c r="X208" s="224" t="s">
        <v>280</v>
      </c>
      <c r="Y208" s="215"/>
      <c r="Z208" s="215"/>
      <c r="AA208" s="215"/>
      <c r="AB208" s="215"/>
      <c r="AC208" s="215"/>
      <c r="AD208" s="215"/>
      <c r="AE208" s="215"/>
      <c r="AF208" s="215"/>
      <c r="AG208" s="215" t="s">
        <v>281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22"/>
      <c r="B209" s="223"/>
      <c r="C209" s="244"/>
      <c r="D209" s="240"/>
      <c r="E209" s="240"/>
      <c r="F209" s="240"/>
      <c r="G209" s="240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15"/>
      <c r="Z209" s="215"/>
      <c r="AA209" s="215"/>
      <c r="AB209" s="215"/>
      <c r="AC209" s="215"/>
      <c r="AD209" s="215"/>
      <c r="AE209" s="215"/>
      <c r="AF209" s="215"/>
      <c r="AG209" s="215" t="s">
        <v>168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x14ac:dyDescent="0.2">
      <c r="A210" s="226" t="s">
        <v>159</v>
      </c>
      <c r="B210" s="227" t="s">
        <v>121</v>
      </c>
      <c r="C210" s="242" t="s">
        <v>122</v>
      </c>
      <c r="D210" s="228"/>
      <c r="E210" s="229"/>
      <c r="F210" s="230"/>
      <c r="G210" s="230">
        <f>SUMIF(AG211:AG221,"&lt;&gt;NOR",G211:G221)</f>
        <v>0</v>
      </c>
      <c r="H210" s="230"/>
      <c r="I210" s="230">
        <f>SUM(I211:I221)</f>
        <v>0</v>
      </c>
      <c r="J210" s="230"/>
      <c r="K210" s="230">
        <f>SUM(K211:K221)</f>
        <v>0</v>
      </c>
      <c r="L210" s="230"/>
      <c r="M210" s="230">
        <f>SUM(M211:M221)</f>
        <v>0</v>
      </c>
      <c r="N210" s="230"/>
      <c r="O210" s="230">
        <f>SUM(O211:O221)</f>
        <v>0.03</v>
      </c>
      <c r="P210" s="230"/>
      <c r="Q210" s="230">
        <f>SUM(Q211:Q221)</f>
        <v>0</v>
      </c>
      <c r="R210" s="230"/>
      <c r="S210" s="230"/>
      <c r="T210" s="231"/>
      <c r="U210" s="225"/>
      <c r="V210" s="225">
        <f>SUM(V211:V221)</f>
        <v>28.689999999999998</v>
      </c>
      <c r="W210" s="225"/>
      <c r="X210" s="225"/>
      <c r="AG210" t="s">
        <v>160</v>
      </c>
    </row>
    <row r="211" spans="1:60" outlineLevel="1" x14ac:dyDescent="0.2">
      <c r="A211" s="232">
        <v>64</v>
      </c>
      <c r="B211" s="233" t="s">
        <v>384</v>
      </c>
      <c r="C211" s="243" t="s">
        <v>385</v>
      </c>
      <c r="D211" s="234" t="s">
        <v>184</v>
      </c>
      <c r="E211" s="235">
        <v>129.58680000000001</v>
      </c>
      <c r="F211" s="236"/>
      <c r="G211" s="237">
        <f>ROUND(E211*F211,2)</f>
        <v>0</v>
      </c>
      <c r="H211" s="236"/>
      <c r="I211" s="237">
        <f>ROUND(E211*H211,2)</f>
        <v>0</v>
      </c>
      <c r="J211" s="236"/>
      <c r="K211" s="237">
        <f>ROUND(E211*J211,2)</f>
        <v>0</v>
      </c>
      <c r="L211" s="237">
        <v>15</v>
      </c>
      <c r="M211" s="237">
        <f>G211*(1+L211/100)</f>
        <v>0</v>
      </c>
      <c r="N211" s="237">
        <v>0</v>
      </c>
      <c r="O211" s="237">
        <f>ROUND(E211*N211,2)</f>
        <v>0</v>
      </c>
      <c r="P211" s="237">
        <v>0</v>
      </c>
      <c r="Q211" s="237">
        <f>ROUND(E211*P211,2)</f>
        <v>0</v>
      </c>
      <c r="R211" s="237" t="s">
        <v>386</v>
      </c>
      <c r="S211" s="237" t="s">
        <v>175</v>
      </c>
      <c r="T211" s="238" t="s">
        <v>175</v>
      </c>
      <c r="U211" s="224">
        <v>6.9709999999999994E-2</v>
      </c>
      <c r="V211" s="224">
        <f>ROUND(E211*U211,2)</f>
        <v>9.0299999999999994</v>
      </c>
      <c r="W211" s="224"/>
      <c r="X211" s="224" t="s">
        <v>166</v>
      </c>
      <c r="Y211" s="215"/>
      <c r="Z211" s="215"/>
      <c r="AA211" s="215"/>
      <c r="AB211" s="215"/>
      <c r="AC211" s="215"/>
      <c r="AD211" s="215"/>
      <c r="AE211" s="215"/>
      <c r="AF211" s="215"/>
      <c r="AG211" s="215" t="s">
        <v>297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22"/>
      <c r="B212" s="223"/>
      <c r="C212" s="255" t="s">
        <v>387</v>
      </c>
      <c r="D212" s="248"/>
      <c r="E212" s="249">
        <v>30.3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24"/>
      <c r="Y212" s="215"/>
      <c r="Z212" s="215"/>
      <c r="AA212" s="215"/>
      <c r="AB212" s="215"/>
      <c r="AC212" s="215"/>
      <c r="AD212" s="215"/>
      <c r="AE212" s="215"/>
      <c r="AF212" s="215"/>
      <c r="AG212" s="215" t="s">
        <v>180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22"/>
      <c r="B213" s="223"/>
      <c r="C213" s="255" t="s">
        <v>388</v>
      </c>
      <c r="D213" s="248"/>
      <c r="E213" s="249">
        <v>99.286799999999999</v>
      </c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15"/>
      <c r="Z213" s="215"/>
      <c r="AA213" s="215"/>
      <c r="AB213" s="215"/>
      <c r="AC213" s="215"/>
      <c r="AD213" s="215"/>
      <c r="AE213" s="215"/>
      <c r="AF213" s="215"/>
      <c r="AG213" s="215" t="s">
        <v>180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22"/>
      <c r="B214" s="223"/>
      <c r="C214" s="256"/>
      <c r="D214" s="239"/>
      <c r="E214" s="239"/>
      <c r="F214" s="239"/>
      <c r="G214" s="239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15"/>
      <c r="Z214" s="215"/>
      <c r="AA214" s="215"/>
      <c r="AB214" s="215"/>
      <c r="AC214" s="215"/>
      <c r="AD214" s="215"/>
      <c r="AE214" s="215"/>
      <c r="AF214" s="215"/>
      <c r="AG214" s="215" t="s">
        <v>168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32">
        <v>65</v>
      </c>
      <c r="B215" s="233" t="s">
        <v>389</v>
      </c>
      <c r="C215" s="243" t="s">
        <v>390</v>
      </c>
      <c r="D215" s="234" t="s">
        <v>184</v>
      </c>
      <c r="E215" s="235">
        <v>146.26560000000001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15</v>
      </c>
      <c r="M215" s="237">
        <f>G215*(1+L215/100)</f>
        <v>0</v>
      </c>
      <c r="N215" s="237">
        <v>6.9999999999999994E-5</v>
      </c>
      <c r="O215" s="237">
        <f>ROUND(E215*N215,2)</f>
        <v>0.01</v>
      </c>
      <c r="P215" s="237">
        <v>0</v>
      </c>
      <c r="Q215" s="237">
        <f>ROUND(E215*P215,2)</f>
        <v>0</v>
      </c>
      <c r="R215" s="237" t="s">
        <v>386</v>
      </c>
      <c r="S215" s="237" t="s">
        <v>175</v>
      </c>
      <c r="T215" s="238" t="s">
        <v>175</v>
      </c>
      <c r="U215" s="224">
        <v>3.2480000000000002E-2</v>
      </c>
      <c r="V215" s="224">
        <f>ROUND(E215*U215,2)</f>
        <v>4.75</v>
      </c>
      <c r="W215" s="224"/>
      <c r="X215" s="224" t="s">
        <v>166</v>
      </c>
      <c r="Y215" s="215"/>
      <c r="Z215" s="215"/>
      <c r="AA215" s="215"/>
      <c r="AB215" s="215"/>
      <c r="AC215" s="215"/>
      <c r="AD215" s="215"/>
      <c r="AE215" s="215"/>
      <c r="AF215" s="215"/>
      <c r="AG215" s="215" t="s">
        <v>167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1" x14ac:dyDescent="0.2">
      <c r="A216" s="222"/>
      <c r="B216" s="223"/>
      <c r="C216" s="244"/>
      <c r="D216" s="240"/>
      <c r="E216" s="240"/>
      <c r="F216" s="240"/>
      <c r="G216" s="240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15"/>
      <c r="Z216" s="215"/>
      <c r="AA216" s="215"/>
      <c r="AB216" s="215"/>
      <c r="AC216" s="215"/>
      <c r="AD216" s="215"/>
      <c r="AE216" s="215"/>
      <c r="AF216" s="215"/>
      <c r="AG216" s="215" t="s">
        <v>168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32">
        <v>66</v>
      </c>
      <c r="B217" s="233" t="s">
        <v>391</v>
      </c>
      <c r="C217" s="243" t="s">
        <v>392</v>
      </c>
      <c r="D217" s="234" t="s">
        <v>184</v>
      </c>
      <c r="E217" s="235">
        <v>146.26560000000001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15</v>
      </c>
      <c r="M217" s="237">
        <f>G217*(1+L217/100)</f>
        <v>0</v>
      </c>
      <c r="N217" s="237">
        <v>1.6000000000000001E-4</v>
      </c>
      <c r="O217" s="237">
        <f>ROUND(E217*N217,2)</f>
        <v>0.02</v>
      </c>
      <c r="P217" s="237">
        <v>0</v>
      </c>
      <c r="Q217" s="237">
        <f>ROUND(E217*P217,2)</f>
        <v>0</v>
      </c>
      <c r="R217" s="237" t="s">
        <v>386</v>
      </c>
      <c r="S217" s="237" t="s">
        <v>175</v>
      </c>
      <c r="T217" s="238" t="s">
        <v>175</v>
      </c>
      <c r="U217" s="224">
        <v>0.10191</v>
      </c>
      <c r="V217" s="224">
        <f>ROUND(E217*U217,2)</f>
        <v>14.91</v>
      </c>
      <c r="W217" s="224"/>
      <c r="X217" s="224" t="s">
        <v>166</v>
      </c>
      <c r="Y217" s="215"/>
      <c r="Z217" s="215"/>
      <c r="AA217" s="215"/>
      <c r="AB217" s="215"/>
      <c r="AC217" s="215"/>
      <c r="AD217" s="215"/>
      <c r="AE217" s="215"/>
      <c r="AF217" s="215"/>
      <c r="AG217" s="215" t="s">
        <v>297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1" x14ac:dyDescent="0.2">
      <c r="A218" s="222"/>
      <c r="B218" s="223"/>
      <c r="C218" s="255" t="s">
        <v>393</v>
      </c>
      <c r="D218" s="248"/>
      <c r="E218" s="249">
        <v>30.1</v>
      </c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15"/>
      <c r="Z218" s="215"/>
      <c r="AA218" s="215"/>
      <c r="AB218" s="215"/>
      <c r="AC218" s="215"/>
      <c r="AD218" s="215"/>
      <c r="AE218" s="215"/>
      <c r="AF218" s="215"/>
      <c r="AG218" s="215" t="s">
        <v>180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22"/>
      <c r="B219" s="223"/>
      <c r="C219" s="255" t="s">
        <v>394</v>
      </c>
      <c r="D219" s="248"/>
      <c r="E219" s="249">
        <v>107.38800000000001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15"/>
      <c r="Z219" s="215"/>
      <c r="AA219" s="215"/>
      <c r="AB219" s="215"/>
      <c r="AC219" s="215"/>
      <c r="AD219" s="215"/>
      <c r="AE219" s="215"/>
      <c r="AF219" s="215"/>
      <c r="AG219" s="215" t="s">
        <v>180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1" x14ac:dyDescent="0.2">
      <c r="A220" s="222"/>
      <c r="B220" s="223"/>
      <c r="C220" s="255" t="s">
        <v>395</v>
      </c>
      <c r="D220" s="248"/>
      <c r="E220" s="249">
        <v>8.7775999999999996</v>
      </c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15"/>
      <c r="Z220" s="215"/>
      <c r="AA220" s="215"/>
      <c r="AB220" s="215"/>
      <c r="AC220" s="215"/>
      <c r="AD220" s="215"/>
      <c r="AE220" s="215"/>
      <c r="AF220" s="215"/>
      <c r="AG220" s="215" t="s">
        <v>180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">
      <c r="A221" s="222"/>
      <c r="B221" s="223"/>
      <c r="C221" s="256"/>
      <c r="D221" s="239"/>
      <c r="E221" s="239"/>
      <c r="F221" s="239"/>
      <c r="G221" s="239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15"/>
      <c r="Z221" s="215"/>
      <c r="AA221" s="215"/>
      <c r="AB221" s="215"/>
      <c r="AC221" s="215"/>
      <c r="AD221" s="215"/>
      <c r="AE221" s="215"/>
      <c r="AF221" s="215"/>
      <c r="AG221" s="215" t="s">
        <v>168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x14ac:dyDescent="0.2">
      <c r="A222" s="226" t="s">
        <v>159</v>
      </c>
      <c r="B222" s="227" t="s">
        <v>129</v>
      </c>
      <c r="C222" s="242" t="s">
        <v>84</v>
      </c>
      <c r="D222" s="228"/>
      <c r="E222" s="229"/>
      <c r="F222" s="230"/>
      <c r="G222" s="230">
        <f>SUMIF(AG223:AG235,"&lt;&gt;NOR",G223:G235)</f>
        <v>0</v>
      </c>
      <c r="H222" s="230"/>
      <c r="I222" s="230">
        <f>SUM(I223:I235)</f>
        <v>0</v>
      </c>
      <c r="J222" s="230"/>
      <c r="K222" s="230">
        <f>SUM(K223:K235)</f>
        <v>0</v>
      </c>
      <c r="L222" s="230"/>
      <c r="M222" s="230">
        <f>SUM(M223:M235)</f>
        <v>0</v>
      </c>
      <c r="N222" s="230"/>
      <c r="O222" s="230">
        <f>SUM(O223:O235)</f>
        <v>0</v>
      </c>
      <c r="P222" s="230"/>
      <c r="Q222" s="230">
        <f>SUM(Q223:Q235)</f>
        <v>0</v>
      </c>
      <c r="R222" s="230"/>
      <c r="S222" s="230"/>
      <c r="T222" s="231"/>
      <c r="U222" s="225"/>
      <c r="V222" s="225">
        <f>SUM(V223:V235)</f>
        <v>12.45</v>
      </c>
      <c r="W222" s="225"/>
      <c r="X222" s="225"/>
      <c r="AG222" t="s">
        <v>160</v>
      </c>
    </row>
    <row r="223" spans="1:60" ht="22.5" outlineLevel="1" x14ac:dyDescent="0.2">
      <c r="A223" s="232">
        <v>67</v>
      </c>
      <c r="B223" s="233" t="s">
        <v>262</v>
      </c>
      <c r="C223" s="243" t="s">
        <v>263</v>
      </c>
      <c r="D223" s="234" t="s">
        <v>264</v>
      </c>
      <c r="E223" s="235">
        <v>0.89329999999999998</v>
      </c>
      <c r="F223" s="236"/>
      <c r="G223" s="237">
        <f>ROUND(E223*F223,2)</f>
        <v>0</v>
      </c>
      <c r="H223" s="236"/>
      <c r="I223" s="237">
        <f>ROUND(E223*H223,2)</f>
        <v>0</v>
      </c>
      <c r="J223" s="236"/>
      <c r="K223" s="237">
        <f>ROUND(E223*J223,2)</f>
        <v>0</v>
      </c>
      <c r="L223" s="237">
        <v>15</v>
      </c>
      <c r="M223" s="237">
        <f>G223*(1+L223/100)</f>
        <v>0</v>
      </c>
      <c r="N223" s="237">
        <v>0</v>
      </c>
      <c r="O223" s="237">
        <f>ROUND(E223*N223,2)</f>
        <v>0</v>
      </c>
      <c r="P223" s="237">
        <v>0</v>
      </c>
      <c r="Q223" s="237">
        <f>ROUND(E223*P223,2)</f>
        <v>0</v>
      </c>
      <c r="R223" s="237" t="s">
        <v>227</v>
      </c>
      <c r="S223" s="237" t="s">
        <v>175</v>
      </c>
      <c r="T223" s="238" t="s">
        <v>175</v>
      </c>
      <c r="U223" s="224">
        <v>4.665</v>
      </c>
      <c r="V223" s="224">
        <f>ROUND(E223*U223,2)</f>
        <v>4.17</v>
      </c>
      <c r="W223" s="224"/>
      <c r="X223" s="224" t="s">
        <v>265</v>
      </c>
      <c r="Y223" s="215"/>
      <c r="Z223" s="215"/>
      <c r="AA223" s="215"/>
      <c r="AB223" s="215"/>
      <c r="AC223" s="215"/>
      <c r="AD223" s="215"/>
      <c r="AE223" s="215"/>
      <c r="AF223" s="215"/>
      <c r="AG223" s="215" t="s">
        <v>266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">
      <c r="A224" s="222"/>
      <c r="B224" s="223"/>
      <c r="C224" s="244"/>
      <c r="D224" s="240"/>
      <c r="E224" s="240"/>
      <c r="F224" s="240"/>
      <c r="G224" s="240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24"/>
      <c r="Y224" s="215"/>
      <c r="Z224" s="215"/>
      <c r="AA224" s="215"/>
      <c r="AB224" s="215"/>
      <c r="AC224" s="215"/>
      <c r="AD224" s="215"/>
      <c r="AE224" s="215"/>
      <c r="AF224" s="215"/>
      <c r="AG224" s="215" t="s">
        <v>168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">
      <c r="A225" s="232">
        <v>68</v>
      </c>
      <c r="B225" s="233" t="s">
        <v>267</v>
      </c>
      <c r="C225" s="243" t="s">
        <v>268</v>
      </c>
      <c r="D225" s="234" t="s">
        <v>264</v>
      </c>
      <c r="E225" s="235">
        <v>0.89329999999999998</v>
      </c>
      <c r="F225" s="236"/>
      <c r="G225" s="237">
        <f>ROUND(E225*F225,2)</f>
        <v>0</v>
      </c>
      <c r="H225" s="236"/>
      <c r="I225" s="237">
        <f>ROUND(E225*H225,2)</f>
        <v>0</v>
      </c>
      <c r="J225" s="236"/>
      <c r="K225" s="237">
        <f>ROUND(E225*J225,2)</f>
        <v>0</v>
      </c>
      <c r="L225" s="237">
        <v>15</v>
      </c>
      <c r="M225" s="237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7" t="s">
        <v>227</v>
      </c>
      <c r="S225" s="237" t="s">
        <v>175</v>
      </c>
      <c r="T225" s="238" t="s">
        <v>175</v>
      </c>
      <c r="U225" s="224">
        <v>2.4500000000000002</v>
      </c>
      <c r="V225" s="224">
        <f>ROUND(E225*U225,2)</f>
        <v>2.19</v>
      </c>
      <c r="W225" s="224"/>
      <c r="X225" s="224" t="s">
        <v>265</v>
      </c>
      <c r="Y225" s="215"/>
      <c r="Z225" s="215"/>
      <c r="AA225" s="215"/>
      <c r="AB225" s="215"/>
      <c r="AC225" s="215"/>
      <c r="AD225" s="215"/>
      <c r="AE225" s="215"/>
      <c r="AF225" s="215"/>
      <c r="AG225" s="215" t="s">
        <v>266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1" x14ac:dyDescent="0.2">
      <c r="A226" s="222"/>
      <c r="B226" s="223"/>
      <c r="C226" s="257" t="s">
        <v>269</v>
      </c>
      <c r="D226" s="252"/>
      <c r="E226" s="252"/>
      <c r="F226" s="252"/>
      <c r="G226" s="252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15"/>
      <c r="Z226" s="215"/>
      <c r="AA226" s="215"/>
      <c r="AB226" s="215"/>
      <c r="AC226" s="215"/>
      <c r="AD226" s="215"/>
      <c r="AE226" s="215"/>
      <c r="AF226" s="215"/>
      <c r="AG226" s="215" t="s">
        <v>210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">
      <c r="A227" s="222"/>
      <c r="B227" s="223"/>
      <c r="C227" s="256"/>
      <c r="D227" s="239"/>
      <c r="E227" s="239"/>
      <c r="F227" s="239"/>
      <c r="G227" s="239"/>
      <c r="H227" s="224"/>
      <c r="I227" s="224"/>
      <c r="J227" s="224"/>
      <c r="K227" s="224"/>
      <c r="L227" s="224"/>
      <c r="M227" s="224"/>
      <c r="N227" s="224"/>
      <c r="O227" s="224"/>
      <c r="P227" s="224"/>
      <c r="Q227" s="224"/>
      <c r="R227" s="224"/>
      <c r="S227" s="224"/>
      <c r="T227" s="224"/>
      <c r="U227" s="224"/>
      <c r="V227" s="224"/>
      <c r="W227" s="224"/>
      <c r="X227" s="224"/>
      <c r="Y227" s="215"/>
      <c r="Z227" s="215"/>
      <c r="AA227" s="215"/>
      <c r="AB227" s="215"/>
      <c r="AC227" s="215"/>
      <c r="AD227" s="215"/>
      <c r="AE227" s="215"/>
      <c r="AF227" s="215"/>
      <c r="AG227" s="215" t="s">
        <v>168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32">
        <v>69</v>
      </c>
      <c r="B228" s="233" t="s">
        <v>270</v>
      </c>
      <c r="C228" s="243" t="s">
        <v>271</v>
      </c>
      <c r="D228" s="234" t="s">
        <v>264</v>
      </c>
      <c r="E228" s="235">
        <v>16.9727</v>
      </c>
      <c r="F228" s="236"/>
      <c r="G228" s="237">
        <f>ROUND(E228*F228,2)</f>
        <v>0</v>
      </c>
      <c r="H228" s="236"/>
      <c r="I228" s="237">
        <f>ROUND(E228*H228,2)</f>
        <v>0</v>
      </c>
      <c r="J228" s="236"/>
      <c r="K228" s="237">
        <f>ROUND(E228*J228,2)</f>
        <v>0</v>
      </c>
      <c r="L228" s="237">
        <v>15</v>
      </c>
      <c r="M228" s="237">
        <f>G228*(1+L228/100)</f>
        <v>0</v>
      </c>
      <c r="N228" s="237">
        <v>0</v>
      </c>
      <c r="O228" s="237">
        <f>ROUND(E228*N228,2)</f>
        <v>0</v>
      </c>
      <c r="P228" s="237">
        <v>0</v>
      </c>
      <c r="Q228" s="237">
        <f>ROUND(E228*P228,2)</f>
        <v>0</v>
      </c>
      <c r="R228" s="237" t="s">
        <v>227</v>
      </c>
      <c r="S228" s="237" t="s">
        <v>175</v>
      </c>
      <c r="T228" s="238" t="s">
        <v>175</v>
      </c>
      <c r="U228" s="224">
        <v>0</v>
      </c>
      <c r="V228" s="224">
        <f>ROUND(E228*U228,2)</f>
        <v>0</v>
      </c>
      <c r="W228" s="224"/>
      <c r="X228" s="224" t="s">
        <v>265</v>
      </c>
      <c r="Y228" s="215"/>
      <c r="Z228" s="215"/>
      <c r="AA228" s="215"/>
      <c r="AB228" s="215"/>
      <c r="AC228" s="215"/>
      <c r="AD228" s="215"/>
      <c r="AE228" s="215"/>
      <c r="AF228" s="215"/>
      <c r="AG228" s="215" t="s">
        <v>266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">
      <c r="A229" s="222"/>
      <c r="B229" s="223"/>
      <c r="C229" s="244"/>
      <c r="D229" s="240"/>
      <c r="E229" s="240"/>
      <c r="F229" s="240"/>
      <c r="G229" s="240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24"/>
      <c r="Y229" s="215"/>
      <c r="Z229" s="215"/>
      <c r="AA229" s="215"/>
      <c r="AB229" s="215"/>
      <c r="AC229" s="215"/>
      <c r="AD229" s="215"/>
      <c r="AE229" s="215"/>
      <c r="AF229" s="215"/>
      <c r="AG229" s="215" t="s">
        <v>168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32">
        <v>70</v>
      </c>
      <c r="B230" s="233" t="s">
        <v>272</v>
      </c>
      <c r="C230" s="243" t="s">
        <v>273</v>
      </c>
      <c r="D230" s="234" t="s">
        <v>264</v>
      </c>
      <c r="E230" s="235">
        <v>0.89329999999999998</v>
      </c>
      <c r="F230" s="236"/>
      <c r="G230" s="237">
        <f>ROUND(E230*F230,2)</f>
        <v>0</v>
      </c>
      <c r="H230" s="236"/>
      <c r="I230" s="237">
        <f>ROUND(E230*H230,2)</f>
        <v>0</v>
      </c>
      <c r="J230" s="236"/>
      <c r="K230" s="237">
        <f>ROUND(E230*J230,2)</f>
        <v>0</v>
      </c>
      <c r="L230" s="237">
        <v>15</v>
      </c>
      <c r="M230" s="237">
        <f>G230*(1+L230/100)</f>
        <v>0</v>
      </c>
      <c r="N230" s="237">
        <v>0</v>
      </c>
      <c r="O230" s="237">
        <f>ROUND(E230*N230,2)</f>
        <v>0</v>
      </c>
      <c r="P230" s="237">
        <v>0</v>
      </c>
      <c r="Q230" s="237">
        <f>ROUND(E230*P230,2)</f>
        <v>0</v>
      </c>
      <c r="R230" s="237" t="s">
        <v>227</v>
      </c>
      <c r="S230" s="237" t="s">
        <v>175</v>
      </c>
      <c r="T230" s="238" t="s">
        <v>175</v>
      </c>
      <c r="U230" s="224">
        <v>4.71</v>
      </c>
      <c r="V230" s="224">
        <f>ROUND(E230*U230,2)</f>
        <v>4.21</v>
      </c>
      <c r="W230" s="224"/>
      <c r="X230" s="224" t="s">
        <v>265</v>
      </c>
      <c r="Y230" s="215"/>
      <c r="Z230" s="215"/>
      <c r="AA230" s="215"/>
      <c r="AB230" s="215"/>
      <c r="AC230" s="215"/>
      <c r="AD230" s="215"/>
      <c r="AE230" s="215"/>
      <c r="AF230" s="215"/>
      <c r="AG230" s="215" t="s">
        <v>266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">
      <c r="A231" s="222"/>
      <c r="B231" s="223"/>
      <c r="C231" s="244"/>
      <c r="D231" s="240"/>
      <c r="E231" s="240"/>
      <c r="F231" s="240"/>
      <c r="G231" s="240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24"/>
      <c r="Y231" s="215"/>
      <c r="Z231" s="215"/>
      <c r="AA231" s="215"/>
      <c r="AB231" s="215"/>
      <c r="AC231" s="215"/>
      <c r="AD231" s="215"/>
      <c r="AE231" s="215"/>
      <c r="AF231" s="215"/>
      <c r="AG231" s="215" t="s">
        <v>168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ht="22.5" outlineLevel="1" x14ac:dyDescent="0.2">
      <c r="A232" s="232">
        <v>71</v>
      </c>
      <c r="B232" s="233" t="s">
        <v>274</v>
      </c>
      <c r="C232" s="243" t="s">
        <v>275</v>
      </c>
      <c r="D232" s="234" t="s">
        <v>264</v>
      </c>
      <c r="E232" s="235">
        <v>3.5731999999999999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15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0</v>
      </c>
      <c r="Q232" s="237">
        <f>ROUND(E232*P232,2)</f>
        <v>0</v>
      </c>
      <c r="R232" s="237" t="s">
        <v>227</v>
      </c>
      <c r="S232" s="237" t="s">
        <v>175</v>
      </c>
      <c r="T232" s="238" t="s">
        <v>175</v>
      </c>
      <c r="U232" s="224">
        <v>0.52500000000000002</v>
      </c>
      <c r="V232" s="224">
        <f>ROUND(E232*U232,2)</f>
        <v>1.88</v>
      </c>
      <c r="W232" s="224"/>
      <c r="X232" s="224" t="s">
        <v>265</v>
      </c>
      <c r="Y232" s="215"/>
      <c r="Z232" s="215"/>
      <c r="AA232" s="215"/>
      <c r="AB232" s="215"/>
      <c r="AC232" s="215"/>
      <c r="AD232" s="215"/>
      <c r="AE232" s="215"/>
      <c r="AF232" s="215"/>
      <c r="AG232" s="215" t="s">
        <v>266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">
      <c r="A233" s="222"/>
      <c r="B233" s="223"/>
      <c r="C233" s="244"/>
      <c r="D233" s="240"/>
      <c r="E233" s="240"/>
      <c r="F233" s="240"/>
      <c r="G233" s="240"/>
      <c r="H233" s="224"/>
      <c r="I233" s="224"/>
      <c r="J233" s="224"/>
      <c r="K233" s="224"/>
      <c r="L233" s="224"/>
      <c r="M233" s="224"/>
      <c r="N233" s="224"/>
      <c r="O233" s="224"/>
      <c r="P233" s="224"/>
      <c r="Q233" s="224"/>
      <c r="R233" s="224"/>
      <c r="S233" s="224"/>
      <c r="T233" s="224"/>
      <c r="U233" s="224"/>
      <c r="V233" s="224"/>
      <c r="W233" s="224"/>
      <c r="X233" s="224"/>
      <c r="Y233" s="215"/>
      <c r="Z233" s="215"/>
      <c r="AA233" s="215"/>
      <c r="AB233" s="215"/>
      <c r="AC233" s="215"/>
      <c r="AD233" s="215"/>
      <c r="AE233" s="215"/>
      <c r="AF233" s="215"/>
      <c r="AG233" s="215" t="s">
        <v>168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ht="22.5" outlineLevel="1" x14ac:dyDescent="0.2">
      <c r="A234" s="232">
        <v>72</v>
      </c>
      <c r="B234" s="233" t="s">
        <v>276</v>
      </c>
      <c r="C234" s="243" t="s">
        <v>277</v>
      </c>
      <c r="D234" s="234" t="s">
        <v>264</v>
      </c>
      <c r="E234" s="235">
        <v>0.89329999999999998</v>
      </c>
      <c r="F234" s="236"/>
      <c r="G234" s="237">
        <f>ROUND(E234*F234,2)</f>
        <v>0</v>
      </c>
      <c r="H234" s="236"/>
      <c r="I234" s="237">
        <f>ROUND(E234*H234,2)</f>
        <v>0</v>
      </c>
      <c r="J234" s="236"/>
      <c r="K234" s="237">
        <f>ROUND(E234*J234,2)</f>
        <v>0</v>
      </c>
      <c r="L234" s="237">
        <v>15</v>
      </c>
      <c r="M234" s="237">
        <f>G234*(1+L234/100)</f>
        <v>0</v>
      </c>
      <c r="N234" s="237">
        <v>0</v>
      </c>
      <c r="O234" s="237">
        <f>ROUND(E234*N234,2)</f>
        <v>0</v>
      </c>
      <c r="P234" s="237">
        <v>0</v>
      </c>
      <c r="Q234" s="237">
        <f>ROUND(E234*P234,2)</f>
        <v>0</v>
      </c>
      <c r="R234" s="237" t="s">
        <v>227</v>
      </c>
      <c r="S234" s="237" t="s">
        <v>175</v>
      </c>
      <c r="T234" s="238" t="s">
        <v>175</v>
      </c>
      <c r="U234" s="224">
        <v>0</v>
      </c>
      <c r="V234" s="224">
        <f>ROUND(E234*U234,2)</f>
        <v>0</v>
      </c>
      <c r="W234" s="224"/>
      <c r="X234" s="224" t="s">
        <v>265</v>
      </c>
      <c r="Y234" s="215"/>
      <c r="Z234" s="215"/>
      <c r="AA234" s="215"/>
      <c r="AB234" s="215"/>
      <c r="AC234" s="215"/>
      <c r="AD234" s="215"/>
      <c r="AE234" s="215"/>
      <c r="AF234" s="215"/>
      <c r="AG234" s="215" t="s">
        <v>266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22"/>
      <c r="B235" s="223"/>
      <c r="C235" s="244"/>
      <c r="D235" s="240"/>
      <c r="E235" s="240"/>
      <c r="F235" s="240"/>
      <c r="G235" s="240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24"/>
      <c r="Y235" s="215"/>
      <c r="Z235" s="215"/>
      <c r="AA235" s="215"/>
      <c r="AB235" s="215"/>
      <c r="AC235" s="215"/>
      <c r="AD235" s="215"/>
      <c r="AE235" s="215"/>
      <c r="AF235" s="215"/>
      <c r="AG235" s="215" t="s">
        <v>168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x14ac:dyDescent="0.2">
      <c r="A236" s="3"/>
      <c r="B236" s="4"/>
      <c r="C236" s="245"/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AE236">
        <v>15</v>
      </c>
      <c r="AF236">
        <v>21</v>
      </c>
      <c r="AG236" t="s">
        <v>146</v>
      </c>
    </row>
    <row r="237" spans="1:60" x14ac:dyDescent="0.2">
      <c r="A237" s="218"/>
      <c r="B237" s="219" t="s">
        <v>29</v>
      </c>
      <c r="C237" s="246"/>
      <c r="D237" s="220"/>
      <c r="E237" s="221"/>
      <c r="F237" s="221"/>
      <c r="G237" s="241">
        <f>G8+G22+G45+G48+G55+G93+G107+G111+G115+G118+G140+G154+G174+G181+G198+G210+G222</f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f>SUMIF(L7:L235,AE236,G7:G235)</f>
        <v>0</v>
      </c>
      <c r="AF237">
        <f>SUMIF(L7:L235,AF236,G7:G235)</f>
        <v>0</v>
      </c>
      <c r="AG237" t="s">
        <v>169</v>
      </c>
    </row>
    <row r="238" spans="1:60" x14ac:dyDescent="0.2">
      <c r="C238" s="247"/>
      <c r="D238" s="10"/>
      <c r="AG238" t="s">
        <v>170</v>
      </c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8N6Nj19y1mM6gocWxCjWSwyl9sLlQ0Fd4wgRfdQ22MNIXXFxkD7u3eNGWhH49vcTB8uTNE8LCIBWuCqMgIHUA==" saltValue="609zLvGi1Mgr0+J+vLJugQ==" spinCount="100000" sheet="1"/>
  <mergeCells count="102">
    <mergeCell ref="C226:G226"/>
    <mergeCell ref="C227:G227"/>
    <mergeCell ref="C229:G229"/>
    <mergeCell ref="C231:G231"/>
    <mergeCell ref="C233:G233"/>
    <mergeCell ref="C235:G235"/>
    <mergeCell ref="C207:G207"/>
    <mergeCell ref="C209:G209"/>
    <mergeCell ref="C214:G214"/>
    <mergeCell ref="C216:G216"/>
    <mergeCell ref="C221:G221"/>
    <mergeCell ref="C224:G224"/>
    <mergeCell ref="C194:G194"/>
    <mergeCell ref="C196:G196"/>
    <mergeCell ref="C197:G197"/>
    <mergeCell ref="C200:G200"/>
    <mergeCell ref="C201:G201"/>
    <mergeCell ref="C204:G204"/>
    <mergeCell ref="C183:G183"/>
    <mergeCell ref="C184:G184"/>
    <mergeCell ref="C186:G186"/>
    <mergeCell ref="C187:G187"/>
    <mergeCell ref="C189:G189"/>
    <mergeCell ref="C191:G191"/>
    <mergeCell ref="C167:G167"/>
    <mergeCell ref="C170:G170"/>
    <mergeCell ref="C172:G172"/>
    <mergeCell ref="C173:G173"/>
    <mergeCell ref="C177:G177"/>
    <mergeCell ref="C180:G180"/>
    <mergeCell ref="C151:G151"/>
    <mergeCell ref="C153:G153"/>
    <mergeCell ref="C156:G156"/>
    <mergeCell ref="C159:G159"/>
    <mergeCell ref="C161:G161"/>
    <mergeCell ref="C164:G164"/>
    <mergeCell ref="C138:G138"/>
    <mergeCell ref="C139:G139"/>
    <mergeCell ref="C143:G143"/>
    <mergeCell ref="C145:G145"/>
    <mergeCell ref="C147:G147"/>
    <mergeCell ref="C149:G149"/>
    <mergeCell ref="C121:G121"/>
    <mergeCell ref="C124:G124"/>
    <mergeCell ref="C127:G127"/>
    <mergeCell ref="C130:G130"/>
    <mergeCell ref="C133:G133"/>
    <mergeCell ref="C136:G136"/>
    <mergeCell ref="C104:G104"/>
    <mergeCell ref="C106:G106"/>
    <mergeCell ref="C109:G109"/>
    <mergeCell ref="C110:G110"/>
    <mergeCell ref="C114:G114"/>
    <mergeCell ref="C117:G117"/>
    <mergeCell ref="C92:G92"/>
    <mergeCell ref="C95:G95"/>
    <mergeCell ref="C97:G97"/>
    <mergeCell ref="C98:G98"/>
    <mergeCell ref="C100:G100"/>
    <mergeCell ref="C102:G102"/>
    <mergeCell ref="C81:G81"/>
    <mergeCell ref="C84:G84"/>
    <mergeCell ref="C86:G86"/>
    <mergeCell ref="C87:G87"/>
    <mergeCell ref="C88:G88"/>
    <mergeCell ref="C90:G90"/>
    <mergeCell ref="C71:G71"/>
    <mergeCell ref="C73:G73"/>
    <mergeCell ref="C74:G74"/>
    <mergeCell ref="C76:G76"/>
    <mergeCell ref="C77:G77"/>
    <mergeCell ref="C79:G79"/>
    <mergeCell ref="C59:G59"/>
    <mergeCell ref="C61:G61"/>
    <mergeCell ref="C63:G63"/>
    <mergeCell ref="C65:G65"/>
    <mergeCell ref="C67:G67"/>
    <mergeCell ref="C69:G69"/>
    <mergeCell ref="C42:G42"/>
    <mergeCell ref="C44:G44"/>
    <mergeCell ref="C47:G47"/>
    <mergeCell ref="C50:G50"/>
    <mergeCell ref="C54:G54"/>
    <mergeCell ref="C57:G57"/>
    <mergeCell ref="C28:G28"/>
    <mergeCell ref="C30:G30"/>
    <mergeCell ref="C33:G33"/>
    <mergeCell ref="C36:G36"/>
    <mergeCell ref="C38:G38"/>
    <mergeCell ref="C40:G40"/>
    <mergeCell ref="C15:G15"/>
    <mergeCell ref="C17:G17"/>
    <mergeCell ref="C19:G19"/>
    <mergeCell ref="C21:G21"/>
    <mergeCell ref="C24:G24"/>
    <mergeCell ref="C26:G2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699D4-1AAB-4EA5-9D96-6C13CC9E3BA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133</v>
      </c>
      <c r="B1" s="200"/>
      <c r="C1" s="200"/>
      <c r="D1" s="200"/>
      <c r="E1" s="200"/>
      <c r="F1" s="200"/>
      <c r="G1" s="200"/>
      <c r="AG1" t="s">
        <v>134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135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135</v>
      </c>
      <c r="AG3" t="s">
        <v>136</v>
      </c>
    </row>
    <row r="4" spans="1:60" ht="24.95" customHeight="1" x14ac:dyDescent="0.2">
      <c r="A4" s="205" t="s">
        <v>9</v>
      </c>
      <c r="B4" s="206" t="s">
        <v>59</v>
      </c>
      <c r="C4" s="207" t="s">
        <v>60</v>
      </c>
      <c r="D4" s="208"/>
      <c r="E4" s="208"/>
      <c r="F4" s="208"/>
      <c r="G4" s="209"/>
      <c r="AG4" t="s">
        <v>137</v>
      </c>
    </row>
    <row r="5" spans="1:60" x14ac:dyDescent="0.2">
      <c r="D5" s="10"/>
    </row>
    <row r="6" spans="1:60" ht="38.25" x14ac:dyDescent="0.2">
      <c r="A6" s="211" t="s">
        <v>138</v>
      </c>
      <c r="B6" s="213" t="s">
        <v>139</v>
      </c>
      <c r="C6" s="213" t="s">
        <v>140</v>
      </c>
      <c r="D6" s="212" t="s">
        <v>141</v>
      </c>
      <c r="E6" s="211" t="s">
        <v>142</v>
      </c>
      <c r="F6" s="210" t="s">
        <v>143</v>
      </c>
      <c r="G6" s="211" t="s">
        <v>29</v>
      </c>
      <c r="H6" s="214" t="s">
        <v>30</v>
      </c>
      <c r="I6" s="214" t="s">
        <v>144</v>
      </c>
      <c r="J6" s="214" t="s">
        <v>31</v>
      </c>
      <c r="K6" s="214" t="s">
        <v>145</v>
      </c>
      <c r="L6" s="214" t="s">
        <v>146</v>
      </c>
      <c r="M6" s="214" t="s">
        <v>147</v>
      </c>
      <c r="N6" s="214" t="s">
        <v>148</v>
      </c>
      <c r="O6" s="214" t="s">
        <v>149</v>
      </c>
      <c r="P6" s="214" t="s">
        <v>150</v>
      </c>
      <c r="Q6" s="214" t="s">
        <v>151</v>
      </c>
      <c r="R6" s="214" t="s">
        <v>152</v>
      </c>
      <c r="S6" s="214" t="s">
        <v>153</v>
      </c>
      <c r="T6" s="214" t="s">
        <v>154</v>
      </c>
      <c r="U6" s="214" t="s">
        <v>155</v>
      </c>
      <c r="V6" s="214" t="s">
        <v>156</v>
      </c>
      <c r="W6" s="214" t="s">
        <v>157</v>
      </c>
      <c r="X6" s="214" t="s">
        <v>158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159</v>
      </c>
      <c r="B8" s="227" t="s">
        <v>73</v>
      </c>
      <c r="C8" s="242" t="s">
        <v>74</v>
      </c>
      <c r="D8" s="228"/>
      <c r="E8" s="229"/>
      <c r="F8" s="230"/>
      <c r="G8" s="230">
        <f>SUMIF(AG9:AG16,"&lt;&gt;NOR",G9:G16)</f>
        <v>0</v>
      </c>
      <c r="H8" s="230"/>
      <c r="I8" s="230">
        <f>SUM(I9:I16)</f>
        <v>0</v>
      </c>
      <c r="J8" s="230"/>
      <c r="K8" s="230">
        <f>SUM(K9:K16)</f>
        <v>0</v>
      </c>
      <c r="L8" s="230"/>
      <c r="M8" s="230">
        <f>SUM(M9:M16)</f>
        <v>0</v>
      </c>
      <c r="N8" s="230"/>
      <c r="O8" s="230">
        <f>SUM(O9:O16)</f>
        <v>0</v>
      </c>
      <c r="P8" s="230"/>
      <c r="Q8" s="230">
        <f>SUM(Q9:Q16)</f>
        <v>0</v>
      </c>
      <c r="R8" s="230"/>
      <c r="S8" s="230"/>
      <c r="T8" s="231"/>
      <c r="U8" s="225"/>
      <c r="V8" s="225">
        <f>SUM(V9:V16)</f>
        <v>24.509999999999998</v>
      </c>
      <c r="W8" s="225"/>
      <c r="X8" s="225"/>
      <c r="AG8" t="s">
        <v>160</v>
      </c>
    </row>
    <row r="9" spans="1:60" ht="22.5" outlineLevel="1" x14ac:dyDescent="0.2">
      <c r="A9" s="232">
        <v>1</v>
      </c>
      <c r="B9" s="233" t="s">
        <v>396</v>
      </c>
      <c r="C9" s="243" t="s">
        <v>397</v>
      </c>
      <c r="D9" s="234" t="s">
        <v>304</v>
      </c>
      <c r="E9" s="235">
        <v>34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 t="s">
        <v>174</v>
      </c>
      <c r="S9" s="237" t="s">
        <v>175</v>
      </c>
      <c r="T9" s="238" t="s">
        <v>175</v>
      </c>
      <c r="U9" s="224">
        <v>0.152</v>
      </c>
      <c r="V9" s="224">
        <f>ROUND(E9*U9,2)</f>
        <v>5.17</v>
      </c>
      <c r="W9" s="224"/>
      <c r="X9" s="224" t="s">
        <v>166</v>
      </c>
      <c r="Y9" s="215"/>
      <c r="Z9" s="215"/>
      <c r="AA9" s="215"/>
      <c r="AB9" s="215"/>
      <c r="AC9" s="215"/>
      <c r="AD9" s="215"/>
      <c r="AE9" s="215"/>
      <c r="AF9" s="215"/>
      <c r="AG9" s="215" t="s">
        <v>176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4" t="s">
        <v>398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6"/>
      <c r="D11" s="239"/>
      <c r="E11" s="239"/>
      <c r="F11" s="239"/>
      <c r="G11" s="239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168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2">
        <v>2</v>
      </c>
      <c r="B12" s="233" t="s">
        <v>204</v>
      </c>
      <c r="C12" s="243" t="s">
        <v>205</v>
      </c>
      <c r="D12" s="234" t="s">
        <v>184</v>
      </c>
      <c r="E12" s="235">
        <v>12.32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 t="s">
        <v>185</v>
      </c>
      <c r="S12" s="237" t="s">
        <v>175</v>
      </c>
      <c r="T12" s="238" t="s">
        <v>175</v>
      </c>
      <c r="U12" s="224">
        <v>0.84</v>
      </c>
      <c r="V12" s="224">
        <f>ROUND(E12*U12,2)</f>
        <v>10.35</v>
      </c>
      <c r="W12" s="224"/>
      <c r="X12" s="224" t="s">
        <v>166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44"/>
      <c r="D13" s="240"/>
      <c r="E13" s="240"/>
      <c r="F13" s="240"/>
      <c r="G13" s="24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168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32">
        <v>3</v>
      </c>
      <c r="B14" s="233" t="s">
        <v>399</v>
      </c>
      <c r="C14" s="243" t="s">
        <v>400</v>
      </c>
      <c r="D14" s="234" t="s">
        <v>184</v>
      </c>
      <c r="E14" s="235">
        <v>7.8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7" t="s">
        <v>185</v>
      </c>
      <c r="S14" s="237" t="s">
        <v>175</v>
      </c>
      <c r="T14" s="238" t="s">
        <v>175</v>
      </c>
      <c r="U14" s="224">
        <v>1.153</v>
      </c>
      <c r="V14" s="224">
        <f>ROUND(E14*U14,2)</f>
        <v>8.99</v>
      </c>
      <c r="W14" s="224"/>
      <c r="X14" s="224" t="s">
        <v>166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176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54" t="s">
        <v>401</v>
      </c>
      <c r="D15" s="250"/>
      <c r="E15" s="250"/>
      <c r="F15" s="250"/>
      <c r="G15" s="25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178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6"/>
      <c r="D16" s="239"/>
      <c r="E16" s="239"/>
      <c r="F16" s="239"/>
      <c r="G16" s="239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168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26" t="s">
        <v>159</v>
      </c>
      <c r="B17" s="227" t="s">
        <v>81</v>
      </c>
      <c r="C17" s="242" t="s">
        <v>82</v>
      </c>
      <c r="D17" s="228"/>
      <c r="E17" s="229"/>
      <c r="F17" s="230"/>
      <c r="G17" s="230">
        <f>SUMIF(AG18:AG23,"&lt;&gt;NOR",G18:G23)</f>
        <v>0</v>
      </c>
      <c r="H17" s="230"/>
      <c r="I17" s="230">
        <f>SUM(I18:I23)</f>
        <v>0</v>
      </c>
      <c r="J17" s="230"/>
      <c r="K17" s="230">
        <f>SUM(K18:K23)</f>
        <v>0</v>
      </c>
      <c r="L17" s="230"/>
      <c r="M17" s="230">
        <f>SUM(M18:M23)</f>
        <v>0</v>
      </c>
      <c r="N17" s="230"/>
      <c r="O17" s="230">
        <f>SUM(O18:O23)</f>
        <v>0.03</v>
      </c>
      <c r="P17" s="230"/>
      <c r="Q17" s="230">
        <f>SUM(Q18:Q23)</f>
        <v>4.82</v>
      </c>
      <c r="R17" s="230"/>
      <c r="S17" s="230"/>
      <c r="T17" s="231"/>
      <c r="U17" s="225"/>
      <c r="V17" s="225">
        <f>SUM(V18:V23)</f>
        <v>53.1</v>
      </c>
      <c r="W17" s="225"/>
      <c r="X17" s="225"/>
      <c r="AG17" t="s">
        <v>160</v>
      </c>
    </row>
    <row r="18" spans="1:60" ht="22.5" outlineLevel="1" x14ac:dyDescent="0.2">
      <c r="A18" s="232">
        <v>4</v>
      </c>
      <c r="B18" s="233" t="s">
        <v>402</v>
      </c>
      <c r="C18" s="243" t="s">
        <v>403</v>
      </c>
      <c r="D18" s="234" t="s">
        <v>304</v>
      </c>
      <c r="E18" s="235">
        <v>34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4.8999999999999998E-4</v>
      </c>
      <c r="O18" s="237">
        <f>ROUND(E18*N18,2)</f>
        <v>0.02</v>
      </c>
      <c r="P18" s="237">
        <v>1.7999999999999999E-2</v>
      </c>
      <c r="Q18" s="237">
        <f>ROUND(E18*P18,2)</f>
        <v>0.61</v>
      </c>
      <c r="R18" s="237" t="s">
        <v>227</v>
      </c>
      <c r="S18" s="237" t="s">
        <v>175</v>
      </c>
      <c r="T18" s="238" t="s">
        <v>175</v>
      </c>
      <c r="U18" s="224">
        <v>0.34200000000000003</v>
      </c>
      <c r="V18" s="224">
        <f>ROUND(E18*U18,2)</f>
        <v>11.63</v>
      </c>
      <c r="W18" s="224"/>
      <c r="X18" s="224" t="s">
        <v>166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176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7" t="s">
        <v>257</v>
      </c>
      <c r="D19" s="252"/>
      <c r="E19" s="252"/>
      <c r="F19" s="252"/>
      <c r="G19" s="252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210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56"/>
      <c r="D20" s="239"/>
      <c r="E20" s="239"/>
      <c r="F20" s="239"/>
      <c r="G20" s="239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168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32">
        <v>5</v>
      </c>
      <c r="B21" s="233" t="s">
        <v>404</v>
      </c>
      <c r="C21" s="243" t="s">
        <v>405</v>
      </c>
      <c r="D21" s="234" t="s">
        <v>304</v>
      </c>
      <c r="E21" s="235">
        <v>26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15</v>
      </c>
      <c r="M21" s="237">
        <f>G21*(1+L21/100)</f>
        <v>0</v>
      </c>
      <c r="N21" s="237">
        <v>2.7999999999999998E-4</v>
      </c>
      <c r="O21" s="237">
        <f>ROUND(E21*N21,2)</f>
        <v>0.01</v>
      </c>
      <c r="P21" s="237">
        <v>0.16200000000000001</v>
      </c>
      <c r="Q21" s="237">
        <f>ROUND(E21*P21,2)</f>
        <v>4.21</v>
      </c>
      <c r="R21" s="237" t="s">
        <v>227</v>
      </c>
      <c r="S21" s="237" t="s">
        <v>175</v>
      </c>
      <c r="T21" s="238" t="s">
        <v>175</v>
      </c>
      <c r="U21" s="224">
        <v>1.595</v>
      </c>
      <c r="V21" s="224">
        <f>ROUND(E21*U21,2)</f>
        <v>41.47</v>
      </c>
      <c r="W21" s="224"/>
      <c r="X21" s="224" t="s">
        <v>166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176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57" t="s">
        <v>257</v>
      </c>
      <c r="D22" s="252"/>
      <c r="E22" s="252"/>
      <c r="F22" s="252"/>
      <c r="G22" s="252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210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56"/>
      <c r="D23" s="239"/>
      <c r="E23" s="239"/>
      <c r="F23" s="239"/>
      <c r="G23" s="239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168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x14ac:dyDescent="0.2">
      <c r="A24" s="226" t="s">
        <v>159</v>
      </c>
      <c r="B24" s="227" t="s">
        <v>91</v>
      </c>
      <c r="C24" s="242" t="s">
        <v>92</v>
      </c>
      <c r="D24" s="228"/>
      <c r="E24" s="229"/>
      <c r="F24" s="230"/>
      <c r="G24" s="230">
        <f>SUMIF(AG25:AG27,"&lt;&gt;NOR",G25:G27)</f>
        <v>0</v>
      </c>
      <c r="H24" s="230"/>
      <c r="I24" s="230">
        <f>SUM(I25:I27)</f>
        <v>0</v>
      </c>
      <c r="J24" s="230"/>
      <c r="K24" s="230">
        <f>SUM(K25:K27)</f>
        <v>0</v>
      </c>
      <c r="L24" s="230"/>
      <c r="M24" s="230">
        <f>SUM(M25:M27)</f>
        <v>0</v>
      </c>
      <c r="N24" s="230"/>
      <c r="O24" s="230">
        <f>SUM(O25:O27)</f>
        <v>0</v>
      </c>
      <c r="P24" s="230"/>
      <c r="Q24" s="230">
        <f>SUM(Q25:Q27)</f>
        <v>0.08</v>
      </c>
      <c r="R24" s="230"/>
      <c r="S24" s="230"/>
      <c r="T24" s="231"/>
      <c r="U24" s="225"/>
      <c r="V24" s="225">
        <f>SUM(V25:V27)</f>
        <v>2.13</v>
      </c>
      <c r="W24" s="225"/>
      <c r="X24" s="225"/>
      <c r="AG24" t="s">
        <v>160</v>
      </c>
    </row>
    <row r="25" spans="1:60" outlineLevel="1" x14ac:dyDescent="0.2">
      <c r="A25" s="232">
        <v>6</v>
      </c>
      <c r="B25" s="233" t="s">
        <v>406</v>
      </c>
      <c r="C25" s="243" t="s">
        <v>407</v>
      </c>
      <c r="D25" s="234" t="s">
        <v>304</v>
      </c>
      <c r="E25" s="235">
        <v>8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15</v>
      </c>
      <c r="M25" s="237">
        <f>G25*(1+L25/100)</f>
        <v>0</v>
      </c>
      <c r="N25" s="237">
        <v>0</v>
      </c>
      <c r="O25" s="237">
        <f>ROUND(E25*N25,2)</f>
        <v>0</v>
      </c>
      <c r="P25" s="237">
        <v>9.8200000000000006E-3</v>
      </c>
      <c r="Q25" s="237">
        <f>ROUND(E25*P25,2)</f>
        <v>0.08</v>
      </c>
      <c r="R25" s="237" t="s">
        <v>408</v>
      </c>
      <c r="S25" s="237" t="s">
        <v>175</v>
      </c>
      <c r="T25" s="238" t="s">
        <v>175</v>
      </c>
      <c r="U25" s="224">
        <v>0.26600000000000001</v>
      </c>
      <c r="V25" s="224">
        <f>ROUND(E25*U25,2)</f>
        <v>2.13</v>
      </c>
      <c r="W25" s="224"/>
      <c r="X25" s="224" t="s">
        <v>166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176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4" t="s">
        <v>409</v>
      </c>
      <c r="D26" s="250"/>
      <c r="E26" s="250"/>
      <c r="F26" s="250"/>
      <c r="G26" s="250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178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6"/>
      <c r="D27" s="239"/>
      <c r="E27" s="239"/>
      <c r="F27" s="239"/>
      <c r="G27" s="239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168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26" t="s">
        <v>159</v>
      </c>
      <c r="B28" s="227" t="s">
        <v>103</v>
      </c>
      <c r="C28" s="242" t="s">
        <v>104</v>
      </c>
      <c r="D28" s="228"/>
      <c r="E28" s="229"/>
      <c r="F28" s="230"/>
      <c r="G28" s="230">
        <f>SUMIF(AG29:AG30,"&lt;&gt;NOR",G29:G30)</f>
        <v>0</v>
      </c>
      <c r="H28" s="230"/>
      <c r="I28" s="230">
        <f>SUM(I29:I30)</f>
        <v>0</v>
      </c>
      <c r="J28" s="230"/>
      <c r="K28" s="230">
        <f>SUM(K29:K30)</f>
        <v>0</v>
      </c>
      <c r="L28" s="230"/>
      <c r="M28" s="230">
        <f>SUM(M29:M30)</f>
        <v>0</v>
      </c>
      <c r="N28" s="230"/>
      <c r="O28" s="230">
        <f>SUM(O29:O30)</f>
        <v>0</v>
      </c>
      <c r="P28" s="230"/>
      <c r="Q28" s="230">
        <f>SUM(Q29:Q30)</f>
        <v>0.03</v>
      </c>
      <c r="R28" s="230"/>
      <c r="S28" s="230"/>
      <c r="T28" s="231"/>
      <c r="U28" s="225"/>
      <c r="V28" s="225">
        <f>SUM(V29:V30)</f>
        <v>0.42</v>
      </c>
      <c r="W28" s="225"/>
      <c r="X28" s="225"/>
      <c r="AG28" t="s">
        <v>160</v>
      </c>
    </row>
    <row r="29" spans="1:60" outlineLevel="1" x14ac:dyDescent="0.2">
      <c r="A29" s="232">
        <v>7</v>
      </c>
      <c r="B29" s="233" t="s">
        <v>410</v>
      </c>
      <c r="C29" s="243" t="s">
        <v>411</v>
      </c>
      <c r="D29" s="234" t="s">
        <v>304</v>
      </c>
      <c r="E29" s="235">
        <v>8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15</v>
      </c>
      <c r="M29" s="237">
        <f>G29*(1+L29/100)</f>
        <v>0</v>
      </c>
      <c r="N29" s="237">
        <v>2.0000000000000002E-5</v>
      </c>
      <c r="O29" s="237">
        <f>ROUND(E29*N29,2)</f>
        <v>0</v>
      </c>
      <c r="P29" s="237">
        <v>3.2000000000000002E-3</v>
      </c>
      <c r="Q29" s="237">
        <f>ROUND(E29*P29,2)</f>
        <v>0.03</v>
      </c>
      <c r="R29" s="237" t="s">
        <v>412</v>
      </c>
      <c r="S29" s="237" t="s">
        <v>175</v>
      </c>
      <c r="T29" s="238" t="s">
        <v>175</v>
      </c>
      <c r="U29" s="224">
        <v>5.2999999999999999E-2</v>
      </c>
      <c r="V29" s="224">
        <f>ROUND(E29*U29,2)</f>
        <v>0.42</v>
      </c>
      <c r="W29" s="224"/>
      <c r="X29" s="224" t="s">
        <v>166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176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44"/>
      <c r="D30" s="240"/>
      <c r="E30" s="240"/>
      <c r="F30" s="240"/>
      <c r="G30" s="240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168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26" t="s">
        <v>159</v>
      </c>
      <c r="B31" s="227" t="s">
        <v>95</v>
      </c>
      <c r="C31" s="242" t="s">
        <v>96</v>
      </c>
      <c r="D31" s="228"/>
      <c r="E31" s="229"/>
      <c r="F31" s="230"/>
      <c r="G31" s="230">
        <f>SUMIF(AG32:AG33,"&lt;&gt;NOR",G32:G33)</f>
        <v>0</v>
      </c>
      <c r="H31" s="230"/>
      <c r="I31" s="230">
        <f>SUM(I32:I33)</f>
        <v>0</v>
      </c>
      <c r="J31" s="230"/>
      <c r="K31" s="230">
        <f>SUM(K32:K33)</f>
        <v>0</v>
      </c>
      <c r="L31" s="230"/>
      <c r="M31" s="230">
        <f>SUM(M32:M33)</f>
        <v>0</v>
      </c>
      <c r="N31" s="230"/>
      <c r="O31" s="230">
        <f>SUM(O32:O33)</f>
        <v>0</v>
      </c>
      <c r="P31" s="230"/>
      <c r="Q31" s="230">
        <f>SUM(Q32:Q33)</f>
        <v>0</v>
      </c>
      <c r="R31" s="230"/>
      <c r="S31" s="230"/>
      <c r="T31" s="231"/>
      <c r="U31" s="225"/>
      <c r="V31" s="225">
        <f>SUM(V32:V33)</f>
        <v>0</v>
      </c>
      <c r="W31" s="225"/>
      <c r="X31" s="225"/>
      <c r="AG31" t="s">
        <v>160</v>
      </c>
    </row>
    <row r="32" spans="1:60" outlineLevel="1" x14ac:dyDescent="0.2">
      <c r="A32" s="232">
        <v>8</v>
      </c>
      <c r="B32" s="233" t="s">
        <v>413</v>
      </c>
      <c r="C32" s="243" t="s">
        <v>414</v>
      </c>
      <c r="D32" s="234" t="s">
        <v>192</v>
      </c>
      <c r="E32" s="235">
        <v>10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15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/>
      <c r="S32" s="237" t="s">
        <v>164</v>
      </c>
      <c r="T32" s="238" t="s">
        <v>165</v>
      </c>
      <c r="U32" s="224">
        <v>0</v>
      </c>
      <c r="V32" s="224">
        <f>ROUND(E32*U32,2)</f>
        <v>0</v>
      </c>
      <c r="W32" s="224"/>
      <c r="X32" s="224" t="s">
        <v>312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415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44"/>
      <c r="D33" s="240"/>
      <c r="E33" s="240"/>
      <c r="F33" s="240"/>
      <c r="G33" s="240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168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">
      <c r="A34" s="226" t="s">
        <v>159</v>
      </c>
      <c r="B34" s="227" t="s">
        <v>85</v>
      </c>
      <c r="C34" s="242" t="s">
        <v>86</v>
      </c>
      <c r="D34" s="228"/>
      <c r="E34" s="229"/>
      <c r="F34" s="230"/>
      <c r="G34" s="230">
        <f>SUMIF(AG35:AG37,"&lt;&gt;NOR",G35:G37)</f>
        <v>0</v>
      </c>
      <c r="H34" s="230"/>
      <c r="I34" s="230">
        <f>SUM(I35:I37)</f>
        <v>0</v>
      </c>
      <c r="J34" s="230"/>
      <c r="K34" s="230">
        <f>SUM(K35:K37)</f>
        <v>0</v>
      </c>
      <c r="L34" s="230"/>
      <c r="M34" s="230">
        <f>SUM(M35:M37)</f>
        <v>0</v>
      </c>
      <c r="N34" s="230"/>
      <c r="O34" s="230">
        <f>SUM(O35:O37)</f>
        <v>0</v>
      </c>
      <c r="P34" s="230"/>
      <c r="Q34" s="230">
        <f>SUM(Q35:Q37)</f>
        <v>0</v>
      </c>
      <c r="R34" s="230"/>
      <c r="S34" s="230"/>
      <c r="T34" s="231"/>
      <c r="U34" s="225"/>
      <c r="V34" s="225">
        <f>SUM(V35:V37)</f>
        <v>5.94</v>
      </c>
      <c r="W34" s="225"/>
      <c r="X34" s="225"/>
      <c r="AG34" t="s">
        <v>160</v>
      </c>
    </row>
    <row r="35" spans="1:60" ht="33.75" outlineLevel="1" x14ac:dyDescent="0.2">
      <c r="A35" s="232">
        <v>9</v>
      </c>
      <c r="B35" s="233" t="s">
        <v>416</v>
      </c>
      <c r="C35" s="243" t="s">
        <v>417</v>
      </c>
      <c r="D35" s="234" t="s">
        <v>264</v>
      </c>
      <c r="E35" s="235">
        <v>2.3053499999999998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15</v>
      </c>
      <c r="M35" s="237">
        <f>G35*(1+L35/100)</f>
        <v>0</v>
      </c>
      <c r="N35" s="237">
        <v>0</v>
      </c>
      <c r="O35" s="237">
        <f>ROUND(E35*N35,2)</f>
        <v>0</v>
      </c>
      <c r="P35" s="237">
        <v>0</v>
      </c>
      <c r="Q35" s="237">
        <f>ROUND(E35*P35,2)</f>
        <v>0</v>
      </c>
      <c r="R35" s="237" t="s">
        <v>174</v>
      </c>
      <c r="S35" s="237" t="s">
        <v>175</v>
      </c>
      <c r="T35" s="238" t="s">
        <v>175</v>
      </c>
      <c r="U35" s="224">
        <v>2.577</v>
      </c>
      <c r="V35" s="224">
        <f>ROUND(E35*U35,2)</f>
        <v>5.94</v>
      </c>
      <c r="W35" s="224"/>
      <c r="X35" s="224" t="s">
        <v>166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176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54" t="s">
        <v>282</v>
      </c>
      <c r="D36" s="250"/>
      <c r="E36" s="250"/>
      <c r="F36" s="250"/>
      <c r="G36" s="250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178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56"/>
      <c r="D37" s="239"/>
      <c r="E37" s="239"/>
      <c r="F37" s="239"/>
      <c r="G37" s="239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168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26" t="s">
        <v>159</v>
      </c>
      <c r="B38" s="227" t="s">
        <v>91</v>
      </c>
      <c r="C38" s="242" t="s">
        <v>92</v>
      </c>
      <c r="D38" s="228"/>
      <c r="E38" s="229"/>
      <c r="F38" s="230"/>
      <c r="G38" s="230">
        <f>SUMIF(AG39:AG58,"&lt;&gt;NOR",G39:G58)</f>
        <v>0</v>
      </c>
      <c r="H38" s="230"/>
      <c r="I38" s="230">
        <f>SUM(I39:I58)</f>
        <v>0</v>
      </c>
      <c r="J38" s="230"/>
      <c r="K38" s="230">
        <f>SUM(K39:K58)</f>
        <v>0</v>
      </c>
      <c r="L38" s="230"/>
      <c r="M38" s="230">
        <f>SUM(M39:M58)</f>
        <v>0</v>
      </c>
      <c r="N38" s="230"/>
      <c r="O38" s="230">
        <f>SUM(O39:O58)</f>
        <v>0</v>
      </c>
      <c r="P38" s="230"/>
      <c r="Q38" s="230">
        <f>SUM(Q39:Q58)</f>
        <v>0</v>
      </c>
      <c r="R38" s="230"/>
      <c r="S38" s="230"/>
      <c r="T38" s="231"/>
      <c r="U38" s="225"/>
      <c r="V38" s="225">
        <f>SUM(V39:V58)</f>
        <v>28.17</v>
      </c>
      <c r="W38" s="225"/>
      <c r="X38" s="225"/>
      <c r="AG38" t="s">
        <v>160</v>
      </c>
    </row>
    <row r="39" spans="1:60" outlineLevel="1" x14ac:dyDescent="0.2">
      <c r="A39" s="232">
        <v>10</v>
      </c>
      <c r="B39" s="233" t="s">
        <v>418</v>
      </c>
      <c r="C39" s="243" t="s">
        <v>419</v>
      </c>
      <c r="D39" s="234" t="s">
        <v>243</v>
      </c>
      <c r="E39" s="235">
        <v>4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7" t="s">
        <v>408</v>
      </c>
      <c r="S39" s="237" t="s">
        <v>175</v>
      </c>
      <c r="T39" s="238" t="s">
        <v>175</v>
      </c>
      <c r="U39" s="224">
        <v>0.70899999999999996</v>
      </c>
      <c r="V39" s="224">
        <f>ROUND(E39*U39,2)</f>
        <v>2.84</v>
      </c>
      <c r="W39" s="224"/>
      <c r="X39" s="224" t="s">
        <v>166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297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44"/>
      <c r="D40" s="240"/>
      <c r="E40" s="240"/>
      <c r="F40" s="240"/>
      <c r="G40" s="240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168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2">
        <v>11</v>
      </c>
      <c r="B41" s="233" t="s">
        <v>420</v>
      </c>
      <c r="C41" s="243" t="s">
        <v>421</v>
      </c>
      <c r="D41" s="234" t="s">
        <v>304</v>
      </c>
      <c r="E41" s="235">
        <v>8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15</v>
      </c>
      <c r="M41" s="237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7" t="s">
        <v>408</v>
      </c>
      <c r="S41" s="237" t="s">
        <v>175</v>
      </c>
      <c r="T41" s="238" t="s">
        <v>175</v>
      </c>
      <c r="U41" s="224">
        <v>0.35899999999999999</v>
      </c>
      <c r="V41" s="224">
        <f>ROUND(E41*U41,2)</f>
        <v>2.87</v>
      </c>
      <c r="W41" s="224"/>
      <c r="X41" s="224" t="s">
        <v>166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297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4" t="s">
        <v>422</v>
      </c>
      <c r="D42" s="250"/>
      <c r="E42" s="250"/>
      <c r="F42" s="250"/>
      <c r="G42" s="250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178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56"/>
      <c r="D43" s="239"/>
      <c r="E43" s="239"/>
      <c r="F43" s="239"/>
      <c r="G43" s="239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168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32">
        <v>12</v>
      </c>
      <c r="B44" s="233" t="s">
        <v>423</v>
      </c>
      <c r="C44" s="243" t="s">
        <v>424</v>
      </c>
      <c r="D44" s="234" t="s">
        <v>304</v>
      </c>
      <c r="E44" s="235">
        <v>10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15</v>
      </c>
      <c r="M44" s="237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7" t="s">
        <v>408</v>
      </c>
      <c r="S44" s="237" t="s">
        <v>175</v>
      </c>
      <c r="T44" s="238" t="s">
        <v>175</v>
      </c>
      <c r="U44" s="224">
        <v>1.173</v>
      </c>
      <c r="V44" s="224">
        <f>ROUND(E44*U44,2)</f>
        <v>11.73</v>
      </c>
      <c r="W44" s="224"/>
      <c r="X44" s="224" t="s">
        <v>166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297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4" t="s">
        <v>422</v>
      </c>
      <c r="D45" s="250"/>
      <c r="E45" s="250"/>
      <c r="F45" s="250"/>
      <c r="G45" s="250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178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6"/>
      <c r="D46" s="239"/>
      <c r="E46" s="239"/>
      <c r="F46" s="239"/>
      <c r="G46" s="239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168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32">
        <v>13</v>
      </c>
      <c r="B47" s="233" t="s">
        <v>425</v>
      </c>
      <c r="C47" s="243" t="s">
        <v>426</v>
      </c>
      <c r="D47" s="234" t="s">
        <v>304</v>
      </c>
      <c r="E47" s="235">
        <v>12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15</v>
      </c>
      <c r="M47" s="237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7" t="s">
        <v>408</v>
      </c>
      <c r="S47" s="237" t="s">
        <v>175</v>
      </c>
      <c r="T47" s="238" t="s">
        <v>175</v>
      </c>
      <c r="U47" s="224">
        <v>0.79700000000000004</v>
      </c>
      <c r="V47" s="224">
        <f>ROUND(E47*U47,2)</f>
        <v>9.56</v>
      </c>
      <c r="W47" s="224"/>
      <c r="X47" s="224" t="s">
        <v>166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297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54" t="s">
        <v>422</v>
      </c>
      <c r="D48" s="250"/>
      <c r="E48" s="250"/>
      <c r="F48" s="250"/>
      <c r="G48" s="250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178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56"/>
      <c r="D49" s="239"/>
      <c r="E49" s="239"/>
      <c r="F49" s="239"/>
      <c r="G49" s="239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168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32">
        <v>14</v>
      </c>
      <c r="B50" s="233" t="s">
        <v>427</v>
      </c>
      <c r="C50" s="243" t="s">
        <v>428</v>
      </c>
      <c r="D50" s="234" t="s">
        <v>243</v>
      </c>
      <c r="E50" s="235">
        <v>5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15</v>
      </c>
      <c r="M50" s="237">
        <f>G50*(1+L50/100)</f>
        <v>0</v>
      </c>
      <c r="N50" s="237">
        <v>0</v>
      </c>
      <c r="O50" s="237">
        <f>ROUND(E50*N50,2)</f>
        <v>0</v>
      </c>
      <c r="P50" s="237">
        <v>0</v>
      </c>
      <c r="Q50" s="237">
        <f>ROUND(E50*P50,2)</f>
        <v>0</v>
      </c>
      <c r="R50" s="237" t="s">
        <v>408</v>
      </c>
      <c r="S50" s="237" t="s">
        <v>175</v>
      </c>
      <c r="T50" s="238" t="s">
        <v>175</v>
      </c>
      <c r="U50" s="224">
        <v>0.17399999999999999</v>
      </c>
      <c r="V50" s="224">
        <f>ROUND(E50*U50,2)</f>
        <v>0.87</v>
      </c>
      <c r="W50" s="224"/>
      <c r="X50" s="224" t="s">
        <v>166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297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22"/>
      <c r="B51" s="223"/>
      <c r="C51" s="254" t="s">
        <v>429</v>
      </c>
      <c r="D51" s="250"/>
      <c r="E51" s="250"/>
      <c r="F51" s="250"/>
      <c r="G51" s="250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178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6"/>
      <c r="D52" s="239"/>
      <c r="E52" s="239"/>
      <c r="F52" s="239"/>
      <c r="G52" s="239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168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2">
        <v>15</v>
      </c>
      <c r="B53" s="233" t="s">
        <v>430</v>
      </c>
      <c r="C53" s="243" t="s">
        <v>431</v>
      </c>
      <c r="D53" s="234" t="s">
        <v>243</v>
      </c>
      <c r="E53" s="235">
        <v>1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15</v>
      </c>
      <c r="M53" s="237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7" t="s">
        <v>408</v>
      </c>
      <c r="S53" s="237" t="s">
        <v>175</v>
      </c>
      <c r="T53" s="238" t="s">
        <v>175</v>
      </c>
      <c r="U53" s="224">
        <v>0.25900000000000001</v>
      </c>
      <c r="V53" s="224">
        <f>ROUND(E53*U53,2)</f>
        <v>0.26</v>
      </c>
      <c r="W53" s="224"/>
      <c r="X53" s="224" t="s">
        <v>166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297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54" t="s">
        <v>429</v>
      </c>
      <c r="D54" s="250"/>
      <c r="E54" s="250"/>
      <c r="F54" s="250"/>
      <c r="G54" s="250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178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22"/>
      <c r="B55" s="223"/>
      <c r="C55" s="256"/>
      <c r="D55" s="239"/>
      <c r="E55" s="239"/>
      <c r="F55" s="239"/>
      <c r="G55" s="239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168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32">
        <v>16</v>
      </c>
      <c r="B56" s="233" t="s">
        <v>432</v>
      </c>
      <c r="C56" s="243" t="s">
        <v>433</v>
      </c>
      <c r="D56" s="234" t="s">
        <v>264</v>
      </c>
      <c r="E56" s="235">
        <v>2.4E-2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15</v>
      </c>
      <c r="M56" s="237">
        <f>G56*(1+L56/100)</f>
        <v>0</v>
      </c>
      <c r="N56" s="237">
        <v>0</v>
      </c>
      <c r="O56" s="237">
        <f>ROUND(E56*N56,2)</f>
        <v>0</v>
      </c>
      <c r="P56" s="237">
        <v>0</v>
      </c>
      <c r="Q56" s="237">
        <f>ROUND(E56*P56,2)</f>
        <v>0</v>
      </c>
      <c r="R56" s="237" t="s">
        <v>408</v>
      </c>
      <c r="S56" s="237" t="s">
        <v>175</v>
      </c>
      <c r="T56" s="238" t="s">
        <v>175</v>
      </c>
      <c r="U56" s="224">
        <v>1.575</v>
      </c>
      <c r="V56" s="224">
        <f>ROUND(E56*U56,2)</f>
        <v>0.04</v>
      </c>
      <c r="W56" s="224"/>
      <c r="X56" s="224" t="s">
        <v>166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297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4" t="s">
        <v>434</v>
      </c>
      <c r="D57" s="250"/>
      <c r="E57" s="250"/>
      <c r="F57" s="250"/>
      <c r="G57" s="250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178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56"/>
      <c r="D58" s="239"/>
      <c r="E58" s="239"/>
      <c r="F58" s="239"/>
      <c r="G58" s="239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168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x14ac:dyDescent="0.2">
      <c r="A59" s="226" t="s">
        <v>159</v>
      </c>
      <c r="B59" s="227" t="s">
        <v>93</v>
      </c>
      <c r="C59" s="242" t="s">
        <v>94</v>
      </c>
      <c r="D59" s="228"/>
      <c r="E59" s="229"/>
      <c r="F59" s="230"/>
      <c r="G59" s="230">
        <f>SUMIF(AG60:AG92,"&lt;&gt;NOR",G60:G92)</f>
        <v>0</v>
      </c>
      <c r="H59" s="230"/>
      <c r="I59" s="230">
        <f>SUM(I60:I92)</f>
        <v>0</v>
      </c>
      <c r="J59" s="230"/>
      <c r="K59" s="230">
        <f>SUM(K60:K92)</f>
        <v>0</v>
      </c>
      <c r="L59" s="230"/>
      <c r="M59" s="230">
        <f>SUM(M60:M92)</f>
        <v>0</v>
      </c>
      <c r="N59" s="230"/>
      <c r="O59" s="230">
        <f>SUM(O60:O92)</f>
        <v>0</v>
      </c>
      <c r="P59" s="230"/>
      <c r="Q59" s="230">
        <f>SUM(Q60:Q92)</f>
        <v>0</v>
      </c>
      <c r="R59" s="230"/>
      <c r="S59" s="230"/>
      <c r="T59" s="231"/>
      <c r="U59" s="225"/>
      <c r="V59" s="225">
        <f>SUM(V60:V92)</f>
        <v>18.670000000000005</v>
      </c>
      <c r="W59" s="225"/>
      <c r="X59" s="225"/>
      <c r="AG59" t="s">
        <v>160</v>
      </c>
    </row>
    <row r="60" spans="1:60" ht="22.5" outlineLevel="1" x14ac:dyDescent="0.2">
      <c r="A60" s="232">
        <v>17</v>
      </c>
      <c r="B60" s="233" t="s">
        <v>435</v>
      </c>
      <c r="C60" s="243" t="s">
        <v>436</v>
      </c>
      <c r="D60" s="234" t="s">
        <v>304</v>
      </c>
      <c r="E60" s="235">
        <v>8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15</v>
      </c>
      <c r="M60" s="237">
        <f>G60*(1+L60/100)</f>
        <v>0</v>
      </c>
      <c r="N60" s="237">
        <v>0</v>
      </c>
      <c r="O60" s="237">
        <f>ROUND(E60*N60,2)</f>
        <v>0</v>
      </c>
      <c r="P60" s="237">
        <v>0</v>
      </c>
      <c r="Q60" s="237">
        <f>ROUND(E60*P60,2)</f>
        <v>0</v>
      </c>
      <c r="R60" s="237" t="s">
        <v>408</v>
      </c>
      <c r="S60" s="237" t="s">
        <v>175</v>
      </c>
      <c r="T60" s="238" t="s">
        <v>175</v>
      </c>
      <c r="U60" s="224">
        <v>0.25800000000000001</v>
      </c>
      <c r="V60" s="224">
        <f>ROUND(E60*U60,2)</f>
        <v>2.06</v>
      </c>
      <c r="W60" s="224"/>
      <c r="X60" s="224" t="s">
        <v>166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297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4" t="s">
        <v>437</v>
      </c>
      <c r="D61" s="250"/>
      <c r="E61" s="250"/>
      <c r="F61" s="250"/>
      <c r="G61" s="250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178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56"/>
      <c r="D62" s="239"/>
      <c r="E62" s="239"/>
      <c r="F62" s="239"/>
      <c r="G62" s="239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168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32">
        <v>18</v>
      </c>
      <c r="B63" s="233" t="s">
        <v>438</v>
      </c>
      <c r="C63" s="243" t="s">
        <v>439</v>
      </c>
      <c r="D63" s="234" t="s">
        <v>304</v>
      </c>
      <c r="E63" s="235">
        <v>18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15</v>
      </c>
      <c r="M63" s="237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7" t="s">
        <v>408</v>
      </c>
      <c r="S63" s="237" t="s">
        <v>175</v>
      </c>
      <c r="T63" s="238" t="s">
        <v>175</v>
      </c>
      <c r="U63" s="224">
        <v>0.27889999999999998</v>
      </c>
      <c r="V63" s="224">
        <f>ROUND(E63*U63,2)</f>
        <v>5.0199999999999996</v>
      </c>
      <c r="W63" s="224"/>
      <c r="X63" s="224" t="s">
        <v>166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297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54" t="s">
        <v>437</v>
      </c>
      <c r="D64" s="250"/>
      <c r="E64" s="250"/>
      <c r="F64" s="250"/>
      <c r="G64" s="250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178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6"/>
      <c r="D65" s="239"/>
      <c r="E65" s="239"/>
      <c r="F65" s="239"/>
      <c r="G65" s="239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168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32">
        <v>19</v>
      </c>
      <c r="B66" s="233" t="s">
        <v>440</v>
      </c>
      <c r="C66" s="243" t="s">
        <v>441</v>
      </c>
      <c r="D66" s="234" t="s">
        <v>304</v>
      </c>
      <c r="E66" s="235">
        <v>4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15</v>
      </c>
      <c r="M66" s="237">
        <f>G66*(1+L66/100)</f>
        <v>0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7" t="s">
        <v>408</v>
      </c>
      <c r="S66" s="237" t="s">
        <v>175</v>
      </c>
      <c r="T66" s="238" t="s">
        <v>175</v>
      </c>
      <c r="U66" s="224">
        <v>0.33279999999999998</v>
      </c>
      <c r="V66" s="224">
        <f>ROUND(E66*U66,2)</f>
        <v>1.33</v>
      </c>
      <c r="W66" s="224"/>
      <c r="X66" s="224" t="s">
        <v>166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297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54" t="s">
        <v>437</v>
      </c>
      <c r="D67" s="250"/>
      <c r="E67" s="250"/>
      <c r="F67" s="250"/>
      <c r="G67" s="250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178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6"/>
      <c r="D68" s="239"/>
      <c r="E68" s="239"/>
      <c r="F68" s="239"/>
      <c r="G68" s="239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168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32">
        <v>20</v>
      </c>
      <c r="B69" s="233" t="s">
        <v>442</v>
      </c>
      <c r="C69" s="243" t="s">
        <v>443</v>
      </c>
      <c r="D69" s="234" t="s">
        <v>304</v>
      </c>
      <c r="E69" s="235">
        <v>8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15</v>
      </c>
      <c r="M69" s="237">
        <f>G69*(1+L69/100)</f>
        <v>0</v>
      </c>
      <c r="N69" s="237">
        <v>0</v>
      </c>
      <c r="O69" s="237">
        <f>ROUND(E69*N69,2)</f>
        <v>0</v>
      </c>
      <c r="P69" s="237">
        <v>0</v>
      </c>
      <c r="Q69" s="237">
        <f>ROUND(E69*P69,2)</f>
        <v>0</v>
      </c>
      <c r="R69" s="237" t="s">
        <v>408</v>
      </c>
      <c r="S69" s="237" t="s">
        <v>175</v>
      </c>
      <c r="T69" s="238" t="s">
        <v>175</v>
      </c>
      <c r="U69" s="224">
        <v>0.129</v>
      </c>
      <c r="V69" s="224">
        <f>ROUND(E69*U69,2)</f>
        <v>1.03</v>
      </c>
      <c r="W69" s="224"/>
      <c r="X69" s="224" t="s">
        <v>166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297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22"/>
      <c r="B70" s="223"/>
      <c r="C70" s="244"/>
      <c r="D70" s="240"/>
      <c r="E70" s="240"/>
      <c r="F70" s="240"/>
      <c r="G70" s="240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168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1" x14ac:dyDescent="0.2">
      <c r="A71" s="232">
        <v>21</v>
      </c>
      <c r="B71" s="233" t="s">
        <v>444</v>
      </c>
      <c r="C71" s="243" t="s">
        <v>445</v>
      </c>
      <c r="D71" s="234" t="s">
        <v>304</v>
      </c>
      <c r="E71" s="235">
        <v>18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15</v>
      </c>
      <c r="M71" s="237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7" t="s">
        <v>408</v>
      </c>
      <c r="S71" s="237" t="s">
        <v>175</v>
      </c>
      <c r="T71" s="238" t="s">
        <v>175</v>
      </c>
      <c r="U71" s="224">
        <v>0.129</v>
      </c>
      <c r="V71" s="224">
        <f>ROUND(E71*U71,2)</f>
        <v>2.3199999999999998</v>
      </c>
      <c r="W71" s="224"/>
      <c r="X71" s="224" t="s">
        <v>166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297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44"/>
      <c r="D72" s="240"/>
      <c r="E72" s="240"/>
      <c r="F72" s="240"/>
      <c r="G72" s="240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168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2.5" outlineLevel="1" x14ac:dyDescent="0.2">
      <c r="A73" s="232">
        <v>22</v>
      </c>
      <c r="B73" s="233" t="s">
        <v>446</v>
      </c>
      <c r="C73" s="243" t="s">
        <v>447</v>
      </c>
      <c r="D73" s="234" t="s">
        <v>304</v>
      </c>
      <c r="E73" s="235">
        <v>4</v>
      </c>
      <c r="F73" s="236"/>
      <c r="G73" s="237">
        <f>ROUND(E73*F73,2)</f>
        <v>0</v>
      </c>
      <c r="H73" s="236"/>
      <c r="I73" s="237">
        <f>ROUND(E73*H73,2)</f>
        <v>0</v>
      </c>
      <c r="J73" s="236"/>
      <c r="K73" s="237">
        <f>ROUND(E73*J73,2)</f>
        <v>0</v>
      </c>
      <c r="L73" s="237">
        <v>15</v>
      </c>
      <c r="M73" s="237">
        <f>G73*(1+L73/100)</f>
        <v>0</v>
      </c>
      <c r="N73" s="237">
        <v>0</v>
      </c>
      <c r="O73" s="237">
        <f>ROUND(E73*N73,2)</f>
        <v>0</v>
      </c>
      <c r="P73" s="237">
        <v>0</v>
      </c>
      <c r="Q73" s="237">
        <f>ROUND(E73*P73,2)</f>
        <v>0</v>
      </c>
      <c r="R73" s="237" t="s">
        <v>408</v>
      </c>
      <c r="S73" s="237" t="s">
        <v>175</v>
      </c>
      <c r="T73" s="238" t="s">
        <v>175</v>
      </c>
      <c r="U73" s="224">
        <v>0.14199999999999999</v>
      </c>
      <c r="V73" s="224">
        <f>ROUND(E73*U73,2)</f>
        <v>0.56999999999999995</v>
      </c>
      <c r="W73" s="224"/>
      <c r="X73" s="224" t="s">
        <v>166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297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44"/>
      <c r="D74" s="240"/>
      <c r="E74" s="240"/>
      <c r="F74" s="240"/>
      <c r="G74" s="240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168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32">
        <v>23</v>
      </c>
      <c r="B75" s="233" t="s">
        <v>448</v>
      </c>
      <c r="C75" s="243" t="s">
        <v>449</v>
      </c>
      <c r="D75" s="234" t="s">
        <v>243</v>
      </c>
      <c r="E75" s="235">
        <v>10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15</v>
      </c>
      <c r="M75" s="237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7" t="s">
        <v>408</v>
      </c>
      <c r="S75" s="237" t="s">
        <v>175</v>
      </c>
      <c r="T75" s="238" t="s">
        <v>175</v>
      </c>
      <c r="U75" s="224">
        <v>0.42499999999999999</v>
      </c>
      <c r="V75" s="224">
        <f>ROUND(E75*U75,2)</f>
        <v>4.25</v>
      </c>
      <c r="W75" s="224"/>
      <c r="X75" s="224" t="s">
        <v>166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297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44"/>
      <c r="D76" s="240"/>
      <c r="E76" s="240"/>
      <c r="F76" s="240"/>
      <c r="G76" s="240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168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2.5" outlineLevel="1" x14ac:dyDescent="0.2">
      <c r="A77" s="232">
        <v>24</v>
      </c>
      <c r="B77" s="233" t="s">
        <v>450</v>
      </c>
      <c r="C77" s="243" t="s">
        <v>451</v>
      </c>
      <c r="D77" s="234" t="s">
        <v>243</v>
      </c>
      <c r="E77" s="235">
        <v>1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15</v>
      </c>
      <c r="M77" s="237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7" t="s">
        <v>408</v>
      </c>
      <c r="S77" s="237" t="s">
        <v>175</v>
      </c>
      <c r="T77" s="238" t="s">
        <v>175</v>
      </c>
      <c r="U77" s="224">
        <v>0.16500000000000001</v>
      </c>
      <c r="V77" s="224">
        <f>ROUND(E77*U77,2)</f>
        <v>0.17</v>
      </c>
      <c r="W77" s="224"/>
      <c r="X77" s="224" t="s">
        <v>166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297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44"/>
      <c r="D78" s="240"/>
      <c r="E78" s="240"/>
      <c r="F78" s="240"/>
      <c r="G78" s="240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168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2">
        <v>25</v>
      </c>
      <c r="B79" s="233" t="s">
        <v>452</v>
      </c>
      <c r="C79" s="243" t="s">
        <v>453</v>
      </c>
      <c r="D79" s="234" t="s">
        <v>243</v>
      </c>
      <c r="E79" s="235">
        <v>1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15</v>
      </c>
      <c r="M79" s="237">
        <f>G79*(1+L79/100)</f>
        <v>0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7" t="s">
        <v>408</v>
      </c>
      <c r="S79" s="237" t="s">
        <v>175</v>
      </c>
      <c r="T79" s="238" t="s">
        <v>175</v>
      </c>
      <c r="U79" s="224">
        <v>0.16500000000000001</v>
      </c>
      <c r="V79" s="224">
        <f>ROUND(E79*U79,2)</f>
        <v>0.17</v>
      </c>
      <c r="W79" s="224"/>
      <c r="X79" s="224" t="s">
        <v>166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297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54" t="s">
        <v>454</v>
      </c>
      <c r="D80" s="250"/>
      <c r="E80" s="250"/>
      <c r="F80" s="250"/>
      <c r="G80" s="250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178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6"/>
      <c r="D81" s="239"/>
      <c r="E81" s="239"/>
      <c r="F81" s="239"/>
      <c r="G81" s="239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168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32">
        <v>26</v>
      </c>
      <c r="B82" s="233" t="s">
        <v>455</v>
      </c>
      <c r="C82" s="243" t="s">
        <v>456</v>
      </c>
      <c r="D82" s="234" t="s">
        <v>243</v>
      </c>
      <c r="E82" s="235">
        <v>2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15</v>
      </c>
      <c r="M82" s="237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7" t="s">
        <v>408</v>
      </c>
      <c r="S82" s="237" t="s">
        <v>175</v>
      </c>
      <c r="T82" s="238" t="s">
        <v>175</v>
      </c>
      <c r="U82" s="224">
        <v>0.20699999999999999</v>
      </c>
      <c r="V82" s="224">
        <f>ROUND(E82*U82,2)</f>
        <v>0.41</v>
      </c>
      <c r="W82" s="224"/>
      <c r="X82" s="224" t="s">
        <v>166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297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44"/>
      <c r="D83" s="240"/>
      <c r="E83" s="240"/>
      <c r="F83" s="240"/>
      <c r="G83" s="240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168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32">
        <v>27</v>
      </c>
      <c r="B84" s="233" t="s">
        <v>457</v>
      </c>
      <c r="C84" s="243" t="s">
        <v>458</v>
      </c>
      <c r="D84" s="234" t="s">
        <v>243</v>
      </c>
      <c r="E84" s="235">
        <v>1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15</v>
      </c>
      <c r="M84" s="237">
        <f>G84*(1+L84/100)</f>
        <v>0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7" t="s">
        <v>408</v>
      </c>
      <c r="S84" s="237" t="s">
        <v>175</v>
      </c>
      <c r="T84" s="238" t="s">
        <v>175</v>
      </c>
      <c r="U84" s="224">
        <v>0.20699999999999999</v>
      </c>
      <c r="V84" s="224">
        <f>ROUND(E84*U84,2)</f>
        <v>0.21</v>
      </c>
      <c r="W84" s="224"/>
      <c r="X84" s="224" t="s">
        <v>166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297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44"/>
      <c r="D85" s="240"/>
      <c r="E85" s="240"/>
      <c r="F85" s="240"/>
      <c r="G85" s="240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168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2">
        <v>28</v>
      </c>
      <c r="B86" s="233" t="s">
        <v>459</v>
      </c>
      <c r="C86" s="243" t="s">
        <v>460</v>
      </c>
      <c r="D86" s="234" t="s">
        <v>243</v>
      </c>
      <c r="E86" s="235">
        <v>1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15</v>
      </c>
      <c r="M86" s="237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7" t="s">
        <v>408</v>
      </c>
      <c r="S86" s="237" t="s">
        <v>175</v>
      </c>
      <c r="T86" s="238" t="s">
        <v>175</v>
      </c>
      <c r="U86" s="224">
        <v>0.372</v>
      </c>
      <c r="V86" s="224">
        <f>ROUND(E86*U86,2)</f>
        <v>0.37</v>
      </c>
      <c r="W86" s="224"/>
      <c r="X86" s="224" t="s">
        <v>166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297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44"/>
      <c r="D87" s="240"/>
      <c r="E87" s="240"/>
      <c r="F87" s="240"/>
      <c r="G87" s="240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168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32">
        <v>29</v>
      </c>
      <c r="B88" s="233" t="s">
        <v>461</v>
      </c>
      <c r="C88" s="243" t="s">
        <v>462</v>
      </c>
      <c r="D88" s="234" t="s">
        <v>304</v>
      </c>
      <c r="E88" s="235">
        <v>26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15</v>
      </c>
      <c r="M88" s="237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7" t="s">
        <v>408</v>
      </c>
      <c r="S88" s="237" t="s">
        <v>175</v>
      </c>
      <c r="T88" s="238" t="s">
        <v>175</v>
      </c>
      <c r="U88" s="224">
        <v>2.9000000000000001E-2</v>
      </c>
      <c r="V88" s="224">
        <f>ROUND(E88*U88,2)</f>
        <v>0.75</v>
      </c>
      <c r="W88" s="224"/>
      <c r="X88" s="224" t="s">
        <v>166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297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44"/>
      <c r="D89" s="240"/>
      <c r="E89" s="240"/>
      <c r="F89" s="240"/>
      <c r="G89" s="240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168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32">
        <v>30</v>
      </c>
      <c r="B90" s="233" t="s">
        <v>463</v>
      </c>
      <c r="C90" s="243" t="s">
        <v>464</v>
      </c>
      <c r="D90" s="234" t="s">
        <v>264</v>
      </c>
      <c r="E90" s="235">
        <v>8.9499999999999996E-3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15</v>
      </c>
      <c r="M90" s="237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408</v>
      </c>
      <c r="S90" s="237" t="s">
        <v>175</v>
      </c>
      <c r="T90" s="238" t="s">
        <v>175</v>
      </c>
      <c r="U90" s="224">
        <v>1.421</v>
      </c>
      <c r="V90" s="224">
        <f>ROUND(E90*U90,2)</f>
        <v>0.01</v>
      </c>
      <c r="W90" s="224"/>
      <c r="X90" s="224" t="s">
        <v>166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297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54" t="s">
        <v>372</v>
      </c>
      <c r="D91" s="250"/>
      <c r="E91" s="250"/>
      <c r="F91" s="250"/>
      <c r="G91" s="250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178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56"/>
      <c r="D92" s="239"/>
      <c r="E92" s="239"/>
      <c r="F92" s="239"/>
      <c r="G92" s="239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168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">
      <c r="A93" s="226" t="s">
        <v>159</v>
      </c>
      <c r="B93" s="227" t="s">
        <v>95</v>
      </c>
      <c r="C93" s="242" t="s">
        <v>96</v>
      </c>
      <c r="D93" s="228"/>
      <c r="E93" s="229"/>
      <c r="F93" s="230"/>
      <c r="G93" s="230">
        <f>SUMIF(AG94:AG107,"&lt;&gt;NOR",G94:G107)</f>
        <v>0</v>
      </c>
      <c r="H93" s="230"/>
      <c r="I93" s="230">
        <f>SUM(I94:I107)</f>
        <v>0</v>
      </c>
      <c r="J93" s="230"/>
      <c r="K93" s="230">
        <f>SUM(K94:K107)</f>
        <v>0</v>
      </c>
      <c r="L93" s="230"/>
      <c r="M93" s="230">
        <f>SUM(M94:M107)</f>
        <v>0</v>
      </c>
      <c r="N93" s="230"/>
      <c r="O93" s="230">
        <f>SUM(O94:O107)</f>
        <v>0</v>
      </c>
      <c r="P93" s="230"/>
      <c r="Q93" s="230">
        <f>SUM(Q94:Q107)</f>
        <v>0</v>
      </c>
      <c r="R93" s="230"/>
      <c r="S93" s="230"/>
      <c r="T93" s="231"/>
      <c r="U93" s="225"/>
      <c r="V93" s="225">
        <f>SUM(V94:V107)</f>
        <v>11.249999999999998</v>
      </c>
      <c r="W93" s="225"/>
      <c r="X93" s="225"/>
      <c r="AG93" t="s">
        <v>160</v>
      </c>
    </row>
    <row r="94" spans="1:60" ht="33.75" outlineLevel="1" x14ac:dyDescent="0.2">
      <c r="A94" s="232">
        <v>31</v>
      </c>
      <c r="B94" s="233" t="s">
        <v>465</v>
      </c>
      <c r="C94" s="243" t="s">
        <v>466</v>
      </c>
      <c r="D94" s="234" t="s">
        <v>192</v>
      </c>
      <c r="E94" s="235">
        <v>2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15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408</v>
      </c>
      <c r="S94" s="237" t="s">
        <v>175</v>
      </c>
      <c r="T94" s="238" t="s">
        <v>175</v>
      </c>
      <c r="U94" s="224">
        <v>0.246</v>
      </c>
      <c r="V94" s="224">
        <f>ROUND(E94*U94,2)</f>
        <v>0.49</v>
      </c>
      <c r="W94" s="224"/>
      <c r="X94" s="224" t="s">
        <v>166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297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44"/>
      <c r="D95" s="240"/>
      <c r="E95" s="240"/>
      <c r="F95" s="240"/>
      <c r="G95" s="240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168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32">
        <v>32</v>
      </c>
      <c r="B96" s="233" t="s">
        <v>467</v>
      </c>
      <c r="C96" s="243" t="s">
        <v>468</v>
      </c>
      <c r="D96" s="234" t="s">
        <v>192</v>
      </c>
      <c r="E96" s="235">
        <v>1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15</v>
      </c>
      <c r="M96" s="237">
        <f>G96*(1+L96/100)</f>
        <v>0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7" t="s">
        <v>408</v>
      </c>
      <c r="S96" s="237" t="s">
        <v>175</v>
      </c>
      <c r="T96" s="238" t="s">
        <v>175</v>
      </c>
      <c r="U96" s="224">
        <v>1.1200000000000001</v>
      </c>
      <c r="V96" s="224">
        <f>ROUND(E96*U96,2)</f>
        <v>1.1200000000000001</v>
      </c>
      <c r="W96" s="224"/>
      <c r="X96" s="224" t="s">
        <v>166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297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44"/>
      <c r="D97" s="240"/>
      <c r="E97" s="240"/>
      <c r="F97" s="240"/>
      <c r="G97" s="240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168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32">
        <v>33</v>
      </c>
      <c r="B98" s="233" t="s">
        <v>469</v>
      </c>
      <c r="C98" s="243" t="s">
        <v>470</v>
      </c>
      <c r="D98" s="234" t="s">
        <v>192</v>
      </c>
      <c r="E98" s="235">
        <v>2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15</v>
      </c>
      <c r="M98" s="237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7" t="s">
        <v>408</v>
      </c>
      <c r="S98" s="237" t="s">
        <v>175</v>
      </c>
      <c r="T98" s="238" t="s">
        <v>175</v>
      </c>
      <c r="U98" s="224">
        <v>1.575</v>
      </c>
      <c r="V98" s="224">
        <f>ROUND(E98*U98,2)</f>
        <v>3.15</v>
      </c>
      <c r="W98" s="224"/>
      <c r="X98" s="224" t="s">
        <v>166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297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44"/>
      <c r="D99" s="240"/>
      <c r="E99" s="240"/>
      <c r="F99" s="240"/>
      <c r="G99" s="240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168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2">
        <v>34</v>
      </c>
      <c r="B100" s="233" t="s">
        <v>471</v>
      </c>
      <c r="C100" s="243" t="s">
        <v>472</v>
      </c>
      <c r="D100" s="234" t="s">
        <v>192</v>
      </c>
      <c r="E100" s="235">
        <v>1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15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7" t="s">
        <v>408</v>
      </c>
      <c r="S100" s="237" t="s">
        <v>175</v>
      </c>
      <c r="T100" s="238" t="s">
        <v>175</v>
      </c>
      <c r="U100" s="224">
        <v>2.6</v>
      </c>
      <c r="V100" s="224">
        <f>ROUND(E100*U100,2)</f>
        <v>2.6</v>
      </c>
      <c r="W100" s="224"/>
      <c r="X100" s="224" t="s">
        <v>166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297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44"/>
      <c r="D101" s="240"/>
      <c r="E101" s="240"/>
      <c r="F101" s="240"/>
      <c r="G101" s="240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168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32">
        <v>35</v>
      </c>
      <c r="B102" s="233" t="s">
        <v>473</v>
      </c>
      <c r="C102" s="243" t="s">
        <v>474</v>
      </c>
      <c r="D102" s="234" t="s">
        <v>192</v>
      </c>
      <c r="E102" s="235">
        <v>1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15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 t="s">
        <v>408</v>
      </c>
      <c r="S102" s="237" t="s">
        <v>175</v>
      </c>
      <c r="T102" s="238" t="s">
        <v>175</v>
      </c>
      <c r="U102" s="224">
        <v>2.9</v>
      </c>
      <c r="V102" s="224">
        <f>ROUND(E102*U102,2)</f>
        <v>2.9</v>
      </c>
      <c r="W102" s="224"/>
      <c r="X102" s="224" t="s">
        <v>166</v>
      </c>
      <c r="Y102" s="215"/>
      <c r="Z102" s="215"/>
      <c r="AA102" s="215"/>
      <c r="AB102" s="215"/>
      <c r="AC102" s="215"/>
      <c r="AD102" s="215"/>
      <c r="AE102" s="215"/>
      <c r="AF102" s="215"/>
      <c r="AG102" s="215" t="s">
        <v>297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44"/>
      <c r="D103" s="240"/>
      <c r="E103" s="240"/>
      <c r="F103" s="240"/>
      <c r="G103" s="240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168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32">
        <v>36</v>
      </c>
      <c r="B104" s="233" t="s">
        <v>475</v>
      </c>
      <c r="C104" s="243" t="s">
        <v>476</v>
      </c>
      <c r="D104" s="234" t="s">
        <v>192</v>
      </c>
      <c r="E104" s="235">
        <v>7</v>
      </c>
      <c r="F104" s="236"/>
      <c r="G104" s="237">
        <f>ROUND(E104*F104,2)</f>
        <v>0</v>
      </c>
      <c r="H104" s="236"/>
      <c r="I104" s="237">
        <f>ROUND(E104*H104,2)</f>
        <v>0</v>
      </c>
      <c r="J104" s="236"/>
      <c r="K104" s="237">
        <f>ROUND(E104*J104,2)</f>
        <v>0</v>
      </c>
      <c r="L104" s="237">
        <v>15</v>
      </c>
      <c r="M104" s="237">
        <f>G104*(1+L104/100)</f>
        <v>0</v>
      </c>
      <c r="N104" s="237">
        <v>0</v>
      </c>
      <c r="O104" s="237">
        <f>ROUND(E104*N104,2)</f>
        <v>0</v>
      </c>
      <c r="P104" s="237">
        <v>0</v>
      </c>
      <c r="Q104" s="237">
        <f>ROUND(E104*P104,2)</f>
        <v>0</v>
      </c>
      <c r="R104" s="237" t="s">
        <v>408</v>
      </c>
      <c r="S104" s="237" t="s">
        <v>175</v>
      </c>
      <c r="T104" s="238" t="s">
        <v>175</v>
      </c>
      <c r="U104" s="224">
        <v>0.124</v>
      </c>
      <c r="V104" s="224">
        <f>ROUND(E104*U104,2)</f>
        <v>0.87</v>
      </c>
      <c r="W104" s="224"/>
      <c r="X104" s="224" t="s">
        <v>166</v>
      </c>
      <c r="Y104" s="215"/>
      <c r="Z104" s="215"/>
      <c r="AA104" s="215"/>
      <c r="AB104" s="215"/>
      <c r="AC104" s="215"/>
      <c r="AD104" s="215"/>
      <c r="AE104" s="215"/>
      <c r="AF104" s="215"/>
      <c r="AG104" s="215" t="s">
        <v>297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44"/>
      <c r="D105" s="240"/>
      <c r="E105" s="240"/>
      <c r="F105" s="240"/>
      <c r="G105" s="240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168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32">
        <v>37</v>
      </c>
      <c r="B106" s="233" t="s">
        <v>477</v>
      </c>
      <c r="C106" s="243" t="s">
        <v>478</v>
      </c>
      <c r="D106" s="234" t="s">
        <v>192</v>
      </c>
      <c r="E106" s="235">
        <v>1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15</v>
      </c>
      <c r="M106" s="237">
        <f>G106*(1+L106/100)</f>
        <v>0</v>
      </c>
      <c r="N106" s="237">
        <v>0</v>
      </c>
      <c r="O106" s="237">
        <f>ROUND(E106*N106,2)</f>
        <v>0</v>
      </c>
      <c r="P106" s="237">
        <v>0</v>
      </c>
      <c r="Q106" s="237">
        <f>ROUND(E106*P106,2)</f>
        <v>0</v>
      </c>
      <c r="R106" s="237" t="s">
        <v>408</v>
      </c>
      <c r="S106" s="237" t="s">
        <v>175</v>
      </c>
      <c r="T106" s="238" t="s">
        <v>175</v>
      </c>
      <c r="U106" s="224">
        <v>0.124</v>
      </c>
      <c r="V106" s="224">
        <f>ROUND(E106*U106,2)</f>
        <v>0.12</v>
      </c>
      <c r="W106" s="224"/>
      <c r="X106" s="224" t="s">
        <v>166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297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44"/>
      <c r="D107" s="240"/>
      <c r="E107" s="240"/>
      <c r="F107" s="240"/>
      <c r="G107" s="240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168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x14ac:dyDescent="0.2">
      <c r="A108" s="226" t="s">
        <v>159</v>
      </c>
      <c r="B108" s="227" t="s">
        <v>83</v>
      </c>
      <c r="C108" s="242" t="s">
        <v>84</v>
      </c>
      <c r="D108" s="228"/>
      <c r="E108" s="229"/>
      <c r="F108" s="230"/>
      <c r="G108" s="230">
        <f>SUMIF(AG109:AG121,"&lt;&gt;NOR",G109:G121)</f>
        <v>0</v>
      </c>
      <c r="H108" s="230"/>
      <c r="I108" s="230">
        <f>SUM(I109:I121)</f>
        <v>0</v>
      </c>
      <c r="J108" s="230"/>
      <c r="K108" s="230">
        <f>SUM(K109:K121)</f>
        <v>0</v>
      </c>
      <c r="L108" s="230"/>
      <c r="M108" s="230">
        <f>SUM(M109:M121)</f>
        <v>0</v>
      </c>
      <c r="N108" s="230"/>
      <c r="O108" s="230">
        <f>SUM(O109:O121)</f>
        <v>0</v>
      </c>
      <c r="P108" s="230"/>
      <c r="Q108" s="230">
        <f>SUM(Q109:Q121)</f>
        <v>0</v>
      </c>
      <c r="R108" s="230"/>
      <c r="S108" s="230"/>
      <c r="T108" s="231"/>
      <c r="U108" s="225"/>
      <c r="V108" s="225">
        <f>SUM(V109:V121)</f>
        <v>67.17</v>
      </c>
      <c r="W108" s="225"/>
      <c r="X108" s="225"/>
      <c r="AG108" t="s">
        <v>160</v>
      </c>
    </row>
    <row r="109" spans="1:60" ht="22.5" outlineLevel="1" x14ac:dyDescent="0.2">
      <c r="A109" s="232">
        <v>38</v>
      </c>
      <c r="B109" s="233" t="s">
        <v>262</v>
      </c>
      <c r="C109" s="243" t="s">
        <v>263</v>
      </c>
      <c r="D109" s="234" t="s">
        <v>264</v>
      </c>
      <c r="E109" s="235">
        <v>4.8239999999999998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15</v>
      </c>
      <c r="M109" s="237">
        <f>G109*(1+L109/100)</f>
        <v>0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7" t="s">
        <v>227</v>
      </c>
      <c r="S109" s="237" t="s">
        <v>175</v>
      </c>
      <c r="T109" s="238" t="s">
        <v>175</v>
      </c>
      <c r="U109" s="224">
        <v>4.665</v>
      </c>
      <c r="V109" s="224">
        <f>ROUND(E109*U109,2)</f>
        <v>22.5</v>
      </c>
      <c r="W109" s="224"/>
      <c r="X109" s="224" t="s">
        <v>265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266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44"/>
      <c r="D110" s="240"/>
      <c r="E110" s="240"/>
      <c r="F110" s="240"/>
      <c r="G110" s="240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168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32">
        <v>39</v>
      </c>
      <c r="B111" s="233" t="s">
        <v>267</v>
      </c>
      <c r="C111" s="243" t="s">
        <v>268</v>
      </c>
      <c r="D111" s="234" t="s">
        <v>264</v>
      </c>
      <c r="E111" s="235">
        <v>4.8239999999999998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15</v>
      </c>
      <c r="M111" s="237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7" t="s">
        <v>227</v>
      </c>
      <c r="S111" s="237" t="s">
        <v>175</v>
      </c>
      <c r="T111" s="238" t="s">
        <v>175</v>
      </c>
      <c r="U111" s="224">
        <v>2.4500000000000002</v>
      </c>
      <c r="V111" s="224">
        <f>ROUND(E111*U111,2)</f>
        <v>11.82</v>
      </c>
      <c r="W111" s="224"/>
      <c r="X111" s="224" t="s">
        <v>265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266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57" t="s">
        <v>269</v>
      </c>
      <c r="D112" s="252"/>
      <c r="E112" s="252"/>
      <c r="F112" s="252"/>
      <c r="G112" s="252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210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56"/>
      <c r="D113" s="239"/>
      <c r="E113" s="239"/>
      <c r="F113" s="239"/>
      <c r="G113" s="239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168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32">
        <v>40</v>
      </c>
      <c r="B114" s="233" t="s">
        <v>270</v>
      </c>
      <c r="C114" s="243" t="s">
        <v>271</v>
      </c>
      <c r="D114" s="234" t="s">
        <v>264</v>
      </c>
      <c r="E114" s="235">
        <v>91.656000000000006</v>
      </c>
      <c r="F114" s="236"/>
      <c r="G114" s="237">
        <f>ROUND(E114*F114,2)</f>
        <v>0</v>
      </c>
      <c r="H114" s="236"/>
      <c r="I114" s="237">
        <f>ROUND(E114*H114,2)</f>
        <v>0</v>
      </c>
      <c r="J114" s="236"/>
      <c r="K114" s="237">
        <f>ROUND(E114*J114,2)</f>
        <v>0</v>
      </c>
      <c r="L114" s="237">
        <v>15</v>
      </c>
      <c r="M114" s="237">
        <f>G114*(1+L114/100)</f>
        <v>0</v>
      </c>
      <c r="N114" s="237">
        <v>0</v>
      </c>
      <c r="O114" s="237">
        <f>ROUND(E114*N114,2)</f>
        <v>0</v>
      </c>
      <c r="P114" s="237">
        <v>0</v>
      </c>
      <c r="Q114" s="237">
        <f>ROUND(E114*P114,2)</f>
        <v>0</v>
      </c>
      <c r="R114" s="237" t="s">
        <v>227</v>
      </c>
      <c r="S114" s="237" t="s">
        <v>175</v>
      </c>
      <c r="T114" s="238" t="s">
        <v>175</v>
      </c>
      <c r="U114" s="224">
        <v>0</v>
      </c>
      <c r="V114" s="224">
        <f>ROUND(E114*U114,2)</f>
        <v>0</v>
      </c>
      <c r="W114" s="224"/>
      <c r="X114" s="224" t="s">
        <v>265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266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44"/>
      <c r="D115" s="240"/>
      <c r="E115" s="240"/>
      <c r="F115" s="240"/>
      <c r="G115" s="240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168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32">
        <v>41</v>
      </c>
      <c r="B116" s="233" t="s">
        <v>272</v>
      </c>
      <c r="C116" s="243" t="s">
        <v>273</v>
      </c>
      <c r="D116" s="234" t="s">
        <v>264</v>
      </c>
      <c r="E116" s="235">
        <v>4.8239999999999998</v>
      </c>
      <c r="F116" s="236"/>
      <c r="G116" s="237">
        <f>ROUND(E116*F116,2)</f>
        <v>0</v>
      </c>
      <c r="H116" s="236"/>
      <c r="I116" s="237">
        <f>ROUND(E116*H116,2)</f>
        <v>0</v>
      </c>
      <c r="J116" s="236"/>
      <c r="K116" s="237">
        <f>ROUND(E116*J116,2)</f>
        <v>0</v>
      </c>
      <c r="L116" s="237">
        <v>15</v>
      </c>
      <c r="M116" s="237">
        <f>G116*(1+L116/100)</f>
        <v>0</v>
      </c>
      <c r="N116" s="237">
        <v>0</v>
      </c>
      <c r="O116" s="237">
        <f>ROUND(E116*N116,2)</f>
        <v>0</v>
      </c>
      <c r="P116" s="237">
        <v>0</v>
      </c>
      <c r="Q116" s="237">
        <f>ROUND(E116*P116,2)</f>
        <v>0</v>
      </c>
      <c r="R116" s="237" t="s">
        <v>227</v>
      </c>
      <c r="S116" s="237" t="s">
        <v>175</v>
      </c>
      <c r="T116" s="238" t="s">
        <v>175</v>
      </c>
      <c r="U116" s="224">
        <v>4.71</v>
      </c>
      <c r="V116" s="224">
        <f>ROUND(E116*U116,2)</f>
        <v>22.72</v>
      </c>
      <c r="W116" s="224"/>
      <c r="X116" s="224" t="s">
        <v>265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266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44"/>
      <c r="D117" s="240"/>
      <c r="E117" s="240"/>
      <c r="F117" s="240"/>
      <c r="G117" s="240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168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 x14ac:dyDescent="0.2">
      <c r="A118" s="232">
        <v>42</v>
      </c>
      <c r="B118" s="233" t="s">
        <v>274</v>
      </c>
      <c r="C118" s="243" t="s">
        <v>275</v>
      </c>
      <c r="D118" s="234" t="s">
        <v>264</v>
      </c>
      <c r="E118" s="235">
        <v>19.295999999999999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15</v>
      </c>
      <c r="M118" s="237">
        <f>G118*(1+L118/100)</f>
        <v>0</v>
      </c>
      <c r="N118" s="237">
        <v>0</v>
      </c>
      <c r="O118" s="237">
        <f>ROUND(E118*N118,2)</f>
        <v>0</v>
      </c>
      <c r="P118" s="237">
        <v>0</v>
      </c>
      <c r="Q118" s="237">
        <f>ROUND(E118*P118,2)</f>
        <v>0</v>
      </c>
      <c r="R118" s="237" t="s">
        <v>227</v>
      </c>
      <c r="S118" s="237" t="s">
        <v>175</v>
      </c>
      <c r="T118" s="238" t="s">
        <v>175</v>
      </c>
      <c r="U118" s="224">
        <v>0.52500000000000002</v>
      </c>
      <c r="V118" s="224">
        <f>ROUND(E118*U118,2)</f>
        <v>10.130000000000001</v>
      </c>
      <c r="W118" s="224"/>
      <c r="X118" s="224" t="s">
        <v>265</v>
      </c>
      <c r="Y118" s="215"/>
      <c r="Z118" s="215"/>
      <c r="AA118" s="215"/>
      <c r="AB118" s="215"/>
      <c r="AC118" s="215"/>
      <c r="AD118" s="215"/>
      <c r="AE118" s="215"/>
      <c r="AF118" s="215"/>
      <c r="AG118" s="215" t="s">
        <v>266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22"/>
      <c r="B119" s="223"/>
      <c r="C119" s="244"/>
      <c r="D119" s="240"/>
      <c r="E119" s="240"/>
      <c r="F119" s="240"/>
      <c r="G119" s="240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5"/>
      <c r="Z119" s="215"/>
      <c r="AA119" s="215"/>
      <c r="AB119" s="215"/>
      <c r="AC119" s="215"/>
      <c r="AD119" s="215"/>
      <c r="AE119" s="215"/>
      <c r="AF119" s="215"/>
      <c r="AG119" s="215" t="s">
        <v>168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ht="22.5" outlineLevel="1" x14ac:dyDescent="0.2">
      <c r="A120" s="232">
        <v>43</v>
      </c>
      <c r="B120" s="233" t="s">
        <v>276</v>
      </c>
      <c r="C120" s="243" t="s">
        <v>277</v>
      </c>
      <c r="D120" s="234" t="s">
        <v>264</v>
      </c>
      <c r="E120" s="235">
        <v>4.8239999999999998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15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7" t="s">
        <v>227</v>
      </c>
      <c r="S120" s="237" t="s">
        <v>175</v>
      </c>
      <c r="T120" s="238" t="s">
        <v>175</v>
      </c>
      <c r="U120" s="224">
        <v>0</v>
      </c>
      <c r="V120" s="224">
        <f>ROUND(E120*U120,2)</f>
        <v>0</v>
      </c>
      <c r="W120" s="224"/>
      <c r="X120" s="224" t="s">
        <v>265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266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44"/>
      <c r="D121" s="240"/>
      <c r="E121" s="240"/>
      <c r="F121" s="240"/>
      <c r="G121" s="240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168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x14ac:dyDescent="0.2">
      <c r="A122" s="226" t="s">
        <v>159</v>
      </c>
      <c r="B122" s="227" t="s">
        <v>95</v>
      </c>
      <c r="C122" s="242" t="s">
        <v>96</v>
      </c>
      <c r="D122" s="228"/>
      <c r="E122" s="229"/>
      <c r="F122" s="230"/>
      <c r="G122" s="230">
        <f>SUMIF(AG123:AG155,"&lt;&gt;NOR",G123:G155)</f>
        <v>0</v>
      </c>
      <c r="H122" s="230"/>
      <c r="I122" s="230">
        <f>SUM(I123:I155)</f>
        <v>0</v>
      </c>
      <c r="J122" s="230"/>
      <c r="K122" s="230">
        <f>SUM(K123:K155)</f>
        <v>0</v>
      </c>
      <c r="L122" s="230"/>
      <c r="M122" s="230">
        <f>SUM(M123:M155)</f>
        <v>0</v>
      </c>
      <c r="N122" s="230"/>
      <c r="O122" s="230">
        <f>SUM(O123:O155)</f>
        <v>0</v>
      </c>
      <c r="P122" s="230"/>
      <c r="Q122" s="230">
        <f>SUM(Q123:Q155)</f>
        <v>0</v>
      </c>
      <c r="R122" s="230"/>
      <c r="S122" s="230"/>
      <c r="T122" s="231"/>
      <c r="U122" s="225"/>
      <c r="V122" s="225">
        <f>SUM(V123:V155)</f>
        <v>3.2399999999999998</v>
      </c>
      <c r="W122" s="225"/>
      <c r="X122" s="225"/>
      <c r="AG122" t="s">
        <v>160</v>
      </c>
    </row>
    <row r="123" spans="1:60" outlineLevel="1" x14ac:dyDescent="0.2">
      <c r="A123" s="232">
        <v>44</v>
      </c>
      <c r="B123" s="233" t="s">
        <v>479</v>
      </c>
      <c r="C123" s="243" t="s">
        <v>480</v>
      </c>
      <c r="D123" s="234" t="s">
        <v>192</v>
      </c>
      <c r="E123" s="235">
        <v>2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15</v>
      </c>
      <c r="M123" s="237">
        <f>G123*(1+L123/100)</f>
        <v>0</v>
      </c>
      <c r="N123" s="237">
        <v>0</v>
      </c>
      <c r="O123" s="237">
        <f>ROUND(E123*N123,2)</f>
        <v>0</v>
      </c>
      <c r="P123" s="237">
        <v>0</v>
      </c>
      <c r="Q123" s="237">
        <f>ROUND(E123*P123,2)</f>
        <v>0</v>
      </c>
      <c r="R123" s="237" t="s">
        <v>408</v>
      </c>
      <c r="S123" s="237" t="s">
        <v>175</v>
      </c>
      <c r="T123" s="238" t="s">
        <v>175</v>
      </c>
      <c r="U123" s="224">
        <v>0.44500000000000001</v>
      </c>
      <c r="V123" s="224">
        <f>ROUND(E123*U123,2)</f>
        <v>0.89</v>
      </c>
      <c r="W123" s="224"/>
      <c r="X123" s="224" t="s">
        <v>166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297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44"/>
      <c r="D124" s="240"/>
      <c r="E124" s="240"/>
      <c r="F124" s="240"/>
      <c r="G124" s="240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168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32">
        <v>45</v>
      </c>
      <c r="B125" s="233" t="s">
        <v>481</v>
      </c>
      <c r="C125" s="243" t="s">
        <v>482</v>
      </c>
      <c r="D125" s="234" t="s">
        <v>192</v>
      </c>
      <c r="E125" s="235">
        <v>1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15</v>
      </c>
      <c r="M125" s="237">
        <f>G125*(1+L125/100)</f>
        <v>0</v>
      </c>
      <c r="N125" s="237">
        <v>0</v>
      </c>
      <c r="O125" s="237">
        <f>ROUND(E125*N125,2)</f>
        <v>0</v>
      </c>
      <c r="P125" s="237">
        <v>0</v>
      </c>
      <c r="Q125" s="237">
        <f>ROUND(E125*P125,2)</f>
        <v>0</v>
      </c>
      <c r="R125" s="237" t="s">
        <v>408</v>
      </c>
      <c r="S125" s="237" t="s">
        <v>175</v>
      </c>
      <c r="T125" s="238" t="s">
        <v>175</v>
      </c>
      <c r="U125" s="224">
        <v>0.65500000000000003</v>
      </c>
      <c r="V125" s="224">
        <f>ROUND(E125*U125,2)</f>
        <v>0.66</v>
      </c>
      <c r="W125" s="224"/>
      <c r="X125" s="224" t="s">
        <v>166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297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44"/>
      <c r="D126" s="240"/>
      <c r="E126" s="240"/>
      <c r="F126" s="240"/>
      <c r="G126" s="240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168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32">
        <v>46</v>
      </c>
      <c r="B127" s="233" t="s">
        <v>483</v>
      </c>
      <c r="C127" s="243" t="s">
        <v>484</v>
      </c>
      <c r="D127" s="234" t="s">
        <v>192</v>
      </c>
      <c r="E127" s="235">
        <v>1</v>
      </c>
      <c r="F127" s="236"/>
      <c r="G127" s="237">
        <f>ROUND(E127*F127,2)</f>
        <v>0</v>
      </c>
      <c r="H127" s="236"/>
      <c r="I127" s="237">
        <f>ROUND(E127*H127,2)</f>
        <v>0</v>
      </c>
      <c r="J127" s="236"/>
      <c r="K127" s="237">
        <f>ROUND(E127*J127,2)</f>
        <v>0</v>
      </c>
      <c r="L127" s="237">
        <v>15</v>
      </c>
      <c r="M127" s="237">
        <f>G127*(1+L127/100)</f>
        <v>0</v>
      </c>
      <c r="N127" s="237">
        <v>0</v>
      </c>
      <c r="O127" s="237">
        <f>ROUND(E127*N127,2)</f>
        <v>0</v>
      </c>
      <c r="P127" s="237">
        <v>0</v>
      </c>
      <c r="Q127" s="237">
        <f>ROUND(E127*P127,2)</f>
        <v>0</v>
      </c>
      <c r="R127" s="237" t="s">
        <v>408</v>
      </c>
      <c r="S127" s="237" t="s">
        <v>175</v>
      </c>
      <c r="T127" s="238" t="s">
        <v>175</v>
      </c>
      <c r="U127" s="224">
        <v>0.16800000000000001</v>
      </c>
      <c r="V127" s="224">
        <f>ROUND(E127*U127,2)</f>
        <v>0.17</v>
      </c>
      <c r="W127" s="224"/>
      <c r="X127" s="224" t="s">
        <v>166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297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44"/>
      <c r="D128" s="240"/>
      <c r="E128" s="240"/>
      <c r="F128" s="240"/>
      <c r="G128" s="240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168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32">
        <v>47</v>
      </c>
      <c r="B129" s="233" t="s">
        <v>485</v>
      </c>
      <c r="C129" s="243" t="s">
        <v>486</v>
      </c>
      <c r="D129" s="234" t="s">
        <v>192</v>
      </c>
      <c r="E129" s="235">
        <v>2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15</v>
      </c>
      <c r="M129" s="237">
        <f>G129*(1+L129/100)</f>
        <v>0</v>
      </c>
      <c r="N129" s="237">
        <v>0</v>
      </c>
      <c r="O129" s="237">
        <f>ROUND(E129*N129,2)</f>
        <v>0</v>
      </c>
      <c r="P129" s="237">
        <v>0</v>
      </c>
      <c r="Q129" s="237">
        <f>ROUND(E129*P129,2)</f>
        <v>0</v>
      </c>
      <c r="R129" s="237" t="s">
        <v>408</v>
      </c>
      <c r="S129" s="237" t="s">
        <v>175</v>
      </c>
      <c r="T129" s="238" t="s">
        <v>175</v>
      </c>
      <c r="U129" s="224">
        <v>0.37</v>
      </c>
      <c r="V129" s="224">
        <f>ROUND(E129*U129,2)</f>
        <v>0.74</v>
      </c>
      <c r="W129" s="224"/>
      <c r="X129" s="224" t="s">
        <v>166</v>
      </c>
      <c r="Y129" s="215"/>
      <c r="Z129" s="215"/>
      <c r="AA129" s="215"/>
      <c r="AB129" s="215"/>
      <c r="AC129" s="215"/>
      <c r="AD129" s="215"/>
      <c r="AE129" s="215"/>
      <c r="AF129" s="215"/>
      <c r="AG129" s="215" t="s">
        <v>297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44"/>
      <c r="D130" s="240"/>
      <c r="E130" s="240"/>
      <c r="F130" s="240"/>
      <c r="G130" s="240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168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22.5" outlineLevel="1" x14ac:dyDescent="0.2">
      <c r="A131" s="232">
        <v>48</v>
      </c>
      <c r="B131" s="233" t="s">
        <v>487</v>
      </c>
      <c r="C131" s="243" t="s">
        <v>488</v>
      </c>
      <c r="D131" s="234" t="s">
        <v>192</v>
      </c>
      <c r="E131" s="235">
        <v>2</v>
      </c>
      <c r="F131" s="236"/>
      <c r="G131" s="237">
        <f>ROUND(E131*F131,2)</f>
        <v>0</v>
      </c>
      <c r="H131" s="236"/>
      <c r="I131" s="237">
        <f>ROUND(E131*H131,2)</f>
        <v>0</v>
      </c>
      <c r="J131" s="236"/>
      <c r="K131" s="237">
        <f>ROUND(E131*J131,2)</f>
        <v>0</v>
      </c>
      <c r="L131" s="237">
        <v>15</v>
      </c>
      <c r="M131" s="237">
        <f>G131*(1+L131/100)</f>
        <v>0</v>
      </c>
      <c r="N131" s="237">
        <v>0</v>
      </c>
      <c r="O131" s="237">
        <f>ROUND(E131*N131,2)</f>
        <v>0</v>
      </c>
      <c r="P131" s="237">
        <v>0</v>
      </c>
      <c r="Q131" s="237">
        <f>ROUND(E131*P131,2)</f>
        <v>0</v>
      </c>
      <c r="R131" s="237" t="s">
        <v>311</v>
      </c>
      <c r="S131" s="237" t="s">
        <v>175</v>
      </c>
      <c r="T131" s="238" t="s">
        <v>175</v>
      </c>
      <c r="U131" s="224">
        <v>0</v>
      </c>
      <c r="V131" s="224">
        <f>ROUND(E131*U131,2)</f>
        <v>0</v>
      </c>
      <c r="W131" s="224"/>
      <c r="X131" s="224" t="s">
        <v>312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415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44"/>
      <c r="D132" s="240"/>
      <c r="E132" s="240"/>
      <c r="F132" s="240"/>
      <c r="G132" s="240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168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2.5" outlineLevel="1" x14ac:dyDescent="0.2">
      <c r="A133" s="232">
        <v>49</v>
      </c>
      <c r="B133" s="233" t="s">
        <v>489</v>
      </c>
      <c r="C133" s="243" t="s">
        <v>490</v>
      </c>
      <c r="D133" s="234" t="s">
        <v>192</v>
      </c>
      <c r="E133" s="235">
        <v>1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15</v>
      </c>
      <c r="M133" s="237">
        <f>G133*(1+L133/100)</f>
        <v>0</v>
      </c>
      <c r="N133" s="237">
        <v>0</v>
      </c>
      <c r="O133" s="237">
        <f>ROUND(E133*N133,2)</f>
        <v>0</v>
      </c>
      <c r="P133" s="237">
        <v>0</v>
      </c>
      <c r="Q133" s="237">
        <f>ROUND(E133*P133,2)</f>
        <v>0</v>
      </c>
      <c r="R133" s="237" t="s">
        <v>311</v>
      </c>
      <c r="S133" s="237" t="s">
        <v>175</v>
      </c>
      <c r="T133" s="238" t="s">
        <v>175</v>
      </c>
      <c r="U133" s="224">
        <v>0</v>
      </c>
      <c r="V133" s="224">
        <f>ROUND(E133*U133,2)</f>
        <v>0</v>
      </c>
      <c r="W133" s="224"/>
      <c r="X133" s="224" t="s">
        <v>312</v>
      </c>
      <c r="Y133" s="215"/>
      <c r="Z133" s="215"/>
      <c r="AA133" s="215"/>
      <c r="AB133" s="215"/>
      <c r="AC133" s="215"/>
      <c r="AD133" s="215"/>
      <c r="AE133" s="215"/>
      <c r="AF133" s="215"/>
      <c r="AG133" s="215" t="s">
        <v>415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44"/>
      <c r="D134" s="240"/>
      <c r="E134" s="240"/>
      <c r="F134" s="240"/>
      <c r="G134" s="240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168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32">
        <v>50</v>
      </c>
      <c r="B135" s="233" t="s">
        <v>491</v>
      </c>
      <c r="C135" s="243" t="s">
        <v>492</v>
      </c>
      <c r="D135" s="234" t="s">
        <v>192</v>
      </c>
      <c r="E135" s="235">
        <v>1</v>
      </c>
      <c r="F135" s="236"/>
      <c r="G135" s="237">
        <f>ROUND(E135*F135,2)</f>
        <v>0</v>
      </c>
      <c r="H135" s="236"/>
      <c r="I135" s="237">
        <f>ROUND(E135*H135,2)</f>
        <v>0</v>
      </c>
      <c r="J135" s="236"/>
      <c r="K135" s="237">
        <f>ROUND(E135*J135,2)</f>
        <v>0</v>
      </c>
      <c r="L135" s="237">
        <v>15</v>
      </c>
      <c r="M135" s="237">
        <f>G135*(1+L135/100)</f>
        <v>0</v>
      </c>
      <c r="N135" s="237">
        <v>0</v>
      </c>
      <c r="O135" s="237">
        <f>ROUND(E135*N135,2)</f>
        <v>0</v>
      </c>
      <c r="P135" s="237">
        <v>0</v>
      </c>
      <c r="Q135" s="237">
        <f>ROUND(E135*P135,2)</f>
        <v>0</v>
      </c>
      <c r="R135" s="237" t="s">
        <v>311</v>
      </c>
      <c r="S135" s="237" t="s">
        <v>175</v>
      </c>
      <c r="T135" s="238" t="s">
        <v>175</v>
      </c>
      <c r="U135" s="224">
        <v>0</v>
      </c>
      <c r="V135" s="224">
        <f>ROUND(E135*U135,2)</f>
        <v>0</v>
      </c>
      <c r="W135" s="224"/>
      <c r="X135" s="224" t="s">
        <v>312</v>
      </c>
      <c r="Y135" s="215"/>
      <c r="Z135" s="215"/>
      <c r="AA135" s="215"/>
      <c r="AB135" s="215"/>
      <c r="AC135" s="215"/>
      <c r="AD135" s="215"/>
      <c r="AE135" s="215"/>
      <c r="AF135" s="215"/>
      <c r="AG135" s="215" t="s">
        <v>415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44"/>
      <c r="D136" s="240"/>
      <c r="E136" s="240"/>
      <c r="F136" s="240"/>
      <c r="G136" s="240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168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32">
        <v>51</v>
      </c>
      <c r="B137" s="233" t="s">
        <v>493</v>
      </c>
      <c r="C137" s="243" t="s">
        <v>494</v>
      </c>
      <c r="D137" s="234" t="s">
        <v>192</v>
      </c>
      <c r="E137" s="235">
        <v>1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15</v>
      </c>
      <c r="M137" s="237">
        <f>G137*(1+L137/100)</f>
        <v>0</v>
      </c>
      <c r="N137" s="237">
        <v>0</v>
      </c>
      <c r="O137" s="237">
        <f>ROUND(E137*N137,2)</f>
        <v>0</v>
      </c>
      <c r="P137" s="237">
        <v>0</v>
      </c>
      <c r="Q137" s="237">
        <f>ROUND(E137*P137,2)</f>
        <v>0</v>
      </c>
      <c r="R137" s="237" t="s">
        <v>311</v>
      </c>
      <c r="S137" s="237" t="s">
        <v>175</v>
      </c>
      <c r="T137" s="238" t="s">
        <v>175</v>
      </c>
      <c r="U137" s="224">
        <v>0</v>
      </c>
      <c r="V137" s="224">
        <f>ROUND(E137*U137,2)</f>
        <v>0</v>
      </c>
      <c r="W137" s="224"/>
      <c r="X137" s="224" t="s">
        <v>312</v>
      </c>
      <c r="Y137" s="215"/>
      <c r="Z137" s="215"/>
      <c r="AA137" s="215"/>
      <c r="AB137" s="215"/>
      <c r="AC137" s="215"/>
      <c r="AD137" s="215"/>
      <c r="AE137" s="215"/>
      <c r="AF137" s="215"/>
      <c r="AG137" s="215" t="s">
        <v>415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22"/>
      <c r="B138" s="223"/>
      <c r="C138" s="244"/>
      <c r="D138" s="240"/>
      <c r="E138" s="240"/>
      <c r="F138" s="240"/>
      <c r="G138" s="240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168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32">
        <v>52</v>
      </c>
      <c r="B139" s="233" t="s">
        <v>495</v>
      </c>
      <c r="C139" s="243" t="s">
        <v>496</v>
      </c>
      <c r="D139" s="234" t="s">
        <v>192</v>
      </c>
      <c r="E139" s="235">
        <v>1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15</v>
      </c>
      <c r="M139" s="237">
        <f>G139*(1+L139/100)</f>
        <v>0</v>
      </c>
      <c r="N139" s="237">
        <v>0</v>
      </c>
      <c r="O139" s="237">
        <f>ROUND(E139*N139,2)</f>
        <v>0</v>
      </c>
      <c r="P139" s="237">
        <v>0</v>
      </c>
      <c r="Q139" s="237">
        <f>ROUND(E139*P139,2)</f>
        <v>0</v>
      </c>
      <c r="R139" s="237" t="s">
        <v>311</v>
      </c>
      <c r="S139" s="237" t="s">
        <v>175</v>
      </c>
      <c r="T139" s="238" t="s">
        <v>175</v>
      </c>
      <c r="U139" s="224">
        <v>0</v>
      </c>
      <c r="V139" s="224">
        <f>ROUND(E139*U139,2)</f>
        <v>0</v>
      </c>
      <c r="W139" s="224"/>
      <c r="X139" s="224" t="s">
        <v>312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415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44"/>
      <c r="D140" s="240"/>
      <c r="E140" s="240"/>
      <c r="F140" s="240"/>
      <c r="G140" s="240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168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32">
        <v>53</v>
      </c>
      <c r="B141" s="233" t="s">
        <v>497</v>
      </c>
      <c r="C141" s="243" t="s">
        <v>498</v>
      </c>
      <c r="D141" s="234" t="s">
        <v>192</v>
      </c>
      <c r="E141" s="235">
        <v>1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15</v>
      </c>
      <c r="M141" s="237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7" t="s">
        <v>311</v>
      </c>
      <c r="S141" s="237" t="s">
        <v>175</v>
      </c>
      <c r="T141" s="238" t="s">
        <v>175</v>
      </c>
      <c r="U141" s="224">
        <v>0</v>
      </c>
      <c r="V141" s="224">
        <f>ROUND(E141*U141,2)</f>
        <v>0</v>
      </c>
      <c r="W141" s="224"/>
      <c r="X141" s="224" t="s">
        <v>312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415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44"/>
      <c r="D142" s="240"/>
      <c r="E142" s="240"/>
      <c r="F142" s="240"/>
      <c r="G142" s="240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168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ht="22.5" outlineLevel="1" x14ac:dyDescent="0.2">
      <c r="A143" s="232">
        <v>54</v>
      </c>
      <c r="B143" s="233" t="s">
        <v>499</v>
      </c>
      <c r="C143" s="243" t="s">
        <v>500</v>
      </c>
      <c r="D143" s="234" t="s">
        <v>192</v>
      </c>
      <c r="E143" s="235">
        <v>1</v>
      </c>
      <c r="F143" s="236"/>
      <c r="G143" s="237">
        <f>ROUND(E143*F143,2)</f>
        <v>0</v>
      </c>
      <c r="H143" s="236"/>
      <c r="I143" s="237">
        <f>ROUND(E143*H143,2)</f>
        <v>0</v>
      </c>
      <c r="J143" s="236"/>
      <c r="K143" s="237">
        <f>ROUND(E143*J143,2)</f>
        <v>0</v>
      </c>
      <c r="L143" s="237">
        <v>15</v>
      </c>
      <c r="M143" s="237">
        <f>G143*(1+L143/100)</f>
        <v>0</v>
      </c>
      <c r="N143" s="237">
        <v>0</v>
      </c>
      <c r="O143" s="237">
        <f>ROUND(E143*N143,2)</f>
        <v>0</v>
      </c>
      <c r="P143" s="237">
        <v>0</v>
      </c>
      <c r="Q143" s="237">
        <f>ROUND(E143*P143,2)</f>
        <v>0</v>
      </c>
      <c r="R143" s="237" t="s">
        <v>311</v>
      </c>
      <c r="S143" s="237" t="s">
        <v>175</v>
      </c>
      <c r="T143" s="238" t="s">
        <v>175</v>
      </c>
      <c r="U143" s="224">
        <v>0</v>
      </c>
      <c r="V143" s="224">
        <f>ROUND(E143*U143,2)</f>
        <v>0</v>
      </c>
      <c r="W143" s="224"/>
      <c r="X143" s="224" t="s">
        <v>312</v>
      </c>
      <c r="Y143" s="215"/>
      <c r="Z143" s="215"/>
      <c r="AA143" s="215"/>
      <c r="AB143" s="215"/>
      <c r="AC143" s="215"/>
      <c r="AD143" s="215"/>
      <c r="AE143" s="215"/>
      <c r="AF143" s="215"/>
      <c r="AG143" s="215" t="s">
        <v>415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22"/>
      <c r="B144" s="223"/>
      <c r="C144" s="244"/>
      <c r="D144" s="240"/>
      <c r="E144" s="240"/>
      <c r="F144" s="240"/>
      <c r="G144" s="240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24"/>
      <c r="Y144" s="215"/>
      <c r="Z144" s="215"/>
      <c r="AA144" s="215"/>
      <c r="AB144" s="215"/>
      <c r="AC144" s="215"/>
      <c r="AD144" s="215"/>
      <c r="AE144" s="215"/>
      <c r="AF144" s="215"/>
      <c r="AG144" s="215" t="s">
        <v>168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ht="22.5" outlineLevel="1" x14ac:dyDescent="0.2">
      <c r="A145" s="232">
        <v>55</v>
      </c>
      <c r="B145" s="233" t="s">
        <v>501</v>
      </c>
      <c r="C145" s="243" t="s">
        <v>502</v>
      </c>
      <c r="D145" s="234" t="s">
        <v>192</v>
      </c>
      <c r="E145" s="235">
        <v>1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15</v>
      </c>
      <c r="M145" s="237">
        <f>G145*(1+L145/100)</f>
        <v>0</v>
      </c>
      <c r="N145" s="237">
        <v>0</v>
      </c>
      <c r="O145" s="237">
        <f>ROUND(E145*N145,2)</f>
        <v>0</v>
      </c>
      <c r="P145" s="237">
        <v>0</v>
      </c>
      <c r="Q145" s="237">
        <f>ROUND(E145*P145,2)</f>
        <v>0</v>
      </c>
      <c r="R145" s="237" t="s">
        <v>311</v>
      </c>
      <c r="S145" s="237" t="s">
        <v>175</v>
      </c>
      <c r="T145" s="238" t="s">
        <v>175</v>
      </c>
      <c r="U145" s="224">
        <v>0</v>
      </c>
      <c r="V145" s="224">
        <f>ROUND(E145*U145,2)</f>
        <v>0</v>
      </c>
      <c r="W145" s="224"/>
      <c r="X145" s="224" t="s">
        <v>312</v>
      </c>
      <c r="Y145" s="215"/>
      <c r="Z145" s="215"/>
      <c r="AA145" s="215"/>
      <c r="AB145" s="215"/>
      <c r="AC145" s="215"/>
      <c r="AD145" s="215"/>
      <c r="AE145" s="215"/>
      <c r="AF145" s="215"/>
      <c r="AG145" s="215" t="s">
        <v>415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22"/>
      <c r="B146" s="223"/>
      <c r="C146" s="244"/>
      <c r="D146" s="240"/>
      <c r="E146" s="240"/>
      <c r="F146" s="240"/>
      <c r="G146" s="240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168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ht="22.5" outlineLevel="1" x14ac:dyDescent="0.2">
      <c r="A147" s="232">
        <v>56</v>
      </c>
      <c r="B147" s="233" t="s">
        <v>503</v>
      </c>
      <c r="C147" s="243" t="s">
        <v>504</v>
      </c>
      <c r="D147" s="234" t="s">
        <v>192</v>
      </c>
      <c r="E147" s="235">
        <v>1</v>
      </c>
      <c r="F147" s="236"/>
      <c r="G147" s="237">
        <f>ROUND(E147*F147,2)</f>
        <v>0</v>
      </c>
      <c r="H147" s="236"/>
      <c r="I147" s="237">
        <f>ROUND(E147*H147,2)</f>
        <v>0</v>
      </c>
      <c r="J147" s="236"/>
      <c r="K147" s="237">
        <f>ROUND(E147*J147,2)</f>
        <v>0</v>
      </c>
      <c r="L147" s="237">
        <v>15</v>
      </c>
      <c r="M147" s="237">
        <f>G147*(1+L147/100)</f>
        <v>0</v>
      </c>
      <c r="N147" s="237">
        <v>0</v>
      </c>
      <c r="O147" s="237">
        <f>ROUND(E147*N147,2)</f>
        <v>0</v>
      </c>
      <c r="P147" s="237">
        <v>0</v>
      </c>
      <c r="Q147" s="237">
        <f>ROUND(E147*P147,2)</f>
        <v>0</v>
      </c>
      <c r="R147" s="237" t="s">
        <v>311</v>
      </c>
      <c r="S147" s="237" t="s">
        <v>175</v>
      </c>
      <c r="T147" s="238" t="s">
        <v>175</v>
      </c>
      <c r="U147" s="224">
        <v>0</v>
      </c>
      <c r="V147" s="224">
        <f>ROUND(E147*U147,2)</f>
        <v>0</v>
      </c>
      <c r="W147" s="224"/>
      <c r="X147" s="224" t="s">
        <v>312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415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22"/>
      <c r="B148" s="223"/>
      <c r="C148" s="244"/>
      <c r="D148" s="240"/>
      <c r="E148" s="240"/>
      <c r="F148" s="240"/>
      <c r="G148" s="240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168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32">
        <v>57</v>
      </c>
      <c r="B149" s="233" t="s">
        <v>505</v>
      </c>
      <c r="C149" s="243" t="s">
        <v>506</v>
      </c>
      <c r="D149" s="234" t="s">
        <v>192</v>
      </c>
      <c r="E149" s="235">
        <v>1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15</v>
      </c>
      <c r="M149" s="237">
        <f>G149*(1+L149/100)</f>
        <v>0</v>
      </c>
      <c r="N149" s="237">
        <v>0</v>
      </c>
      <c r="O149" s="237">
        <f>ROUND(E149*N149,2)</f>
        <v>0</v>
      </c>
      <c r="P149" s="237">
        <v>0</v>
      </c>
      <c r="Q149" s="237">
        <f>ROUND(E149*P149,2)</f>
        <v>0</v>
      </c>
      <c r="R149" s="237" t="s">
        <v>408</v>
      </c>
      <c r="S149" s="237" t="s">
        <v>175</v>
      </c>
      <c r="T149" s="238" t="s">
        <v>175</v>
      </c>
      <c r="U149" s="224">
        <v>0.38200000000000001</v>
      </c>
      <c r="V149" s="224">
        <f>ROUND(E149*U149,2)</f>
        <v>0.38</v>
      </c>
      <c r="W149" s="224"/>
      <c r="X149" s="224" t="s">
        <v>166</v>
      </c>
      <c r="Y149" s="215"/>
      <c r="Z149" s="215"/>
      <c r="AA149" s="215"/>
      <c r="AB149" s="215"/>
      <c r="AC149" s="215"/>
      <c r="AD149" s="215"/>
      <c r="AE149" s="215"/>
      <c r="AF149" s="215"/>
      <c r="AG149" s="215" t="s">
        <v>297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22"/>
      <c r="B150" s="223"/>
      <c r="C150" s="244"/>
      <c r="D150" s="240"/>
      <c r="E150" s="240"/>
      <c r="F150" s="240"/>
      <c r="G150" s="240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168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ht="22.5" outlineLevel="1" x14ac:dyDescent="0.2">
      <c r="A151" s="232">
        <v>58</v>
      </c>
      <c r="B151" s="233" t="s">
        <v>507</v>
      </c>
      <c r="C151" s="243" t="s">
        <v>508</v>
      </c>
      <c r="D151" s="234" t="s">
        <v>264</v>
      </c>
      <c r="E151" s="235">
        <v>0.1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15</v>
      </c>
      <c r="M151" s="237">
        <f>G151*(1+L151/100)</f>
        <v>0</v>
      </c>
      <c r="N151" s="237">
        <v>0</v>
      </c>
      <c r="O151" s="237">
        <f>ROUND(E151*N151,2)</f>
        <v>0</v>
      </c>
      <c r="P151" s="237">
        <v>0</v>
      </c>
      <c r="Q151" s="237">
        <f>ROUND(E151*P151,2)</f>
        <v>0</v>
      </c>
      <c r="R151" s="237" t="s">
        <v>408</v>
      </c>
      <c r="S151" s="237" t="s">
        <v>175</v>
      </c>
      <c r="T151" s="238" t="s">
        <v>175</v>
      </c>
      <c r="U151" s="224">
        <v>3.97</v>
      </c>
      <c r="V151" s="224">
        <f>ROUND(E151*U151,2)</f>
        <v>0.4</v>
      </c>
      <c r="W151" s="224"/>
      <c r="X151" s="224" t="s">
        <v>166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297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54" t="s">
        <v>509</v>
      </c>
      <c r="D152" s="250"/>
      <c r="E152" s="250"/>
      <c r="F152" s="250"/>
      <c r="G152" s="250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178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56"/>
      <c r="D153" s="239"/>
      <c r="E153" s="239"/>
      <c r="F153" s="239"/>
      <c r="G153" s="239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168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32">
        <v>59</v>
      </c>
      <c r="B154" s="233" t="s">
        <v>510</v>
      </c>
      <c r="C154" s="243" t="s">
        <v>511</v>
      </c>
      <c r="D154" s="234" t="s">
        <v>192</v>
      </c>
      <c r="E154" s="235">
        <v>3</v>
      </c>
      <c r="F154" s="236"/>
      <c r="G154" s="237">
        <f>ROUND(E154*F154,2)</f>
        <v>0</v>
      </c>
      <c r="H154" s="236"/>
      <c r="I154" s="237">
        <f>ROUND(E154*H154,2)</f>
        <v>0</v>
      </c>
      <c r="J154" s="236"/>
      <c r="K154" s="237">
        <f>ROUND(E154*J154,2)</f>
        <v>0</v>
      </c>
      <c r="L154" s="237">
        <v>15</v>
      </c>
      <c r="M154" s="237">
        <f>G154*(1+L154/100)</f>
        <v>0</v>
      </c>
      <c r="N154" s="237">
        <v>0</v>
      </c>
      <c r="O154" s="237">
        <f>ROUND(E154*N154,2)</f>
        <v>0</v>
      </c>
      <c r="P154" s="237">
        <v>0</v>
      </c>
      <c r="Q154" s="237">
        <f>ROUND(E154*P154,2)</f>
        <v>0</v>
      </c>
      <c r="R154" s="237"/>
      <c r="S154" s="237" t="s">
        <v>164</v>
      </c>
      <c r="T154" s="238" t="s">
        <v>165</v>
      </c>
      <c r="U154" s="224">
        <v>0</v>
      </c>
      <c r="V154" s="224">
        <f>ROUND(E154*U154,2)</f>
        <v>0</v>
      </c>
      <c r="W154" s="224"/>
      <c r="X154" s="224" t="s">
        <v>166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297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44"/>
      <c r="D155" s="240"/>
      <c r="E155" s="240"/>
      <c r="F155" s="240"/>
      <c r="G155" s="240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168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x14ac:dyDescent="0.2">
      <c r="A156" s="226" t="s">
        <v>159</v>
      </c>
      <c r="B156" s="227" t="s">
        <v>97</v>
      </c>
      <c r="C156" s="242" t="s">
        <v>98</v>
      </c>
      <c r="D156" s="228"/>
      <c r="E156" s="229"/>
      <c r="F156" s="230"/>
      <c r="G156" s="230">
        <f>SUMIF(AG157:AG163,"&lt;&gt;NOR",G157:G163)</f>
        <v>0</v>
      </c>
      <c r="H156" s="230"/>
      <c r="I156" s="230">
        <f>SUM(I157:I163)</f>
        <v>0</v>
      </c>
      <c r="J156" s="230"/>
      <c r="K156" s="230">
        <f>SUM(K157:K163)</f>
        <v>0</v>
      </c>
      <c r="L156" s="230"/>
      <c r="M156" s="230">
        <f>SUM(M157:M163)</f>
        <v>0</v>
      </c>
      <c r="N156" s="230"/>
      <c r="O156" s="230">
        <f>SUM(O157:O163)</f>
        <v>0</v>
      </c>
      <c r="P156" s="230"/>
      <c r="Q156" s="230">
        <f>SUM(Q157:Q163)</f>
        <v>0</v>
      </c>
      <c r="R156" s="230"/>
      <c r="S156" s="230"/>
      <c r="T156" s="231"/>
      <c r="U156" s="225"/>
      <c r="V156" s="225">
        <f>SUM(V157:V163)</f>
        <v>1.78</v>
      </c>
      <c r="W156" s="225"/>
      <c r="X156" s="225"/>
      <c r="AG156" t="s">
        <v>160</v>
      </c>
    </row>
    <row r="157" spans="1:60" ht="45" outlineLevel="1" x14ac:dyDescent="0.2">
      <c r="A157" s="232">
        <v>60</v>
      </c>
      <c r="B157" s="233" t="s">
        <v>512</v>
      </c>
      <c r="C157" s="243" t="s">
        <v>513</v>
      </c>
      <c r="D157" s="234" t="s">
        <v>192</v>
      </c>
      <c r="E157" s="235">
        <v>1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15</v>
      </c>
      <c r="M157" s="237">
        <f>G157*(1+L157/100)</f>
        <v>0</v>
      </c>
      <c r="N157" s="237">
        <v>0</v>
      </c>
      <c r="O157" s="237">
        <f>ROUND(E157*N157,2)</f>
        <v>0</v>
      </c>
      <c r="P157" s="237">
        <v>0</v>
      </c>
      <c r="Q157" s="237">
        <f>ROUND(E157*P157,2)</f>
        <v>0</v>
      </c>
      <c r="R157" s="237" t="s">
        <v>408</v>
      </c>
      <c r="S157" s="237" t="s">
        <v>175</v>
      </c>
      <c r="T157" s="238" t="s">
        <v>175</v>
      </c>
      <c r="U157" s="224">
        <v>1.77</v>
      </c>
      <c r="V157" s="224">
        <f>ROUND(E157*U157,2)</f>
        <v>1.77</v>
      </c>
      <c r="W157" s="224"/>
      <c r="X157" s="224" t="s">
        <v>166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297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44"/>
      <c r="D158" s="240"/>
      <c r="E158" s="240"/>
      <c r="F158" s="240"/>
      <c r="G158" s="240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168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ht="22.5" outlineLevel="1" x14ac:dyDescent="0.2">
      <c r="A159" s="232">
        <v>61</v>
      </c>
      <c r="B159" s="233" t="s">
        <v>514</v>
      </c>
      <c r="C159" s="243" t="s">
        <v>515</v>
      </c>
      <c r="D159" s="234" t="s">
        <v>192</v>
      </c>
      <c r="E159" s="235">
        <v>1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15</v>
      </c>
      <c r="M159" s="237">
        <f>G159*(1+L159/100)</f>
        <v>0</v>
      </c>
      <c r="N159" s="237">
        <v>0</v>
      </c>
      <c r="O159" s="237">
        <f>ROUND(E159*N159,2)</f>
        <v>0</v>
      </c>
      <c r="P159" s="237">
        <v>0</v>
      </c>
      <c r="Q159" s="237">
        <f>ROUND(E159*P159,2)</f>
        <v>0</v>
      </c>
      <c r="R159" s="237" t="s">
        <v>311</v>
      </c>
      <c r="S159" s="237" t="s">
        <v>175</v>
      </c>
      <c r="T159" s="238" t="s">
        <v>175</v>
      </c>
      <c r="U159" s="224">
        <v>0</v>
      </c>
      <c r="V159" s="224">
        <f>ROUND(E159*U159,2)</f>
        <v>0</v>
      </c>
      <c r="W159" s="224"/>
      <c r="X159" s="224" t="s">
        <v>312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415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44"/>
      <c r="D160" s="240"/>
      <c r="E160" s="240"/>
      <c r="F160" s="240"/>
      <c r="G160" s="240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168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32">
        <v>62</v>
      </c>
      <c r="B161" s="233" t="s">
        <v>516</v>
      </c>
      <c r="C161" s="243" t="s">
        <v>517</v>
      </c>
      <c r="D161" s="234" t="s">
        <v>264</v>
      </c>
      <c r="E161" s="235">
        <v>7.0000000000000001E-3</v>
      </c>
      <c r="F161" s="236"/>
      <c r="G161" s="237">
        <f>ROUND(E161*F161,2)</f>
        <v>0</v>
      </c>
      <c r="H161" s="236"/>
      <c r="I161" s="237">
        <f>ROUND(E161*H161,2)</f>
        <v>0</v>
      </c>
      <c r="J161" s="236"/>
      <c r="K161" s="237">
        <f>ROUND(E161*J161,2)</f>
        <v>0</v>
      </c>
      <c r="L161" s="237">
        <v>15</v>
      </c>
      <c r="M161" s="237">
        <f>G161*(1+L161/100)</f>
        <v>0</v>
      </c>
      <c r="N161" s="237">
        <v>0</v>
      </c>
      <c r="O161" s="237">
        <f>ROUND(E161*N161,2)</f>
        <v>0</v>
      </c>
      <c r="P161" s="237">
        <v>0</v>
      </c>
      <c r="Q161" s="237">
        <f>ROUND(E161*P161,2)</f>
        <v>0</v>
      </c>
      <c r="R161" s="237" t="s">
        <v>408</v>
      </c>
      <c r="S161" s="237" t="s">
        <v>175</v>
      </c>
      <c r="T161" s="238" t="s">
        <v>175</v>
      </c>
      <c r="U161" s="224">
        <v>1.7789999999999999</v>
      </c>
      <c r="V161" s="224">
        <f>ROUND(E161*U161,2)</f>
        <v>0.01</v>
      </c>
      <c r="W161" s="224"/>
      <c r="X161" s="224" t="s">
        <v>166</v>
      </c>
      <c r="Y161" s="215"/>
      <c r="Z161" s="215"/>
      <c r="AA161" s="215"/>
      <c r="AB161" s="215"/>
      <c r="AC161" s="215"/>
      <c r="AD161" s="215"/>
      <c r="AE161" s="215"/>
      <c r="AF161" s="215"/>
      <c r="AG161" s="215" t="s">
        <v>297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 x14ac:dyDescent="0.2">
      <c r="A162" s="222"/>
      <c r="B162" s="223"/>
      <c r="C162" s="254" t="s">
        <v>372</v>
      </c>
      <c r="D162" s="250"/>
      <c r="E162" s="250"/>
      <c r="F162" s="250"/>
      <c r="G162" s="250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15"/>
      <c r="Z162" s="215"/>
      <c r="AA162" s="215"/>
      <c r="AB162" s="215"/>
      <c r="AC162" s="215"/>
      <c r="AD162" s="215"/>
      <c r="AE162" s="215"/>
      <c r="AF162" s="215"/>
      <c r="AG162" s="215" t="s">
        <v>178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56"/>
      <c r="D163" s="239"/>
      <c r="E163" s="239"/>
      <c r="F163" s="239"/>
      <c r="G163" s="239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168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x14ac:dyDescent="0.2">
      <c r="A164" s="226" t="s">
        <v>159</v>
      </c>
      <c r="B164" s="227" t="s">
        <v>105</v>
      </c>
      <c r="C164" s="242" t="s">
        <v>106</v>
      </c>
      <c r="D164" s="228"/>
      <c r="E164" s="229"/>
      <c r="F164" s="230"/>
      <c r="G164" s="230">
        <f>SUMIF(AG165:AG168,"&lt;&gt;NOR",G165:G168)</f>
        <v>0</v>
      </c>
      <c r="H164" s="230"/>
      <c r="I164" s="230">
        <f>SUM(I165:I168)</f>
        <v>0</v>
      </c>
      <c r="J164" s="230"/>
      <c r="K164" s="230">
        <f>SUM(K165:K168)</f>
        <v>0</v>
      </c>
      <c r="L164" s="230"/>
      <c r="M164" s="230">
        <f>SUM(M165:M168)</f>
        <v>0</v>
      </c>
      <c r="N164" s="230"/>
      <c r="O164" s="230">
        <f>SUM(O165:O168)</f>
        <v>0</v>
      </c>
      <c r="P164" s="230"/>
      <c r="Q164" s="230">
        <f>SUM(Q165:Q168)</f>
        <v>0</v>
      </c>
      <c r="R164" s="230"/>
      <c r="S164" s="230"/>
      <c r="T164" s="231"/>
      <c r="U164" s="225"/>
      <c r="V164" s="225">
        <f>SUM(V165:V168)</f>
        <v>0.17</v>
      </c>
      <c r="W164" s="225"/>
      <c r="X164" s="225"/>
      <c r="AG164" t="s">
        <v>160</v>
      </c>
    </row>
    <row r="165" spans="1:60" ht="22.5" outlineLevel="1" x14ac:dyDescent="0.2">
      <c r="A165" s="232">
        <v>63</v>
      </c>
      <c r="B165" s="233" t="s">
        <v>518</v>
      </c>
      <c r="C165" s="243" t="s">
        <v>519</v>
      </c>
      <c r="D165" s="234" t="s">
        <v>192</v>
      </c>
      <c r="E165" s="235">
        <v>1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15</v>
      </c>
      <c r="M165" s="237">
        <f>G165*(1+L165/100)</f>
        <v>0</v>
      </c>
      <c r="N165" s="237">
        <v>0</v>
      </c>
      <c r="O165" s="237">
        <f>ROUND(E165*N165,2)</f>
        <v>0</v>
      </c>
      <c r="P165" s="237">
        <v>0</v>
      </c>
      <c r="Q165" s="237">
        <f>ROUND(E165*P165,2)</f>
        <v>0</v>
      </c>
      <c r="R165" s="237" t="s">
        <v>412</v>
      </c>
      <c r="S165" s="237" t="s">
        <v>175</v>
      </c>
      <c r="T165" s="238" t="s">
        <v>175</v>
      </c>
      <c r="U165" s="224">
        <v>0.16500000000000001</v>
      </c>
      <c r="V165" s="224">
        <f>ROUND(E165*U165,2)</f>
        <v>0.17</v>
      </c>
      <c r="W165" s="224"/>
      <c r="X165" s="224" t="s">
        <v>166</v>
      </c>
      <c r="Y165" s="215"/>
      <c r="Z165" s="215"/>
      <c r="AA165" s="215"/>
      <c r="AB165" s="215"/>
      <c r="AC165" s="215"/>
      <c r="AD165" s="215"/>
      <c r="AE165" s="215"/>
      <c r="AF165" s="215"/>
      <c r="AG165" s="215" t="s">
        <v>297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44"/>
      <c r="D166" s="240"/>
      <c r="E166" s="240"/>
      <c r="F166" s="240"/>
      <c r="G166" s="240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168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32">
        <v>64</v>
      </c>
      <c r="B167" s="233" t="s">
        <v>520</v>
      </c>
      <c r="C167" s="243" t="s">
        <v>521</v>
      </c>
      <c r="D167" s="234" t="s">
        <v>192</v>
      </c>
      <c r="E167" s="235">
        <v>1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15</v>
      </c>
      <c r="M167" s="237">
        <f>G167*(1+L167/100)</f>
        <v>0</v>
      </c>
      <c r="N167" s="237">
        <v>0</v>
      </c>
      <c r="O167" s="237">
        <f>ROUND(E167*N167,2)</f>
        <v>0</v>
      </c>
      <c r="P167" s="237">
        <v>0</v>
      </c>
      <c r="Q167" s="237">
        <f>ROUND(E167*P167,2)</f>
        <v>0</v>
      </c>
      <c r="R167" s="237" t="s">
        <v>311</v>
      </c>
      <c r="S167" s="237" t="s">
        <v>175</v>
      </c>
      <c r="T167" s="238" t="s">
        <v>175</v>
      </c>
      <c r="U167" s="224">
        <v>0</v>
      </c>
      <c r="V167" s="224">
        <f>ROUND(E167*U167,2)</f>
        <v>0</v>
      </c>
      <c r="W167" s="224"/>
      <c r="X167" s="224" t="s">
        <v>312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415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/>
      <c r="B168" s="223"/>
      <c r="C168" s="244"/>
      <c r="D168" s="240"/>
      <c r="E168" s="240"/>
      <c r="F168" s="240"/>
      <c r="G168" s="240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168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x14ac:dyDescent="0.2">
      <c r="A169" s="3"/>
      <c r="B169" s="4"/>
      <c r="C169" s="245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AE169">
        <v>15</v>
      </c>
      <c r="AF169">
        <v>21</v>
      </c>
      <c r="AG169" t="s">
        <v>146</v>
      </c>
    </row>
    <row r="170" spans="1:60" x14ac:dyDescent="0.2">
      <c r="A170" s="218"/>
      <c r="B170" s="219" t="s">
        <v>29</v>
      </c>
      <c r="C170" s="246"/>
      <c r="D170" s="220"/>
      <c r="E170" s="221"/>
      <c r="F170" s="221"/>
      <c r="G170" s="241">
        <f>G8+G17+G24+G28+G31+G34+G38+G59+G93+G108+G122+G156+G164</f>
        <v>0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AE170">
        <f>SUMIF(L7:L168,AE169,G7:G168)</f>
        <v>0</v>
      </c>
      <c r="AF170">
        <f>SUMIF(L7:L168,AF169,G7:G168)</f>
        <v>0</v>
      </c>
      <c r="AG170" t="s">
        <v>169</v>
      </c>
    </row>
    <row r="171" spans="1:60" x14ac:dyDescent="0.2">
      <c r="C171" s="247"/>
      <c r="D171" s="10"/>
      <c r="AG171" t="s">
        <v>170</v>
      </c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Ht/Lo9ANhPL4xJab7CgyjgXORfBc5JvMT07Pkcb5TT5riur06g9rE3IiIEFTOGiyRvWq5mbCRqSECIJxBMhtg==" saltValue="mV8DES0UNZcu9ysnGkU7Vg==" spinCount="100000" sheet="1"/>
  <mergeCells count="88">
    <mergeCell ref="C162:G162"/>
    <mergeCell ref="C163:G163"/>
    <mergeCell ref="C166:G166"/>
    <mergeCell ref="C168:G168"/>
    <mergeCell ref="C150:G150"/>
    <mergeCell ref="C152:G152"/>
    <mergeCell ref="C153:G153"/>
    <mergeCell ref="C155:G155"/>
    <mergeCell ref="C158:G158"/>
    <mergeCell ref="C160:G160"/>
    <mergeCell ref="C138:G138"/>
    <mergeCell ref="C140:G140"/>
    <mergeCell ref="C142:G142"/>
    <mergeCell ref="C144:G144"/>
    <mergeCell ref="C146:G146"/>
    <mergeCell ref="C148:G148"/>
    <mergeCell ref="C126:G126"/>
    <mergeCell ref="C128:G128"/>
    <mergeCell ref="C130:G130"/>
    <mergeCell ref="C132:G132"/>
    <mergeCell ref="C134:G134"/>
    <mergeCell ref="C136:G136"/>
    <mergeCell ref="C113:G113"/>
    <mergeCell ref="C115:G115"/>
    <mergeCell ref="C117:G117"/>
    <mergeCell ref="C119:G119"/>
    <mergeCell ref="C121:G121"/>
    <mergeCell ref="C124:G124"/>
    <mergeCell ref="C101:G101"/>
    <mergeCell ref="C103:G103"/>
    <mergeCell ref="C105:G105"/>
    <mergeCell ref="C107:G107"/>
    <mergeCell ref="C110:G110"/>
    <mergeCell ref="C112:G112"/>
    <mergeCell ref="C89:G89"/>
    <mergeCell ref="C91:G91"/>
    <mergeCell ref="C92:G92"/>
    <mergeCell ref="C95:G95"/>
    <mergeCell ref="C97:G97"/>
    <mergeCell ref="C99:G99"/>
    <mergeCell ref="C78:G78"/>
    <mergeCell ref="C80:G80"/>
    <mergeCell ref="C81:G81"/>
    <mergeCell ref="C83:G83"/>
    <mergeCell ref="C85:G85"/>
    <mergeCell ref="C87:G87"/>
    <mergeCell ref="C67:G67"/>
    <mergeCell ref="C68:G68"/>
    <mergeCell ref="C70:G70"/>
    <mergeCell ref="C72:G72"/>
    <mergeCell ref="C74:G74"/>
    <mergeCell ref="C76:G76"/>
    <mergeCell ref="C57:G57"/>
    <mergeCell ref="C58:G58"/>
    <mergeCell ref="C61:G61"/>
    <mergeCell ref="C62:G62"/>
    <mergeCell ref="C64:G64"/>
    <mergeCell ref="C65:G65"/>
    <mergeCell ref="C48:G48"/>
    <mergeCell ref="C49:G49"/>
    <mergeCell ref="C51:G51"/>
    <mergeCell ref="C52:G52"/>
    <mergeCell ref="C54:G54"/>
    <mergeCell ref="C55:G55"/>
    <mergeCell ref="C37:G37"/>
    <mergeCell ref="C40:G40"/>
    <mergeCell ref="C42:G42"/>
    <mergeCell ref="C43:G43"/>
    <mergeCell ref="C45:G45"/>
    <mergeCell ref="C46:G46"/>
    <mergeCell ref="C23:G23"/>
    <mergeCell ref="C26:G26"/>
    <mergeCell ref="C27:G27"/>
    <mergeCell ref="C30:G30"/>
    <mergeCell ref="C33:G33"/>
    <mergeCell ref="C36:G36"/>
    <mergeCell ref="C13:G13"/>
    <mergeCell ref="C15:G15"/>
    <mergeCell ref="C16:G16"/>
    <mergeCell ref="C19:G19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0F5CF-78D7-47FB-A495-16BBB4D9A3F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133</v>
      </c>
      <c r="B1" s="200"/>
      <c r="C1" s="200"/>
      <c r="D1" s="200"/>
      <c r="E1" s="200"/>
      <c r="F1" s="200"/>
      <c r="G1" s="200"/>
      <c r="AG1" t="s">
        <v>134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135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135</v>
      </c>
      <c r="AG3" t="s">
        <v>136</v>
      </c>
    </row>
    <row r="4" spans="1:60" ht="24.95" customHeight="1" x14ac:dyDescent="0.2">
      <c r="A4" s="205" t="s">
        <v>9</v>
      </c>
      <c r="B4" s="206" t="s">
        <v>61</v>
      </c>
      <c r="C4" s="207" t="s">
        <v>62</v>
      </c>
      <c r="D4" s="208"/>
      <c r="E4" s="208"/>
      <c r="F4" s="208"/>
      <c r="G4" s="209"/>
      <c r="AG4" t="s">
        <v>137</v>
      </c>
    </row>
    <row r="5" spans="1:60" x14ac:dyDescent="0.2">
      <c r="D5" s="10"/>
    </row>
    <row r="6" spans="1:60" ht="38.25" x14ac:dyDescent="0.2">
      <c r="A6" s="211" t="s">
        <v>138</v>
      </c>
      <c r="B6" s="213" t="s">
        <v>139</v>
      </c>
      <c r="C6" s="213" t="s">
        <v>140</v>
      </c>
      <c r="D6" s="212" t="s">
        <v>141</v>
      </c>
      <c r="E6" s="211" t="s">
        <v>142</v>
      </c>
      <c r="F6" s="210" t="s">
        <v>143</v>
      </c>
      <c r="G6" s="211" t="s">
        <v>29</v>
      </c>
      <c r="H6" s="214" t="s">
        <v>30</v>
      </c>
      <c r="I6" s="214" t="s">
        <v>144</v>
      </c>
      <c r="J6" s="214" t="s">
        <v>31</v>
      </c>
      <c r="K6" s="214" t="s">
        <v>145</v>
      </c>
      <c r="L6" s="214" t="s">
        <v>146</v>
      </c>
      <c r="M6" s="214" t="s">
        <v>147</v>
      </c>
      <c r="N6" s="214" t="s">
        <v>148</v>
      </c>
      <c r="O6" s="214" t="s">
        <v>149</v>
      </c>
      <c r="P6" s="214" t="s">
        <v>150</v>
      </c>
      <c r="Q6" s="214" t="s">
        <v>151</v>
      </c>
      <c r="R6" s="214" t="s">
        <v>152</v>
      </c>
      <c r="S6" s="214" t="s">
        <v>153</v>
      </c>
      <c r="T6" s="214" t="s">
        <v>154</v>
      </c>
      <c r="U6" s="214" t="s">
        <v>155</v>
      </c>
      <c r="V6" s="214" t="s">
        <v>156</v>
      </c>
      <c r="W6" s="214" t="s">
        <v>157</v>
      </c>
      <c r="X6" s="214" t="s">
        <v>158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159</v>
      </c>
      <c r="B8" s="227" t="s">
        <v>73</v>
      </c>
      <c r="C8" s="242" t="s">
        <v>74</v>
      </c>
      <c r="D8" s="228"/>
      <c r="E8" s="229"/>
      <c r="F8" s="230"/>
      <c r="G8" s="230">
        <f>SUMIF(AG9:AG13,"&lt;&gt;NOR",G9:G13)</f>
        <v>0</v>
      </c>
      <c r="H8" s="230"/>
      <c r="I8" s="230">
        <f>SUM(I9:I13)</f>
        <v>0</v>
      </c>
      <c r="J8" s="230"/>
      <c r="K8" s="230">
        <f>SUM(K9:K13)</f>
        <v>0</v>
      </c>
      <c r="L8" s="230"/>
      <c r="M8" s="230">
        <f>SUM(M9:M13)</f>
        <v>0</v>
      </c>
      <c r="N8" s="230"/>
      <c r="O8" s="230">
        <f>SUM(O9:O13)</f>
        <v>0</v>
      </c>
      <c r="P8" s="230"/>
      <c r="Q8" s="230">
        <f>SUM(Q9:Q13)</f>
        <v>0</v>
      </c>
      <c r="R8" s="230"/>
      <c r="S8" s="230"/>
      <c r="T8" s="231"/>
      <c r="U8" s="225"/>
      <c r="V8" s="225">
        <f>SUM(V9:V13)</f>
        <v>11.89</v>
      </c>
      <c r="W8" s="225"/>
      <c r="X8" s="225"/>
      <c r="AG8" t="s">
        <v>160</v>
      </c>
    </row>
    <row r="9" spans="1:60" ht="22.5" outlineLevel="1" x14ac:dyDescent="0.2">
      <c r="A9" s="232">
        <v>1</v>
      </c>
      <c r="B9" s="233" t="s">
        <v>522</v>
      </c>
      <c r="C9" s="243" t="s">
        <v>523</v>
      </c>
      <c r="D9" s="234" t="s">
        <v>304</v>
      </c>
      <c r="E9" s="235">
        <v>38.107999999999997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 t="s">
        <v>174</v>
      </c>
      <c r="S9" s="237" t="s">
        <v>175</v>
      </c>
      <c r="T9" s="238" t="s">
        <v>175</v>
      </c>
      <c r="U9" s="224">
        <v>0.186</v>
      </c>
      <c r="V9" s="224">
        <f>ROUND(E9*U9,2)</f>
        <v>7.09</v>
      </c>
      <c r="W9" s="224"/>
      <c r="X9" s="224" t="s">
        <v>166</v>
      </c>
      <c r="Y9" s="215"/>
      <c r="Z9" s="215"/>
      <c r="AA9" s="215"/>
      <c r="AB9" s="215"/>
      <c r="AC9" s="215"/>
      <c r="AD9" s="215"/>
      <c r="AE9" s="215"/>
      <c r="AF9" s="215"/>
      <c r="AG9" s="215" t="s">
        <v>176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4" t="s">
        <v>398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6"/>
      <c r="D11" s="239"/>
      <c r="E11" s="239"/>
      <c r="F11" s="239"/>
      <c r="G11" s="239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168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2">
        <v>2</v>
      </c>
      <c r="B12" s="233" t="s">
        <v>204</v>
      </c>
      <c r="C12" s="243" t="s">
        <v>205</v>
      </c>
      <c r="D12" s="234" t="s">
        <v>184</v>
      </c>
      <c r="E12" s="235">
        <v>5.7161999999999997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 t="s">
        <v>185</v>
      </c>
      <c r="S12" s="237" t="s">
        <v>175</v>
      </c>
      <c r="T12" s="238" t="s">
        <v>175</v>
      </c>
      <c r="U12" s="224">
        <v>0.84</v>
      </c>
      <c r="V12" s="224">
        <f>ROUND(E12*U12,2)</f>
        <v>4.8</v>
      </c>
      <c r="W12" s="224"/>
      <c r="X12" s="224" t="s">
        <v>166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44"/>
      <c r="D13" s="240"/>
      <c r="E13" s="240"/>
      <c r="F13" s="240"/>
      <c r="G13" s="24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168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">
      <c r="A14" s="226" t="s">
        <v>159</v>
      </c>
      <c r="B14" s="227" t="s">
        <v>75</v>
      </c>
      <c r="C14" s="242" t="s">
        <v>76</v>
      </c>
      <c r="D14" s="228"/>
      <c r="E14" s="229"/>
      <c r="F14" s="230"/>
      <c r="G14" s="230">
        <f>SUMIF(AG15:AG16,"&lt;&gt;NOR",G15:G16)</f>
        <v>0</v>
      </c>
      <c r="H14" s="230"/>
      <c r="I14" s="230">
        <f>SUM(I15:I16)</f>
        <v>0</v>
      </c>
      <c r="J14" s="230"/>
      <c r="K14" s="230">
        <f>SUM(K15:K16)</f>
        <v>0</v>
      </c>
      <c r="L14" s="230"/>
      <c r="M14" s="230">
        <f>SUM(M15:M16)</f>
        <v>0</v>
      </c>
      <c r="N14" s="230"/>
      <c r="O14" s="230">
        <f>SUM(O15:O16)</f>
        <v>0</v>
      </c>
      <c r="P14" s="230"/>
      <c r="Q14" s="230">
        <f>SUM(Q15:Q16)</f>
        <v>0</v>
      </c>
      <c r="R14" s="230"/>
      <c r="S14" s="230"/>
      <c r="T14" s="231"/>
      <c r="U14" s="225"/>
      <c r="V14" s="225">
        <f>SUM(V15:V16)</f>
        <v>24</v>
      </c>
      <c r="W14" s="225"/>
      <c r="X14" s="225"/>
      <c r="AG14" t="s">
        <v>160</v>
      </c>
    </row>
    <row r="15" spans="1:60" outlineLevel="1" x14ac:dyDescent="0.2">
      <c r="A15" s="232">
        <v>3</v>
      </c>
      <c r="B15" s="233" t="s">
        <v>524</v>
      </c>
      <c r="C15" s="243" t="s">
        <v>525</v>
      </c>
      <c r="D15" s="234" t="s">
        <v>526</v>
      </c>
      <c r="E15" s="235">
        <v>24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15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 t="s">
        <v>527</v>
      </c>
      <c r="S15" s="237" t="s">
        <v>175</v>
      </c>
      <c r="T15" s="238" t="s">
        <v>175</v>
      </c>
      <c r="U15" s="224">
        <v>1</v>
      </c>
      <c r="V15" s="224">
        <f>ROUND(E15*U15,2)</f>
        <v>24</v>
      </c>
      <c r="W15" s="224"/>
      <c r="X15" s="224" t="s">
        <v>528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529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44"/>
      <c r="D16" s="240"/>
      <c r="E16" s="240"/>
      <c r="F16" s="240"/>
      <c r="G16" s="240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168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26" t="s">
        <v>159</v>
      </c>
      <c r="B17" s="227" t="s">
        <v>81</v>
      </c>
      <c r="C17" s="242" t="s">
        <v>82</v>
      </c>
      <c r="D17" s="228"/>
      <c r="E17" s="229"/>
      <c r="F17" s="230"/>
      <c r="G17" s="230">
        <f>SUMIF(AG18:AG27,"&lt;&gt;NOR",G18:G27)</f>
        <v>0</v>
      </c>
      <c r="H17" s="230"/>
      <c r="I17" s="230">
        <f>SUM(I18:I27)</f>
        <v>0</v>
      </c>
      <c r="J17" s="230"/>
      <c r="K17" s="230">
        <f>SUM(K18:K27)</f>
        <v>0</v>
      </c>
      <c r="L17" s="230"/>
      <c r="M17" s="230">
        <f>SUM(M18:M27)</f>
        <v>0</v>
      </c>
      <c r="N17" s="230"/>
      <c r="O17" s="230">
        <f>SUM(O18:O27)</f>
        <v>0.03</v>
      </c>
      <c r="P17" s="230"/>
      <c r="Q17" s="230">
        <f>SUM(Q18:Q27)</f>
        <v>0.74</v>
      </c>
      <c r="R17" s="230"/>
      <c r="S17" s="230"/>
      <c r="T17" s="231"/>
      <c r="U17" s="225"/>
      <c r="V17" s="225">
        <f>SUM(V18:V27)</f>
        <v>15.25</v>
      </c>
      <c r="W17" s="225"/>
      <c r="X17" s="225"/>
      <c r="AG17" t="s">
        <v>160</v>
      </c>
    </row>
    <row r="18" spans="1:60" ht="33.75" outlineLevel="1" x14ac:dyDescent="0.2">
      <c r="A18" s="232">
        <v>4</v>
      </c>
      <c r="B18" s="233" t="s">
        <v>530</v>
      </c>
      <c r="C18" s="243" t="s">
        <v>531</v>
      </c>
      <c r="D18" s="234" t="s">
        <v>243</v>
      </c>
      <c r="E18" s="235">
        <v>4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3.4000000000000002E-4</v>
      </c>
      <c r="O18" s="237">
        <f>ROUND(E18*N18,2)</f>
        <v>0</v>
      </c>
      <c r="P18" s="237">
        <v>5.3999999999999999E-2</v>
      </c>
      <c r="Q18" s="237">
        <f>ROUND(E18*P18,2)</f>
        <v>0.22</v>
      </c>
      <c r="R18" s="237" t="s">
        <v>227</v>
      </c>
      <c r="S18" s="237" t="s">
        <v>175</v>
      </c>
      <c r="T18" s="238" t="s">
        <v>175</v>
      </c>
      <c r="U18" s="224">
        <v>0.38100000000000001</v>
      </c>
      <c r="V18" s="224">
        <f>ROUND(E18*U18,2)</f>
        <v>1.52</v>
      </c>
      <c r="W18" s="224"/>
      <c r="X18" s="224" t="s">
        <v>166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176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4" t="s">
        <v>256</v>
      </c>
      <c r="D19" s="250"/>
      <c r="E19" s="250"/>
      <c r="F19" s="250"/>
      <c r="G19" s="250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178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58" t="s">
        <v>257</v>
      </c>
      <c r="D20" s="253"/>
      <c r="E20" s="253"/>
      <c r="F20" s="253"/>
      <c r="G20" s="253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210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56"/>
      <c r="D21" s="239"/>
      <c r="E21" s="239"/>
      <c r="F21" s="239"/>
      <c r="G21" s="239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168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2">
        <v>5</v>
      </c>
      <c r="B22" s="233" t="s">
        <v>532</v>
      </c>
      <c r="C22" s="243" t="s">
        <v>533</v>
      </c>
      <c r="D22" s="234" t="s">
        <v>304</v>
      </c>
      <c r="E22" s="235">
        <v>38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15</v>
      </c>
      <c r="M22" s="237">
        <f>G22*(1+L22/100)</f>
        <v>0</v>
      </c>
      <c r="N22" s="237">
        <v>4.8999999999999998E-4</v>
      </c>
      <c r="O22" s="237">
        <f>ROUND(E22*N22,2)</f>
        <v>0.02</v>
      </c>
      <c r="P22" s="237">
        <v>1.2999999999999999E-2</v>
      </c>
      <c r="Q22" s="237">
        <f>ROUND(E22*P22,2)</f>
        <v>0.49</v>
      </c>
      <c r="R22" s="237" t="s">
        <v>227</v>
      </c>
      <c r="S22" s="237" t="s">
        <v>175</v>
      </c>
      <c r="T22" s="238" t="s">
        <v>175</v>
      </c>
      <c r="U22" s="224">
        <v>0.30099999999999999</v>
      </c>
      <c r="V22" s="224">
        <f>ROUND(E22*U22,2)</f>
        <v>11.44</v>
      </c>
      <c r="W22" s="224"/>
      <c r="X22" s="224" t="s">
        <v>166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176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57" t="s">
        <v>257</v>
      </c>
      <c r="D23" s="252"/>
      <c r="E23" s="252"/>
      <c r="F23" s="252"/>
      <c r="G23" s="252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210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6"/>
      <c r="D24" s="239"/>
      <c r="E24" s="239"/>
      <c r="F24" s="239"/>
      <c r="G24" s="239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168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32">
        <v>6</v>
      </c>
      <c r="B25" s="233" t="s">
        <v>534</v>
      </c>
      <c r="C25" s="243" t="s">
        <v>535</v>
      </c>
      <c r="D25" s="234" t="s">
        <v>304</v>
      </c>
      <c r="E25" s="235">
        <v>13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15</v>
      </c>
      <c r="M25" s="237">
        <f>G25*(1+L25/100)</f>
        <v>0</v>
      </c>
      <c r="N25" s="237">
        <v>4.8999999999999998E-4</v>
      </c>
      <c r="O25" s="237">
        <f>ROUND(E25*N25,2)</f>
        <v>0.01</v>
      </c>
      <c r="P25" s="237">
        <v>2E-3</v>
      </c>
      <c r="Q25" s="237">
        <f>ROUND(E25*P25,2)</f>
        <v>0.03</v>
      </c>
      <c r="R25" s="237" t="s">
        <v>227</v>
      </c>
      <c r="S25" s="237" t="s">
        <v>175</v>
      </c>
      <c r="T25" s="238" t="s">
        <v>175</v>
      </c>
      <c r="U25" s="224">
        <v>0.17599999999999999</v>
      </c>
      <c r="V25" s="224">
        <f>ROUND(E25*U25,2)</f>
        <v>2.29</v>
      </c>
      <c r="W25" s="224"/>
      <c r="X25" s="224" t="s">
        <v>166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176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7" t="s">
        <v>257</v>
      </c>
      <c r="D26" s="252"/>
      <c r="E26" s="252"/>
      <c r="F26" s="252"/>
      <c r="G26" s="252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210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6"/>
      <c r="D27" s="239"/>
      <c r="E27" s="239"/>
      <c r="F27" s="239"/>
      <c r="G27" s="239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168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26" t="s">
        <v>159</v>
      </c>
      <c r="B28" s="227" t="s">
        <v>83</v>
      </c>
      <c r="C28" s="242" t="s">
        <v>84</v>
      </c>
      <c r="D28" s="228"/>
      <c r="E28" s="229"/>
      <c r="F28" s="230"/>
      <c r="G28" s="230">
        <f>SUMIF(AG29:AG41,"&lt;&gt;NOR",G29:G41)</f>
        <v>0</v>
      </c>
      <c r="H28" s="230"/>
      <c r="I28" s="230">
        <f>SUM(I29:I41)</f>
        <v>0</v>
      </c>
      <c r="J28" s="230"/>
      <c r="K28" s="230">
        <f>SUM(K29:K41)</f>
        <v>0</v>
      </c>
      <c r="L28" s="230"/>
      <c r="M28" s="230">
        <f>SUM(M29:M41)</f>
        <v>0</v>
      </c>
      <c r="N28" s="230"/>
      <c r="O28" s="230">
        <f>SUM(O29:O41)</f>
        <v>0</v>
      </c>
      <c r="P28" s="230"/>
      <c r="Q28" s="230">
        <f>SUM(Q29:Q41)</f>
        <v>0</v>
      </c>
      <c r="R28" s="230"/>
      <c r="S28" s="230"/>
      <c r="T28" s="231"/>
      <c r="U28" s="225"/>
      <c r="V28" s="225">
        <f>SUM(V29:V41)</f>
        <v>10.250000000000002</v>
      </c>
      <c r="W28" s="225"/>
      <c r="X28" s="225"/>
      <c r="AG28" t="s">
        <v>160</v>
      </c>
    </row>
    <row r="29" spans="1:60" ht="22.5" outlineLevel="1" x14ac:dyDescent="0.2">
      <c r="A29" s="232">
        <v>7</v>
      </c>
      <c r="B29" s="233" t="s">
        <v>262</v>
      </c>
      <c r="C29" s="243" t="s">
        <v>263</v>
      </c>
      <c r="D29" s="234" t="s">
        <v>264</v>
      </c>
      <c r="E29" s="235">
        <v>0.73599999999999999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15</v>
      </c>
      <c r="M29" s="237">
        <f>G29*(1+L29/100)</f>
        <v>0</v>
      </c>
      <c r="N29" s="237">
        <v>0</v>
      </c>
      <c r="O29" s="237">
        <f>ROUND(E29*N29,2)</f>
        <v>0</v>
      </c>
      <c r="P29" s="237">
        <v>0</v>
      </c>
      <c r="Q29" s="237">
        <f>ROUND(E29*P29,2)</f>
        <v>0</v>
      </c>
      <c r="R29" s="237" t="s">
        <v>227</v>
      </c>
      <c r="S29" s="237" t="s">
        <v>175</v>
      </c>
      <c r="T29" s="238" t="s">
        <v>175</v>
      </c>
      <c r="U29" s="224">
        <v>4.665</v>
      </c>
      <c r="V29" s="224">
        <f>ROUND(E29*U29,2)</f>
        <v>3.43</v>
      </c>
      <c r="W29" s="224"/>
      <c r="X29" s="224" t="s">
        <v>265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266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44"/>
      <c r="D30" s="240"/>
      <c r="E30" s="240"/>
      <c r="F30" s="240"/>
      <c r="G30" s="240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168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2">
        <v>8</v>
      </c>
      <c r="B31" s="233" t="s">
        <v>267</v>
      </c>
      <c r="C31" s="243" t="s">
        <v>268</v>
      </c>
      <c r="D31" s="234" t="s">
        <v>264</v>
      </c>
      <c r="E31" s="235">
        <v>0.73599999999999999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0</v>
      </c>
      <c r="O31" s="237">
        <f>ROUND(E31*N31,2)</f>
        <v>0</v>
      </c>
      <c r="P31" s="237">
        <v>0</v>
      </c>
      <c r="Q31" s="237">
        <f>ROUND(E31*P31,2)</f>
        <v>0</v>
      </c>
      <c r="R31" s="237" t="s">
        <v>227</v>
      </c>
      <c r="S31" s="237" t="s">
        <v>175</v>
      </c>
      <c r="T31" s="238" t="s">
        <v>175</v>
      </c>
      <c r="U31" s="224">
        <v>2.4500000000000002</v>
      </c>
      <c r="V31" s="224">
        <f>ROUND(E31*U31,2)</f>
        <v>1.8</v>
      </c>
      <c r="W31" s="224"/>
      <c r="X31" s="224" t="s">
        <v>265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266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7" t="s">
        <v>269</v>
      </c>
      <c r="D32" s="252"/>
      <c r="E32" s="252"/>
      <c r="F32" s="252"/>
      <c r="G32" s="252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210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56"/>
      <c r="D33" s="239"/>
      <c r="E33" s="239"/>
      <c r="F33" s="239"/>
      <c r="G33" s="239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168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32">
        <v>9</v>
      </c>
      <c r="B34" s="233" t="s">
        <v>270</v>
      </c>
      <c r="C34" s="243" t="s">
        <v>271</v>
      </c>
      <c r="D34" s="234" t="s">
        <v>264</v>
      </c>
      <c r="E34" s="235">
        <v>13.984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15</v>
      </c>
      <c r="M34" s="237">
        <f>G34*(1+L34/100)</f>
        <v>0</v>
      </c>
      <c r="N34" s="237">
        <v>0</v>
      </c>
      <c r="O34" s="237">
        <f>ROUND(E34*N34,2)</f>
        <v>0</v>
      </c>
      <c r="P34" s="237">
        <v>0</v>
      </c>
      <c r="Q34" s="237">
        <f>ROUND(E34*P34,2)</f>
        <v>0</v>
      </c>
      <c r="R34" s="237" t="s">
        <v>227</v>
      </c>
      <c r="S34" s="237" t="s">
        <v>175</v>
      </c>
      <c r="T34" s="238" t="s">
        <v>175</v>
      </c>
      <c r="U34" s="224">
        <v>0</v>
      </c>
      <c r="V34" s="224">
        <f>ROUND(E34*U34,2)</f>
        <v>0</v>
      </c>
      <c r="W34" s="224"/>
      <c r="X34" s="224" t="s">
        <v>265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266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44"/>
      <c r="D35" s="240"/>
      <c r="E35" s="240"/>
      <c r="F35" s="240"/>
      <c r="G35" s="240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168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32">
        <v>10</v>
      </c>
      <c r="B36" s="233" t="s">
        <v>272</v>
      </c>
      <c r="C36" s="243" t="s">
        <v>273</v>
      </c>
      <c r="D36" s="234" t="s">
        <v>264</v>
      </c>
      <c r="E36" s="235">
        <v>0.73599999999999999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15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 t="s">
        <v>227</v>
      </c>
      <c r="S36" s="237" t="s">
        <v>175</v>
      </c>
      <c r="T36" s="238" t="s">
        <v>175</v>
      </c>
      <c r="U36" s="224">
        <v>4.71</v>
      </c>
      <c r="V36" s="224">
        <f>ROUND(E36*U36,2)</f>
        <v>3.47</v>
      </c>
      <c r="W36" s="224"/>
      <c r="X36" s="224" t="s">
        <v>265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266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44"/>
      <c r="D37" s="240"/>
      <c r="E37" s="240"/>
      <c r="F37" s="240"/>
      <c r="G37" s="240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168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32">
        <v>11</v>
      </c>
      <c r="B38" s="233" t="s">
        <v>274</v>
      </c>
      <c r="C38" s="243" t="s">
        <v>275</v>
      </c>
      <c r="D38" s="234" t="s">
        <v>264</v>
      </c>
      <c r="E38" s="235">
        <v>2.944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15</v>
      </c>
      <c r="M38" s="237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7" t="s">
        <v>227</v>
      </c>
      <c r="S38" s="237" t="s">
        <v>175</v>
      </c>
      <c r="T38" s="238" t="s">
        <v>175</v>
      </c>
      <c r="U38" s="224">
        <v>0.52500000000000002</v>
      </c>
      <c r="V38" s="224">
        <f>ROUND(E38*U38,2)</f>
        <v>1.55</v>
      </c>
      <c r="W38" s="224"/>
      <c r="X38" s="224" t="s">
        <v>265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266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44"/>
      <c r="D39" s="240"/>
      <c r="E39" s="240"/>
      <c r="F39" s="240"/>
      <c r="G39" s="240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168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32">
        <v>12</v>
      </c>
      <c r="B40" s="233" t="s">
        <v>276</v>
      </c>
      <c r="C40" s="243" t="s">
        <v>277</v>
      </c>
      <c r="D40" s="234" t="s">
        <v>264</v>
      </c>
      <c r="E40" s="235">
        <v>0.73599999999999999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15</v>
      </c>
      <c r="M40" s="237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7" t="s">
        <v>227</v>
      </c>
      <c r="S40" s="237" t="s">
        <v>175</v>
      </c>
      <c r="T40" s="238" t="s">
        <v>175</v>
      </c>
      <c r="U40" s="224">
        <v>0</v>
      </c>
      <c r="V40" s="224">
        <f>ROUND(E40*U40,2)</f>
        <v>0</v>
      </c>
      <c r="W40" s="224"/>
      <c r="X40" s="224" t="s">
        <v>265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266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44"/>
      <c r="D41" s="240"/>
      <c r="E41" s="240"/>
      <c r="F41" s="240"/>
      <c r="G41" s="240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168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">
      <c r="A42" s="226" t="s">
        <v>159</v>
      </c>
      <c r="B42" s="227" t="s">
        <v>85</v>
      </c>
      <c r="C42" s="242" t="s">
        <v>86</v>
      </c>
      <c r="D42" s="228"/>
      <c r="E42" s="229"/>
      <c r="F42" s="230"/>
      <c r="G42" s="230">
        <f>SUMIF(AG43:AG45,"&lt;&gt;NOR",G43:G45)</f>
        <v>0</v>
      </c>
      <c r="H42" s="230"/>
      <c r="I42" s="230">
        <f>SUM(I43:I45)</f>
        <v>0</v>
      </c>
      <c r="J42" s="230"/>
      <c r="K42" s="230">
        <f>SUM(K43:K45)</f>
        <v>0</v>
      </c>
      <c r="L42" s="230"/>
      <c r="M42" s="230">
        <f>SUM(M43:M45)</f>
        <v>0</v>
      </c>
      <c r="N42" s="230"/>
      <c r="O42" s="230">
        <f>SUM(O43:O45)</f>
        <v>0</v>
      </c>
      <c r="P42" s="230"/>
      <c r="Q42" s="230">
        <f>SUM(Q43:Q45)</f>
        <v>0</v>
      </c>
      <c r="R42" s="230"/>
      <c r="S42" s="230"/>
      <c r="T42" s="231"/>
      <c r="U42" s="225"/>
      <c r="V42" s="225">
        <f>SUM(V43:V45)</f>
        <v>2.52</v>
      </c>
      <c r="W42" s="225"/>
      <c r="X42" s="225"/>
      <c r="AG42" t="s">
        <v>160</v>
      </c>
    </row>
    <row r="43" spans="1:60" ht="33.75" outlineLevel="1" x14ac:dyDescent="0.2">
      <c r="A43" s="232">
        <v>13</v>
      </c>
      <c r="B43" s="233" t="s">
        <v>536</v>
      </c>
      <c r="C43" s="243" t="s">
        <v>537</v>
      </c>
      <c r="D43" s="234" t="s">
        <v>264</v>
      </c>
      <c r="E43" s="235">
        <v>0.45729999999999998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15</v>
      </c>
      <c r="M43" s="237">
        <f>G43*(1+L43/100)</f>
        <v>0</v>
      </c>
      <c r="N43" s="237">
        <v>0</v>
      </c>
      <c r="O43" s="237">
        <f>ROUND(E43*N43,2)</f>
        <v>0</v>
      </c>
      <c r="P43" s="237">
        <v>0</v>
      </c>
      <c r="Q43" s="237">
        <f>ROUND(E43*P43,2)</f>
        <v>0</v>
      </c>
      <c r="R43" s="237" t="s">
        <v>174</v>
      </c>
      <c r="S43" s="237" t="s">
        <v>175</v>
      </c>
      <c r="T43" s="238" t="s">
        <v>175</v>
      </c>
      <c r="U43" s="224">
        <v>5.5</v>
      </c>
      <c r="V43" s="224">
        <f>ROUND(E43*U43,2)</f>
        <v>2.52</v>
      </c>
      <c r="W43" s="224"/>
      <c r="X43" s="224" t="s">
        <v>166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176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4" t="s">
        <v>282</v>
      </c>
      <c r="D44" s="250"/>
      <c r="E44" s="250"/>
      <c r="F44" s="250"/>
      <c r="G44" s="250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178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6"/>
      <c r="D45" s="239"/>
      <c r="E45" s="239"/>
      <c r="F45" s="239"/>
      <c r="G45" s="239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168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">
      <c r="A46" s="226" t="s">
        <v>159</v>
      </c>
      <c r="B46" s="227" t="s">
        <v>89</v>
      </c>
      <c r="C46" s="242" t="s">
        <v>90</v>
      </c>
      <c r="D46" s="228"/>
      <c r="E46" s="229"/>
      <c r="F46" s="230"/>
      <c r="G46" s="230">
        <f>SUMIF(AG47:AG59,"&lt;&gt;NOR",G47:G59)</f>
        <v>0</v>
      </c>
      <c r="H46" s="230"/>
      <c r="I46" s="230">
        <f>SUM(I47:I59)</f>
        <v>0</v>
      </c>
      <c r="J46" s="230"/>
      <c r="K46" s="230">
        <f>SUM(K47:K59)</f>
        <v>0</v>
      </c>
      <c r="L46" s="230"/>
      <c r="M46" s="230">
        <f>SUM(M47:M59)</f>
        <v>0</v>
      </c>
      <c r="N46" s="230"/>
      <c r="O46" s="230">
        <f>SUM(O47:O59)</f>
        <v>0</v>
      </c>
      <c r="P46" s="230"/>
      <c r="Q46" s="230">
        <f>SUM(Q47:Q59)</f>
        <v>0</v>
      </c>
      <c r="R46" s="230"/>
      <c r="S46" s="230"/>
      <c r="T46" s="231"/>
      <c r="U46" s="225"/>
      <c r="V46" s="225">
        <f>SUM(V47:V59)</f>
        <v>3.99</v>
      </c>
      <c r="W46" s="225"/>
      <c r="X46" s="225"/>
      <c r="AG46" t="s">
        <v>160</v>
      </c>
    </row>
    <row r="47" spans="1:60" ht="22.5" outlineLevel="1" x14ac:dyDescent="0.2">
      <c r="A47" s="232">
        <v>14</v>
      </c>
      <c r="B47" s="233" t="s">
        <v>538</v>
      </c>
      <c r="C47" s="243" t="s">
        <v>539</v>
      </c>
      <c r="D47" s="234" t="s">
        <v>304</v>
      </c>
      <c r="E47" s="235">
        <v>26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15</v>
      </c>
      <c r="M47" s="237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7" t="s">
        <v>311</v>
      </c>
      <c r="S47" s="237" t="s">
        <v>175</v>
      </c>
      <c r="T47" s="238" t="s">
        <v>175</v>
      </c>
      <c r="U47" s="224">
        <v>0</v>
      </c>
      <c r="V47" s="224">
        <f>ROUND(E47*U47,2)</f>
        <v>0</v>
      </c>
      <c r="W47" s="224"/>
      <c r="X47" s="224" t="s">
        <v>312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313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44"/>
      <c r="D48" s="240"/>
      <c r="E48" s="240"/>
      <c r="F48" s="240"/>
      <c r="G48" s="240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168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32">
        <v>15</v>
      </c>
      <c r="B49" s="233" t="s">
        <v>540</v>
      </c>
      <c r="C49" s="243" t="s">
        <v>541</v>
      </c>
      <c r="D49" s="234" t="s">
        <v>304</v>
      </c>
      <c r="E49" s="235">
        <v>12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7" t="s">
        <v>311</v>
      </c>
      <c r="S49" s="237" t="s">
        <v>175</v>
      </c>
      <c r="T49" s="238" t="s">
        <v>175</v>
      </c>
      <c r="U49" s="224">
        <v>0</v>
      </c>
      <c r="V49" s="224">
        <f>ROUND(E49*U49,2)</f>
        <v>0</v>
      </c>
      <c r="W49" s="224"/>
      <c r="X49" s="224" t="s">
        <v>312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313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44"/>
      <c r="D50" s="240"/>
      <c r="E50" s="240"/>
      <c r="F50" s="240"/>
      <c r="G50" s="240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168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2">
        <v>16</v>
      </c>
      <c r="B51" s="233" t="s">
        <v>542</v>
      </c>
      <c r="C51" s="243" t="s">
        <v>543</v>
      </c>
      <c r="D51" s="234" t="s">
        <v>243</v>
      </c>
      <c r="E51" s="235">
        <v>1.9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7" t="s">
        <v>311</v>
      </c>
      <c r="S51" s="237" t="s">
        <v>175</v>
      </c>
      <c r="T51" s="238" t="s">
        <v>175</v>
      </c>
      <c r="U51" s="224">
        <v>0</v>
      </c>
      <c r="V51" s="224">
        <f>ROUND(E51*U51,2)</f>
        <v>0</v>
      </c>
      <c r="W51" s="224"/>
      <c r="X51" s="224" t="s">
        <v>312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415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44"/>
      <c r="D52" s="240"/>
      <c r="E52" s="240"/>
      <c r="F52" s="240"/>
      <c r="G52" s="240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168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32">
        <v>17</v>
      </c>
      <c r="B53" s="233" t="s">
        <v>544</v>
      </c>
      <c r="C53" s="243" t="s">
        <v>545</v>
      </c>
      <c r="D53" s="234" t="s">
        <v>243</v>
      </c>
      <c r="E53" s="235">
        <v>190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15</v>
      </c>
      <c r="M53" s="237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7" t="s">
        <v>311</v>
      </c>
      <c r="S53" s="237" t="s">
        <v>175</v>
      </c>
      <c r="T53" s="238" t="s">
        <v>175</v>
      </c>
      <c r="U53" s="224">
        <v>0</v>
      </c>
      <c r="V53" s="224">
        <f>ROUND(E53*U53,2)</f>
        <v>0</v>
      </c>
      <c r="W53" s="224"/>
      <c r="X53" s="224" t="s">
        <v>312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415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44"/>
      <c r="D54" s="240"/>
      <c r="E54" s="240"/>
      <c r="F54" s="240"/>
      <c r="G54" s="240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168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32">
        <v>18</v>
      </c>
      <c r="B55" s="233" t="s">
        <v>546</v>
      </c>
      <c r="C55" s="243" t="s">
        <v>547</v>
      </c>
      <c r="D55" s="234" t="s">
        <v>304</v>
      </c>
      <c r="E55" s="235">
        <v>38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15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 t="s">
        <v>408</v>
      </c>
      <c r="S55" s="237" t="s">
        <v>175</v>
      </c>
      <c r="T55" s="238" t="s">
        <v>175</v>
      </c>
      <c r="U55" s="224">
        <v>0.105</v>
      </c>
      <c r="V55" s="224">
        <f>ROUND(E55*U55,2)</f>
        <v>3.99</v>
      </c>
      <c r="W55" s="224"/>
      <c r="X55" s="224" t="s">
        <v>166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297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44"/>
      <c r="D56" s="240"/>
      <c r="E56" s="240"/>
      <c r="F56" s="240"/>
      <c r="G56" s="240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168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32">
        <v>19</v>
      </c>
      <c r="B57" s="233" t="s">
        <v>548</v>
      </c>
      <c r="C57" s="243" t="s">
        <v>549</v>
      </c>
      <c r="D57" s="234" t="s">
        <v>264</v>
      </c>
      <c r="E57" s="235">
        <v>1.14E-3</v>
      </c>
      <c r="F57" s="236"/>
      <c r="G57" s="237">
        <f>ROUND(E57*F57,2)</f>
        <v>0</v>
      </c>
      <c r="H57" s="236"/>
      <c r="I57" s="237">
        <f>ROUND(E57*H57,2)</f>
        <v>0</v>
      </c>
      <c r="J57" s="236"/>
      <c r="K57" s="237">
        <f>ROUND(E57*J57,2)</f>
        <v>0</v>
      </c>
      <c r="L57" s="237">
        <v>15</v>
      </c>
      <c r="M57" s="237">
        <f>G57*(1+L57/100)</f>
        <v>0</v>
      </c>
      <c r="N57" s="237">
        <v>0</v>
      </c>
      <c r="O57" s="237">
        <f>ROUND(E57*N57,2)</f>
        <v>0</v>
      </c>
      <c r="P57" s="237">
        <v>0</v>
      </c>
      <c r="Q57" s="237">
        <f>ROUND(E57*P57,2)</f>
        <v>0</v>
      </c>
      <c r="R57" s="237" t="s">
        <v>550</v>
      </c>
      <c r="S57" s="237" t="s">
        <v>175</v>
      </c>
      <c r="T57" s="238" t="s">
        <v>175</v>
      </c>
      <c r="U57" s="224">
        <v>1.966</v>
      </c>
      <c r="V57" s="224">
        <f>ROUND(E57*U57,2)</f>
        <v>0</v>
      </c>
      <c r="W57" s="224"/>
      <c r="X57" s="224" t="s">
        <v>166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297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54" t="s">
        <v>317</v>
      </c>
      <c r="D58" s="250"/>
      <c r="E58" s="250"/>
      <c r="F58" s="250"/>
      <c r="G58" s="250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178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6"/>
      <c r="D59" s="239"/>
      <c r="E59" s="239"/>
      <c r="F59" s="239"/>
      <c r="G59" s="239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168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">
      <c r="A60" s="226" t="s">
        <v>159</v>
      </c>
      <c r="B60" s="227" t="s">
        <v>101</v>
      </c>
      <c r="C60" s="242" t="s">
        <v>102</v>
      </c>
      <c r="D60" s="228"/>
      <c r="E60" s="229"/>
      <c r="F60" s="230"/>
      <c r="G60" s="230">
        <f>SUMIF(AG61:AG69,"&lt;&gt;NOR",G61:G69)</f>
        <v>0</v>
      </c>
      <c r="H60" s="230"/>
      <c r="I60" s="230">
        <f>SUM(I61:I69)</f>
        <v>0</v>
      </c>
      <c r="J60" s="230"/>
      <c r="K60" s="230">
        <f>SUM(K61:K69)</f>
        <v>0</v>
      </c>
      <c r="L60" s="230"/>
      <c r="M60" s="230">
        <f>SUM(M61:M69)</f>
        <v>0</v>
      </c>
      <c r="N60" s="230"/>
      <c r="O60" s="230">
        <f>SUM(O61:O69)</f>
        <v>0</v>
      </c>
      <c r="P60" s="230"/>
      <c r="Q60" s="230">
        <f>SUM(Q61:Q69)</f>
        <v>0</v>
      </c>
      <c r="R60" s="230"/>
      <c r="S60" s="230"/>
      <c r="T60" s="231"/>
      <c r="U60" s="225"/>
      <c r="V60" s="225">
        <f>SUM(V61:V69)</f>
        <v>3.18</v>
      </c>
      <c r="W60" s="225"/>
      <c r="X60" s="225"/>
      <c r="AG60" t="s">
        <v>160</v>
      </c>
    </row>
    <row r="61" spans="1:60" outlineLevel="1" x14ac:dyDescent="0.2">
      <c r="A61" s="232">
        <v>20</v>
      </c>
      <c r="B61" s="233" t="s">
        <v>551</v>
      </c>
      <c r="C61" s="243" t="s">
        <v>552</v>
      </c>
      <c r="D61" s="234" t="s">
        <v>192</v>
      </c>
      <c r="E61" s="235">
        <v>1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15</v>
      </c>
      <c r="M61" s="237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7"/>
      <c r="S61" s="237" t="s">
        <v>164</v>
      </c>
      <c r="T61" s="238" t="s">
        <v>165</v>
      </c>
      <c r="U61" s="224">
        <v>0</v>
      </c>
      <c r="V61" s="224">
        <f>ROUND(E61*U61,2)</f>
        <v>0</v>
      </c>
      <c r="W61" s="224"/>
      <c r="X61" s="224" t="s">
        <v>166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297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44"/>
      <c r="D62" s="240"/>
      <c r="E62" s="240"/>
      <c r="F62" s="240"/>
      <c r="G62" s="240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168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32">
        <v>21</v>
      </c>
      <c r="B63" s="233" t="s">
        <v>553</v>
      </c>
      <c r="C63" s="243" t="s">
        <v>554</v>
      </c>
      <c r="D63" s="234" t="s">
        <v>192</v>
      </c>
      <c r="E63" s="235">
        <v>1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15</v>
      </c>
      <c r="M63" s="237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7"/>
      <c r="S63" s="237" t="s">
        <v>164</v>
      </c>
      <c r="T63" s="238" t="s">
        <v>165</v>
      </c>
      <c r="U63" s="224">
        <v>0</v>
      </c>
      <c r="V63" s="224">
        <f>ROUND(E63*U63,2)</f>
        <v>0</v>
      </c>
      <c r="W63" s="224"/>
      <c r="X63" s="224" t="s">
        <v>312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415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44"/>
      <c r="D64" s="240"/>
      <c r="E64" s="240"/>
      <c r="F64" s="240"/>
      <c r="G64" s="240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168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32">
        <v>22</v>
      </c>
      <c r="B65" s="233" t="s">
        <v>555</v>
      </c>
      <c r="C65" s="243" t="s">
        <v>556</v>
      </c>
      <c r="D65" s="234" t="s">
        <v>243</v>
      </c>
      <c r="E65" s="235">
        <v>1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15</v>
      </c>
      <c r="M65" s="237">
        <f>G65*(1+L65/100)</f>
        <v>0</v>
      </c>
      <c r="N65" s="237">
        <v>0</v>
      </c>
      <c r="O65" s="237">
        <f>ROUND(E65*N65,2)</f>
        <v>0</v>
      </c>
      <c r="P65" s="237">
        <v>0</v>
      </c>
      <c r="Q65" s="237">
        <f>ROUND(E65*P65,2)</f>
        <v>0</v>
      </c>
      <c r="R65" s="237" t="s">
        <v>412</v>
      </c>
      <c r="S65" s="237" t="s">
        <v>175</v>
      </c>
      <c r="T65" s="238" t="s">
        <v>175</v>
      </c>
      <c r="U65" s="224">
        <v>2.4510000000000001</v>
      </c>
      <c r="V65" s="224">
        <f>ROUND(E65*U65,2)</f>
        <v>2.4500000000000002</v>
      </c>
      <c r="W65" s="224"/>
      <c r="X65" s="224" t="s">
        <v>166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297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44"/>
      <c r="D66" s="240"/>
      <c r="E66" s="240"/>
      <c r="F66" s="240"/>
      <c r="G66" s="240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168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32">
        <v>23</v>
      </c>
      <c r="B67" s="233" t="s">
        <v>557</v>
      </c>
      <c r="C67" s="243" t="s">
        <v>558</v>
      </c>
      <c r="D67" s="234" t="s">
        <v>264</v>
      </c>
      <c r="E67" s="235">
        <v>0.06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15</v>
      </c>
      <c r="M67" s="237">
        <f>G67*(1+L67/100)</f>
        <v>0</v>
      </c>
      <c r="N67" s="237">
        <v>0</v>
      </c>
      <c r="O67" s="237">
        <f>ROUND(E67*N67,2)</f>
        <v>0</v>
      </c>
      <c r="P67" s="237">
        <v>0</v>
      </c>
      <c r="Q67" s="237">
        <f>ROUND(E67*P67,2)</f>
        <v>0</v>
      </c>
      <c r="R67" s="237" t="s">
        <v>412</v>
      </c>
      <c r="S67" s="237" t="s">
        <v>175</v>
      </c>
      <c r="T67" s="238" t="s">
        <v>175</v>
      </c>
      <c r="U67" s="224">
        <v>12.207000000000001</v>
      </c>
      <c r="V67" s="224">
        <f>ROUND(E67*U67,2)</f>
        <v>0.73</v>
      </c>
      <c r="W67" s="224"/>
      <c r="X67" s="224" t="s">
        <v>166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297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4" t="s">
        <v>372</v>
      </c>
      <c r="D68" s="250"/>
      <c r="E68" s="250"/>
      <c r="F68" s="250"/>
      <c r="G68" s="250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178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6"/>
      <c r="D69" s="239"/>
      <c r="E69" s="239"/>
      <c r="F69" s="239"/>
      <c r="G69" s="239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168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">
      <c r="A70" s="226" t="s">
        <v>159</v>
      </c>
      <c r="B70" s="227" t="s">
        <v>103</v>
      </c>
      <c r="C70" s="242" t="s">
        <v>104</v>
      </c>
      <c r="D70" s="228"/>
      <c r="E70" s="229"/>
      <c r="F70" s="230"/>
      <c r="G70" s="230">
        <f>SUMIF(AG71:AG80,"&lt;&gt;NOR",G71:G80)</f>
        <v>0</v>
      </c>
      <c r="H70" s="230"/>
      <c r="I70" s="230">
        <f>SUM(I71:I80)</f>
        <v>0</v>
      </c>
      <c r="J70" s="230"/>
      <c r="K70" s="230">
        <f>SUM(K71:K80)</f>
        <v>0</v>
      </c>
      <c r="L70" s="230"/>
      <c r="M70" s="230">
        <f>SUM(M71:M80)</f>
        <v>0</v>
      </c>
      <c r="N70" s="230"/>
      <c r="O70" s="230">
        <f>SUM(O71:O80)</f>
        <v>0</v>
      </c>
      <c r="P70" s="230"/>
      <c r="Q70" s="230">
        <f>SUM(Q71:Q80)</f>
        <v>0</v>
      </c>
      <c r="R70" s="230"/>
      <c r="S70" s="230"/>
      <c r="T70" s="231"/>
      <c r="U70" s="225"/>
      <c r="V70" s="225">
        <f>SUM(V71:V80)</f>
        <v>12.209999999999999</v>
      </c>
      <c r="W70" s="225"/>
      <c r="X70" s="225"/>
      <c r="AG70" t="s">
        <v>160</v>
      </c>
    </row>
    <row r="71" spans="1:60" ht="22.5" outlineLevel="1" x14ac:dyDescent="0.2">
      <c r="A71" s="232">
        <v>24</v>
      </c>
      <c r="B71" s="233" t="s">
        <v>559</v>
      </c>
      <c r="C71" s="243" t="s">
        <v>560</v>
      </c>
      <c r="D71" s="234" t="s">
        <v>304</v>
      </c>
      <c r="E71" s="235">
        <v>26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15</v>
      </c>
      <c r="M71" s="237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7" t="s">
        <v>412</v>
      </c>
      <c r="S71" s="237" t="s">
        <v>175</v>
      </c>
      <c r="T71" s="238" t="s">
        <v>175</v>
      </c>
      <c r="U71" s="224">
        <v>0.29737999999999998</v>
      </c>
      <c r="V71" s="224">
        <f>ROUND(E71*U71,2)</f>
        <v>7.73</v>
      </c>
      <c r="W71" s="224"/>
      <c r="X71" s="224" t="s">
        <v>166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297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4" t="s">
        <v>437</v>
      </c>
      <c r="D72" s="250"/>
      <c r="E72" s="250"/>
      <c r="F72" s="250"/>
      <c r="G72" s="250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178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56"/>
      <c r="D73" s="239"/>
      <c r="E73" s="239"/>
      <c r="F73" s="239"/>
      <c r="G73" s="239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168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2.5" outlineLevel="1" x14ac:dyDescent="0.2">
      <c r="A74" s="232">
        <v>25</v>
      </c>
      <c r="B74" s="233" t="s">
        <v>561</v>
      </c>
      <c r="C74" s="243" t="s">
        <v>562</v>
      </c>
      <c r="D74" s="234" t="s">
        <v>304</v>
      </c>
      <c r="E74" s="235">
        <v>12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15</v>
      </c>
      <c r="M74" s="237">
        <f>G74*(1+L74/100)</f>
        <v>0</v>
      </c>
      <c r="N74" s="237">
        <v>0</v>
      </c>
      <c r="O74" s="237">
        <f>ROUND(E74*N74,2)</f>
        <v>0</v>
      </c>
      <c r="P74" s="237">
        <v>0</v>
      </c>
      <c r="Q74" s="237">
        <f>ROUND(E74*P74,2)</f>
        <v>0</v>
      </c>
      <c r="R74" s="237" t="s">
        <v>412</v>
      </c>
      <c r="S74" s="237" t="s">
        <v>175</v>
      </c>
      <c r="T74" s="238" t="s">
        <v>175</v>
      </c>
      <c r="U74" s="224">
        <v>0.30737999999999999</v>
      </c>
      <c r="V74" s="224">
        <f>ROUND(E74*U74,2)</f>
        <v>3.69</v>
      </c>
      <c r="W74" s="224"/>
      <c r="X74" s="224" t="s">
        <v>166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297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54" t="s">
        <v>437</v>
      </c>
      <c r="D75" s="250"/>
      <c r="E75" s="250"/>
      <c r="F75" s="250"/>
      <c r="G75" s="250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178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56"/>
      <c r="D76" s="239"/>
      <c r="E76" s="239"/>
      <c r="F76" s="239"/>
      <c r="G76" s="239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168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32">
        <v>26</v>
      </c>
      <c r="B77" s="233" t="s">
        <v>563</v>
      </c>
      <c r="C77" s="243" t="s">
        <v>564</v>
      </c>
      <c r="D77" s="234" t="s">
        <v>304</v>
      </c>
      <c r="E77" s="235">
        <v>38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15</v>
      </c>
      <c r="M77" s="237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7" t="s">
        <v>412</v>
      </c>
      <c r="S77" s="237" t="s">
        <v>175</v>
      </c>
      <c r="T77" s="238" t="s">
        <v>175</v>
      </c>
      <c r="U77" s="224">
        <v>1.7999999999999999E-2</v>
      </c>
      <c r="V77" s="224">
        <f>ROUND(E77*U77,2)</f>
        <v>0.68</v>
      </c>
      <c r="W77" s="224"/>
      <c r="X77" s="224" t="s">
        <v>166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297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44"/>
      <c r="D78" s="240"/>
      <c r="E78" s="240"/>
      <c r="F78" s="240"/>
      <c r="G78" s="240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168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2">
        <v>27</v>
      </c>
      <c r="B79" s="233" t="s">
        <v>565</v>
      </c>
      <c r="C79" s="243" t="s">
        <v>566</v>
      </c>
      <c r="D79" s="234" t="s">
        <v>264</v>
      </c>
      <c r="E79" s="235">
        <v>3.4200000000000001E-2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15</v>
      </c>
      <c r="M79" s="237">
        <f>G79*(1+L79/100)</f>
        <v>0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7" t="s">
        <v>412</v>
      </c>
      <c r="S79" s="237" t="s">
        <v>175</v>
      </c>
      <c r="T79" s="238" t="s">
        <v>175</v>
      </c>
      <c r="U79" s="224">
        <v>3.246</v>
      </c>
      <c r="V79" s="224">
        <f>ROUND(E79*U79,2)</f>
        <v>0.11</v>
      </c>
      <c r="W79" s="224"/>
      <c r="X79" s="224" t="s">
        <v>166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297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44"/>
      <c r="D80" s="240"/>
      <c r="E80" s="240"/>
      <c r="F80" s="240"/>
      <c r="G80" s="240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168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x14ac:dyDescent="0.2">
      <c r="A81" s="226" t="s">
        <v>159</v>
      </c>
      <c r="B81" s="227" t="s">
        <v>105</v>
      </c>
      <c r="C81" s="242" t="s">
        <v>106</v>
      </c>
      <c r="D81" s="228"/>
      <c r="E81" s="229"/>
      <c r="F81" s="230"/>
      <c r="G81" s="230">
        <f>SUMIF(AG82:AG101,"&lt;&gt;NOR",G82:G101)</f>
        <v>0</v>
      </c>
      <c r="H81" s="230"/>
      <c r="I81" s="230">
        <f>SUM(I82:I101)</f>
        <v>0</v>
      </c>
      <c r="J81" s="230"/>
      <c r="K81" s="230">
        <f>SUM(K82:K101)</f>
        <v>0</v>
      </c>
      <c r="L81" s="230"/>
      <c r="M81" s="230">
        <f>SUM(M82:M101)</f>
        <v>0</v>
      </c>
      <c r="N81" s="230"/>
      <c r="O81" s="230">
        <f>SUM(O82:O101)</f>
        <v>0</v>
      </c>
      <c r="P81" s="230"/>
      <c r="Q81" s="230">
        <f>SUM(Q82:Q101)</f>
        <v>0</v>
      </c>
      <c r="R81" s="230"/>
      <c r="S81" s="230"/>
      <c r="T81" s="231"/>
      <c r="U81" s="225"/>
      <c r="V81" s="225">
        <f>SUM(V82:V101)</f>
        <v>1.54</v>
      </c>
      <c r="W81" s="225"/>
      <c r="X81" s="225"/>
      <c r="AG81" t="s">
        <v>160</v>
      </c>
    </row>
    <row r="82" spans="1:60" outlineLevel="1" x14ac:dyDescent="0.2">
      <c r="A82" s="232">
        <v>28</v>
      </c>
      <c r="B82" s="233" t="s">
        <v>567</v>
      </c>
      <c r="C82" s="243" t="s">
        <v>568</v>
      </c>
      <c r="D82" s="234" t="s">
        <v>243</v>
      </c>
      <c r="E82" s="235">
        <v>1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15</v>
      </c>
      <c r="M82" s="237">
        <f>G82*(1+L82/100)</f>
        <v>0</v>
      </c>
      <c r="N82" s="237">
        <v>0</v>
      </c>
      <c r="O82" s="237">
        <f>ROUND(E82*N82,2)</f>
        <v>0</v>
      </c>
      <c r="P82" s="237">
        <v>0</v>
      </c>
      <c r="Q82" s="237">
        <f>ROUND(E82*P82,2)</f>
        <v>0</v>
      </c>
      <c r="R82" s="237" t="s">
        <v>412</v>
      </c>
      <c r="S82" s="237" t="s">
        <v>175</v>
      </c>
      <c r="T82" s="238" t="s">
        <v>175</v>
      </c>
      <c r="U82" s="224">
        <v>0.22700000000000001</v>
      </c>
      <c r="V82" s="224">
        <f>ROUND(E82*U82,2)</f>
        <v>0.23</v>
      </c>
      <c r="W82" s="224"/>
      <c r="X82" s="224" t="s">
        <v>166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297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44"/>
      <c r="D83" s="240"/>
      <c r="E83" s="240"/>
      <c r="F83" s="240"/>
      <c r="G83" s="240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168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32">
        <v>29</v>
      </c>
      <c r="B84" s="233" t="s">
        <v>569</v>
      </c>
      <c r="C84" s="243" t="s">
        <v>570</v>
      </c>
      <c r="D84" s="234" t="s">
        <v>243</v>
      </c>
      <c r="E84" s="235">
        <v>1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15</v>
      </c>
      <c r="M84" s="237">
        <f>G84*(1+L84/100)</f>
        <v>0</v>
      </c>
      <c r="N84" s="237">
        <v>0</v>
      </c>
      <c r="O84" s="237">
        <f>ROUND(E84*N84,2)</f>
        <v>0</v>
      </c>
      <c r="P84" s="237">
        <v>0</v>
      </c>
      <c r="Q84" s="237">
        <f>ROUND(E84*P84,2)</f>
        <v>0</v>
      </c>
      <c r="R84" s="237" t="s">
        <v>412</v>
      </c>
      <c r="S84" s="237" t="s">
        <v>175</v>
      </c>
      <c r="T84" s="238" t="s">
        <v>175</v>
      </c>
      <c r="U84" s="224">
        <v>0.16400000000000001</v>
      </c>
      <c r="V84" s="224">
        <f>ROUND(E84*U84,2)</f>
        <v>0.16</v>
      </c>
      <c r="W84" s="224"/>
      <c r="X84" s="224" t="s">
        <v>166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297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44"/>
      <c r="D85" s="240"/>
      <c r="E85" s="240"/>
      <c r="F85" s="240"/>
      <c r="G85" s="240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168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32">
        <v>30</v>
      </c>
      <c r="B86" s="233" t="s">
        <v>571</v>
      </c>
      <c r="C86" s="243" t="s">
        <v>572</v>
      </c>
      <c r="D86" s="234" t="s">
        <v>243</v>
      </c>
      <c r="E86" s="235">
        <v>1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15</v>
      </c>
      <c r="M86" s="237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7" t="s">
        <v>412</v>
      </c>
      <c r="S86" s="237" t="s">
        <v>175</v>
      </c>
      <c r="T86" s="238" t="s">
        <v>175</v>
      </c>
      <c r="U86" s="224">
        <v>0.16400000000000001</v>
      </c>
      <c r="V86" s="224">
        <f>ROUND(E86*U86,2)</f>
        <v>0.16</v>
      </c>
      <c r="W86" s="224"/>
      <c r="X86" s="224" t="s">
        <v>166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297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44"/>
      <c r="D87" s="240"/>
      <c r="E87" s="240"/>
      <c r="F87" s="240"/>
      <c r="G87" s="240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168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32">
        <v>31</v>
      </c>
      <c r="B88" s="233" t="s">
        <v>573</v>
      </c>
      <c r="C88" s="243" t="s">
        <v>574</v>
      </c>
      <c r="D88" s="234" t="s">
        <v>192</v>
      </c>
      <c r="E88" s="235">
        <v>1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15</v>
      </c>
      <c r="M88" s="237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7"/>
      <c r="S88" s="237" t="s">
        <v>164</v>
      </c>
      <c r="T88" s="238" t="s">
        <v>165</v>
      </c>
      <c r="U88" s="224">
        <v>0</v>
      </c>
      <c r="V88" s="224">
        <f>ROUND(E88*U88,2)</f>
        <v>0</v>
      </c>
      <c r="W88" s="224"/>
      <c r="X88" s="224" t="s">
        <v>312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415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44"/>
      <c r="D89" s="240"/>
      <c r="E89" s="240"/>
      <c r="F89" s="240"/>
      <c r="G89" s="240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168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 x14ac:dyDescent="0.2">
      <c r="A90" s="232">
        <v>32</v>
      </c>
      <c r="B90" s="233" t="s">
        <v>575</v>
      </c>
      <c r="C90" s="243" t="s">
        <v>576</v>
      </c>
      <c r="D90" s="234" t="s">
        <v>243</v>
      </c>
      <c r="E90" s="235">
        <v>4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15</v>
      </c>
      <c r="M90" s="237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412</v>
      </c>
      <c r="S90" s="237" t="s">
        <v>175</v>
      </c>
      <c r="T90" s="238" t="s">
        <v>175</v>
      </c>
      <c r="U90" s="224">
        <v>6.5000000000000002E-2</v>
      </c>
      <c r="V90" s="224">
        <f>ROUND(E90*U90,2)</f>
        <v>0.26</v>
      </c>
      <c r="W90" s="224"/>
      <c r="X90" s="224" t="s">
        <v>166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297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44"/>
      <c r="D91" s="240"/>
      <c r="E91" s="240"/>
      <c r="F91" s="240"/>
      <c r="G91" s="240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168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2.5" outlineLevel="1" x14ac:dyDescent="0.2">
      <c r="A92" s="232">
        <v>33</v>
      </c>
      <c r="B92" s="233" t="s">
        <v>577</v>
      </c>
      <c r="C92" s="243" t="s">
        <v>578</v>
      </c>
      <c r="D92" s="234" t="s">
        <v>243</v>
      </c>
      <c r="E92" s="235">
        <v>4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15</v>
      </c>
      <c r="M92" s="237">
        <f>G92*(1+L92/100)</f>
        <v>0</v>
      </c>
      <c r="N92" s="237">
        <v>0</v>
      </c>
      <c r="O92" s="237">
        <f>ROUND(E92*N92,2)</f>
        <v>0</v>
      </c>
      <c r="P92" s="237">
        <v>0</v>
      </c>
      <c r="Q92" s="237">
        <f>ROUND(E92*P92,2)</f>
        <v>0</v>
      </c>
      <c r="R92" s="237" t="s">
        <v>412</v>
      </c>
      <c r="S92" s="237" t="s">
        <v>175</v>
      </c>
      <c r="T92" s="238" t="s">
        <v>175</v>
      </c>
      <c r="U92" s="224">
        <v>8.2000000000000003E-2</v>
      </c>
      <c r="V92" s="224">
        <f>ROUND(E92*U92,2)</f>
        <v>0.33</v>
      </c>
      <c r="W92" s="224"/>
      <c r="X92" s="224" t="s">
        <v>166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297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44"/>
      <c r="D93" s="240"/>
      <c r="E93" s="240"/>
      <c r="F93" s="240"/>
      <c r="G93" s="240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168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32">
        <v>34</v>
      </c>
      <c r="B94" s="233" t="s">
        <v>579</v>
      </c>
      <c r="C94" s="243" t="s">
        <v>580</v>
      </c>
      <c r="D94" s="234" t="s">
        <v>243</v>
      </c>
      <c r="E94" s="235">
        <v>1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15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412</v>
      </c>
      <c r="S94" s="237" t="s">
        <v>175</v>
      </c>
      <c r="T94" s="238" t="s">
        <v>175</v>
      </c>
      <c r="U94" s="224">
        <v>0.22700000000000001</v>
      </c>
      <c r="V94" s="224">
        <f>ROUND(E94*U94,2)</f>
        <v>0.23</v>
      </c>
      <c r="W94" s="224"/>
      <c r="X94" s="224" t="s">
        <v>166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297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44"/>
      <c r="D95" s="240"/>
      <c r="E95" s="240"/>
      <c r="F95" s="240"/>
      <c r="G95" s="240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168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32">
        <v>35</v>
      </c>
      <c r="B96" s="233" t="s">
        <v>581</v>
      </c>
      <c r="C96" s="243" t="s">
        <v>582</v>
      </c>
      <c r="D96" s="234" t="s">
        <v>192</v>
      </c>
      <c r="E96" s="235">
        <v>2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15</v>
      </c>
      <c r="M96" s="237">
        <f>G96*(1+L96/100)</f>
        <v>0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7" t="s">
        <v>311</v>
      </c>
      <c r="S96" s="237" t="s">
        <v>175</v>
      </c>
      <c r="T96" s="238" t="s">
        <v>175</v>
      </c>
      <c r="U96" s="224">
        <v>0</v>
      </c>
      <c r="V96" s="224">
        <f>ROUND(E96*U96,2)</f>
        <v>0</v>
      </c>
      <c r="W96" s="224"/>
      <c r="X96" s="224" t="s">
        <v>312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415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44"/>
      <c r="D97" s="240"/>
      <c r="E97" s="240"/>
      <c r="F97" s="240"/>
      <c r="G97" s="240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168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32">
        <v>36</v>
      </c>
      <c r="B98" s="233" t="s">
        <v>583</v>
      </c>
      <c r="C98" s="243" t="s">
        <v>584</v>
      </c>
      <c r="D98" s="234" t="s">
        <v>243</v>
      </c>
      <c r="E98" s="235">
        <v>1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15</v>
      </c>
      <c r="M98" s="237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7" t="s">
        <v>412</v>
      </c>
      <c r="S98" s="237" t="s">
        <v>175</v>
      </c>
      <c r="T98" s="238" t="s">
        <v>175</v>
      </c>
      <c r="U98" s="224">
        <v>0.16500000000000001</v>
      </c>
      <c r="V98" s="224">
        <f>ROUND(E98*U98,2)</f>
        <v>0.17</v>
      </c>
      <c r="W98" s="224"/>
      <c r="X98" s="224" t="s">
        <v>166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297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44"/>
      <c r="D99" s="240"/>
      <c r="E99" s="240"/>
      <c r="F99" s="240"/>
      <c r="G99" s="240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168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2">
        <v>37</v>
      </c>
      <c r="B100" s="233" t="s">
        <v>585</v>
      </c>
      <c r="C100" s="243" t="s">
        <v>586</v>
      </c>
      <c r="D100" s="234" t="s">
        <v>264</v>
      </c>
      <c r="E100" s="235">
        <v>1.6000000000000001E-3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15</v>
      </c>
      <c r="M100" s="237">
        <f>G100*(1+L100/100)</f>
        <v>0</v>
      </c>
      <c r="N100" s="237">
        <v>0</v>
      </c>
      <c r="O100" s="237">
        <f>ROUND(E100*N100,2)</f>
        <v>0</v>
      </c>
      <c r="P100" s="237">
        <v>0</v>
      </c>
      <c r="Q100" s="237">
        <f>ROUND(E100*P100,2)</f>
        <v>0</v>
      </c>
      <c r="R100" s="237" t="s">
        <v>412</v>
      </c>
      <c r="S100" s="237" t="s">
        <v>175</v>
      </c>
      <c r="T100" s="238" t="s">
        <v>175</v>
      </c>
      <c r="U100" s="224">
        <v>2.351</v>
      </c>
      <c r="V100" s="224">
        <f>ROUND(E100*U100,2)</f>
        <v>0</v>
      </c>
      <c r="W100" s="224"/>
      <c r="X100" s="224" t="s">
        <v>166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297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44"/>
      <c r="D101" s="240"/>
      <c r="E101" s="240"/>
      <c r="F101" s="240"/>
      <c r="G101" s="240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168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x14ac:dyDescent="0.2">
      <c r="A102" s="226" t="s">
        <v>159</v>
      </c>
      <c r="B102" s="227" t="s">
        <v>107</v>
      </c>
      <c r="C102" s="242" t="s">
        <v>108</v>
      </c>
      <c r="D102" s="228"/>
      <c r="E102" s="229"/>
      <c r="F102" s="230"/>
      <c r="G102" s="230">
        <f>SUMIF(AG103:AG118,"&lt;&gt;NOR",G103:G118)</f>
        <v>0</v>
      </c>
      <c r="H102" s="230"/>
      <c r="I102" s="230">
        <f>SUM(I103:I118)</f>
        <v>0</v>
      </c>
      <c r="J102" s="230"/>
      <c r="K102" s="230">
        <f>SUM(K103:K118)</f>
        <v>0</v>
      </c>
      <c r="L102" s="230"/>
      <c r="M102" s="230">
        <f>SUM(M103:M118)</f>
        <v>0</v>
      </c>
      <c r="N102" s="230"/>
      <c r="O102" s="230">
        <f>SUM(O103:O118)</f>
        <v>0</v>
      </c>
      <c r="P102" s="230"/>
      <c r="Q102" s="230">
        <f>SUM(Q103:Q118)</f>
        <v>0</v>
      </c>
      <c r="R102" s="230"/>
      <c r="S102" s="230"/>
      <c r="T102" s="231"/>
      <c r="U102" s="225"/>
      <c r="V102" s="225">
        <f>SUM(V103:V118)</f>
        <v>7.0900000000000007</v>
      </c>
      <c r="W102" s="225"/>
      <c r="X102" s="225"/>
      <c r="AG102" t="s">
        <v>160</v>
      </c>
    </row>
    <row r="103" spans="1:60" ht="22.5" outlineLevel="1" x14ac:dyDescent="0.2">
      <c r="A103" s="232">
        <v>38</v>
      </c>
      <c r="B103" s="233" t="s">
        <v>587</v>
      </c>
      <c r="C103" s="243" t="s">
        <v>588</v>
      </c>
      <c r="D103" s="234" t="s">
        <v>243</v>
      </c>
      <c r="E103" s="235">
        <v>2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15</v>
      </c>
      <c r="M103" s="237">
        <f>G103*(1+L103/100)</f>
        <v>0</v>
      </c>
      <c r="N103" s="237">
        <v>0</v>
      </c>
      <c r="O103" s="237">
        <f>ROUND(E103*N103,2)</f>
        <v>0</v>
      </c>
      <c r="P103" s="237">
        <v>0</v>
      </c>
      <c r="Q103" s="237">
        <f>ROUND(E103*P103,2)</f>
        <v>0</v>
      </c>
      <c r="R103" s="237" t="s">
        <v>412</v>
      </c>
      <c r="S103" s="237" t="s">
        <v>175</v>
      </c>
      <c r="T103" s="238" t="s">
        <v>175</v>
      </c>
      <c r="U103" s="224">
        <v>0.26800000000000002</v>
      </c>
      <c r="V103" s="224">
        <f>ROUND(E103*U103,2)</f>
        <v>0.54</v>
      </c>
      <c r="W103" s="224"/>
      <c r="X103" s="224" t="s">
        <v>166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167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44"/>
      <c r="D104" s="240"/>
      <c r="E104" s="240"/>
      <c r="F104" s="240"/>
      <c r="G104" s="240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168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32">
        <v>39</v>
      </c>
      <c r="B105" s="233" t="s">
        <v>589</v>
      </c>
      <c r="C105" s="243" t="s">
        <v>590</v>
      </c>
      <c r="D105" s="234" t="s">
        <v>243</v>
      </c>
      <c r="E105" s="235">
        <v>5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15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 t="s">
        <v>412</v>
      </c>
      <c r="S105" s="237" t="s">
        <v>175</v>
      </c>
      <c r="T105" s="238" t="s">
        <v>175</v>
      </c>
      <c r="U105" s="224">
        <v>0.92900000000000005</v>
      </c>
      <c r="V105" s="224">
        <f>ROUND(E105*U105,2)</f>
        <v>4.6500000000000004</v>
      </c>
      <c r="W105" s="224"/>
      <c r="X105" s="224" t="s">
        <v>166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297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44"/>
      <c r="D106" s="240"/>
      <c r="E106" s="240"/>
      <c r="F106" s="240"/>
      <c r="G106" s="240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168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ht="22.5" outlineLevel="1" x14ac:dyDescent="0.2">
      <c r="A107" s="232">
        <v>40</v>
      </c>
      <c r="B107" s="233" t="s">
        <v>591</v>
      </c>
      <c r="C107" s="243" t="s">
        <v>592</v>
      </c>
      <c r="D107" s="234" t="s">
        <v>243</v>
      </c>
      <c r="E107" s="235">
        <v>1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15</v>
      </c>
      <c r="M107" s="237">
        <f>G107*(1+L107/100)</f>
        <v>0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7" t="s">
        <v>412</v>
      </c>
      <c r="S107" s="237" t="s">
        <v>175</v>
      </c>
      <c r="T107" s="238" t="s">
        <v>175</v>
      </c>
      <c r="U107" s="224">
        <v>0.86799999999999999</v>
      </c>
      <c r="V107" s="224">
        <f>ROUND(E107*U107,2)</f>
        <v>0.87</v>
      </c>
      <c r="W107" s="224"/>
      <c r="X107" s="224" t="s">
        <v>166</v>
      </c>
      <c r="Y107" s="215"/>
      <c r="Z107" s="215"/>
      <c r="AA107" s="215"/>
      <c r="AB107" s="215"/>
      <c r="AC107" s="215"/>
      <c r="AD107" s="215"/>
      <c r="AE107" s="215"/>
      <c r="AF107" s="215"/>
      <c r="AG107" s="215" t="s">
        <v>297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44"/>
      <c r="D108" s="240"/>
      <c r="E108" s="240"/>
      <c r="F108" s="240"/>
      <c r="G108" s="240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168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2.5" outlineLevel="1" x14ac:dyDescent="0.2">
      <c r="A109" s="232">
        <v>41</v>
      </c>
      <c r="B109" s="233" t="s">
        <v>593</v>
      </c>
      <c r="C109" s="243" t="s">
        <v>594</v>
      </c>
      <c r="D109" s="234" t="s">
        <v>243</v>
      </c>
      <c r="E109" s="235">
        <v>1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15</v>
      </c>
      <c r="M109" s="237">
        <f>G109*(1+L109/100)</f>
        <v>0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7" t="s">
        <v>412</v>
      </c>
      <c r="S109" s="237" t="s">
        <v>175</v>
      </c>
      <c r="T109" s="238" t="s">
        <v>175</v>
      </c>
      <c r="U109" s="224">
        <v>0.86799999999999999</v>
      </c>
      <c r="V109" s="224">
        <f>ROUND(E109*U109,2)</f>
        <v>0.87</v>
      </c>
      <c r="W109" s="224"/>
      <c r="X109" s="224" t="s">
        <v>166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297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44"/>
      <c r="D110" s="240"/>
      <c r="E110" s="240"/>
      <c r="F110" s="240"/>
      <c r="G110" s="240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168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33.75" outlineLevel="1" x14ac:dyDescent="0.2">
      <c r="A111" s="232">
        <v>42</v>
      </c>
      <c r="B111" s="233" t="s">
        <v>595</v>
      </c>
      <c r="C111" s="243" t="s">
        <v>596</v>
      </c>
      <c r="D111" s="234" t="s">
        <v>243</v>
      </c>
      <c r="E111" s="235">
        <v>1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15</v>
      </c>
      <c r="M111" s="237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7" t="s">
        <v>311</v>
      </c>
      <c r="S111" s="237" t="s">
        <v>175</v>
      </c>
      <c r="T111" s="238" t="s">
        <v>175</v>
      </c>
      <c r="U111" s="224">
        <v>0</v>
      </c>
      <c r="V111" s="224">
        <f>ROUND(E111*U111,2)</f>
        <v>0</v>
      </c>
      <c r="W111" s="224"/>
      <c r="X111" s="224" t="s">
        <v>312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415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44"/>
      <c r="D112" s="240"/>
      <c r="E112" s="240"/>
      <c r="F112" s="240"/>
      <c r="G112" s="240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168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45" outlineLevel="1" x14ac:dyDescent="0.2">
      <c r="A113" s="232">
        <v>43</v>
      </c>
      <c r="B113" s="233" t="s">
        <v>597</v>
      </c>
      <c r="C113" s="243" t="s">
        <v>598</v>
      </c>
      <c r="D113" s="234" t="s">
        <v>243</v>
      </c>
      <c r="E113" s="235">
        <v>1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15</v>
      </c>
      <c r="M113" s="237">
        <f>G113*(1+L113/100)</f>
        <v>0</v>
      </c>
      <c r="N113" s="237">
        <v>0</v>
      </c>
      <c r="O113" s="237">
        <f>ROUND(E113*N113,2)</f>
        <v>0</v>
      </c>
      <c r="P113" s="237">
        <v>0</v>
      </c>
      <c r="Q113" s="237">
        <f>ROUND(E113*P113,2)</f>
        <v>0</v>
      </c>
      <c r="R113" s="237" t="s">
        <v>311</v>
      </c>
      <c r="S113" s="237" t="s">
        <v>175</v>
      </c>
      <c r="T113" s="238" t="s">
        <v>175</v>
      </c>
      <c r="U113" s="224">
        <v>0</v>
      </c>
      <c r="V113" s="224">
        <f>ROUND(E113*U113,2)</f>
        <v>0</v>
      </c>
      <c r="W113" s="224"/>
      <c r="X113" s="224" t="s">
        <v>312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415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44"/>
      <c r="D114" s="240"/>
      <c r="E114" s="240"/>
      <c r="F114" s="240"/>
      <c r="G114" s="240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168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32">
        <v>44</v>
      </c>
      <c r="B115" s="233" t="s">
        <v>599</v>
      </c>
      <c r="C115" s="243" t="s">
        <v>600</v>
      </c>
      <c r="D115" s="234" t="s">
        <v>264</v>
      </c>
      <c r="E115" s="235">
        <v>0.06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15</v>
      </c>
      <c r="M115" s="237">
        <f>G115*(1+L115/100)</f>
        <v>0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7" t="s">
        <v>412</v>
      </c>
      <c r="S115" s="237" t="s">
        <v>175</v>
      </c>
      <c r="T115" s="238" t="s">
        <v>175</v>
      </c>
      <c r="U115" s="224">
        <v>2.72</v>
      </c>
      <c r="V115" s="224">
        <f>ROUND(E115*U115,2)</f>
        <v>0.16</v>
      </c>
      <c r="W115" s="224"/>
      <c r="X115" s="224" t="s">
        <v>166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297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44"/>
      <c r="D116" s="240"/>
      <c r="E116" s="240"/>
      <c r="F116" s="240"/>
      <c r="G116" s="240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168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32">
        <v>45</v>
      </c>
      <c r="B117" s="233" t="s">
        <v>601</v>
      </c>
      <c r="C117" s="243" t="s">
        <v>602</v>
      </c>
      <c r="D117" s="234" t="s">
        <v>192</v>
      </c>
      <c r="E117" s="235">
        <v>1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15</v>
      </c>
      <c r="M117" s="237">
        <f>G117*(1+L117/100)</f>
        <v>0</v>
      </c>
      <c r="N117" s="237">
        <v>0</v>
      </c>
      <c r="O117" s="237">
        <f>ROUND(E117*N117,2)</f>
        <v>0</v>
      </c>
      <c r="P117" s="237">
        <v>0</v>
      </c>
      <c r="Q117" s="237">
        <f>ROUND(E117*P117,2)</f>
        <v>0</v>
      </c>
      <c r="R117" s="237"/>
      <c r="S117" s="237" t="s">
        <v>164</v>
      </c>
      <c r="T117" s="238" t="s">
        <v>165</v>
      </c>
      <c r="U117" s="224">
        <v>0</v>
      </c>
      <c r="V117" s="224">
        <f>ROUND(E117*U117,2)</f>
        <v>0</v>
      </c>
      <c r="W117" s="224"/>
      <c r="X117" s="224" t="s">
        <v>166</v>
      </c>
      <c r="Y117" s="215"/>
      <c r="Z117" s="215"/>
      <c r="AA117" s="215"/>
      <c r="AB117" s="215"/>
      <c r="AC117" s="215"/>
      <c r="AD117" s="215"/>
      <c r="AE117" s="215"/>
      <c r="AF117" s="215"/>
      <c r="AG117" s="215" t="s">
        <v>297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44"/>
      <c r="D118" s="240"/>
      <c r="E118" s="240"/>
      <c r="F118" s="240"/>
      <c r="G118" s="240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168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x14ac:dyDescent="0.2">
      <c r="A119" s="226" t="s">
        <v>159</v>
      </c>
      <c r="B119" s="227" t="s">
        <v>123</v>
      </c>
      <c r="C119" s="242" t="s">
        <v>124</v>
      </c>
      <c r="D119" s="228"/>
      <c r="E119" s="229"/>
      <c r="F119" s="230"/>
      <c r="G119" s="230">
        <f>SUMIF(AG120:AG127,"&lt;&gt;NOR",G120:G127)</f>
        <v>0</v>
      </c>
      <c r="H119" s="230"/>
      <c r="I119" s="230">
        <f>SUM(I120:I127)</f>
        <v>0</v>
      </c>
      <c r="J119" s="230"/>
      <c r="K119" s="230">
        <f>SUM(K120:K127)</f>
        <v>0</v>
      </c>
      <c r="L119" s="230"/>
      <c r="M119" s="230">
        <f>SUM(M120:M127)</f>
        <v>0</v>
      </c>
      <c r="N119" s="230"/>
      <c r="O119" s="230">
        <f>SUM(O120:O127)</f>
        <v>0</v>
      </c>
      <c r="P119" s="230"/>
      <c r="Q119" s="230">
        <f>SUM(Q120:Q127)</f>
        <v>0</v>
      </c>
      <c r="R119" s="230"/>
      <c r="S119" s="230"/>
      <c r="T119" s="231"/>
      <c r="U119" s="225"/>
      <c r="V119" s="225">
        <f>SUM(V120:V127)</f>
        <v>1.18</v>
      </c>
      <c r="W119" s="225"/>
      <c r="X119" s="225"/>
      <c r="AG119" t="s">
        <v>160</v>
      </c>
    </row>
    <row r="120" spans="1:60" outlineLevel="1" x14ac:dyDescent="0.2">
      <c r="A120" s="232">
        <v>46</v>
      </c>
      <c r="B120" s="233" t="s">
        <v>603</v>
      </c>
      <c r="C120" s="243" t="s">
        <v>604</v>
      </c>
      <c r="D120" s="234" t="s">
        <v>304</v>
      </c>
      <c r="E120" s="235">
        <v>13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15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7" t="s">
        <v>123</v>
      </c>
      <c r="S120" s="237" t="s">
        <v>175</v>
      </c>
      <c r="T120" s="238" t="s">
        <v>175</v>
      </c>
      <c r="U120" s="224">
        <v>9.0499999999999997E-2</v>
      </c>
      <c r="V120" s="224">
        <f>ROUND(E120*U120,2)</f>
        <v>1.18</v>
      </c>
      <c r="W120" s="224"/>
      <c r="X120" s="224" t="s">
        <v>166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605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44"/>
      <c r="D121" s="240"/>
      <c r="E121" s="240"/>
      <c r="F121" s="240"/>
      <c r="G121" s="240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168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32">
        <v>47</v>
      </c>
      <c r="B122" s="233" t="s">
        <v>606</v>
      </c>
      <c r="C122" s="243" t="s">
        <v>607</v>
      </c>
      <c r="D122" s="234" t="s">
        <v>192</v>
      </c>
      <c r="E122" s="235">
        <v>1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15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7"/>
      <c r="S122" s="237" t="s">
        <v>164</v>
      </c>
      <c r="T122" s="238" t="s">
        <v>165</v>
      </c>
      <c r="U122" s="224">
        <v>0</v>
      </c>
      <c r="V122" s="224">
        <f>ROUND(E122*U122,2)</f>
        <v>0</v>
      </c>
      <c r="W122" s="224"/>
      <c r="X122" s="224" t="s">
        <v>166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605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44"/>
      <c r="D123" s="240"/>
      <c r="E123" s="240"/>
      <c r="F123" s="240"/>
      <c r="G123" s="240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168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32">
        <v>48</v>
      </c>
      <c r="B124" s="233" t="s">
        <v>608</v>
      </c>
      <c r="C124" s="243" t="s">
        <v>609</v>
      </c>
      <c r="D124" s="234" t="s">
        <v>610</v>
      </c>
      <c r="E124" s="235">
        <v>1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15</v>
      </c>
      <c r="M124" s="237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7" t="s">
        <v>311</v>
      </c>
      <c r="S124" s="237" t="s">
        <v>175</v>
      </c>
      <c r="T124" s="238" t="s">
        <v>175</v>
      </c>
      <c r="U124" s="224">
        <v>0</v>
      </c>
      <c r="V124" s="224">
        <f>ROUND(E124*U124,2)</f>
        <v>0</v>
      </c>
      <c r="W124" s="224"/>
      <c r="X124" s="224" t="s">
        <v>312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415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44"/>
      <c r="D125" s="240"/>
      <c r="E125" s="240"/>
      <c r="F125" s="240"/>
      <c r="G125" s="240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168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32">
        <v>49</v>
      </c>
      <c r="B126" s="233" t="s">
        <v>611</v>
      </c>
      <c r="C126" s="243" t="s">
        <v>612</v>
      </c>
      <c r="D126" s="234" t="s">
        <v>192</v>
      </c>
      <c r="E126" s="235">
        <v>1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15</v>
      </c>
      <c r="M126" s="237">
        <f>G126*(1+L126/100)</f>
        <v>0</v>
      </c>
      <c r="N126" s="237">
        <v>0</v>
      </c>
      <c r="O126" s="237">
        <f>ROUND(E126*N126,2)</f>
        <v>0</v>
      </c>
      <c r="P126" s="237">
        <v>0</v>
      </c>
      <c r="Q126" s="237">
        <f>ROUND(E126*P126,2)</f>
        <v>0</v>
      </c>
      <c r="R126" s="237"/>
      <c r="S126" s="237" t="s">
        <v>164</v>
      </c>
      <c r="T126" s="238" t="s">
        <v>165</v>
      </c>
      <c r="U126" s="224">
        <v>0</v>
      </c>
      <c r="V126" s="224">
        <f>ROUND(E126*U126,2)</f>
        <v>0</v>
      </c>
      <c r="W126" s="224"/>
      <c r="X126" s="224" t="s">
        <v>312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415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44"/>
      <c r="D127" s="240"/>
      <c r="E127" s="240"/>
      <c r="F127" s="240"/>
      <c r="G127" s="240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168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x14ac:dyDescent="0.2">
      <c r="A128" s="3"/>
      <c r="B128" s="4"/>
      <c r="C128" s="245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v>15</v>
      </c>
      <c r="AF128">
        <v>21</v>
      </c>
      <c r="AG128" t="s">
        <v>146</v>
      </c>
    </row>
    <row r="129" spans="1:33" x14ac:dyDescent="0.2">
      <c r="A129" s="218"/>
      <c r="B129" s="219" t="s">
        <v>29</v>
      </c>
      <c r="C129" s="246"/>
      <c r="D129" s="220"/>
      <c r="E129" s="221"/>
      <c r="F129" s="221"/>
      <c r="G129" s="241">
        <f>G8+G14+G17+G28+G42+G46+G60+G70+G81+G102+G119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f>SUMIF(L7:L127,AE128,G7:G127)</f>
        <v>0</v>
      </c>
      <c r="AF129">
        <f>SUMIF(L7:L127,AF128,G7:G127)</f>
        <v>0</v>
      </c>
      <c r="AG129" t="s">
        <v>169</v>
      </c>
    </row>
    <row r="130" spans="1:33" x14ac:dyDescent="0.2">
      <c r="C130" s="247"/>
      <c r="D130" s="10"/>
      <c r="AG130" t="s">
        <v>170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E+K0/JnwVaMHYcZqGTmHX8WY0bClbAaE111AUDcFQuLD8J9aFkgfRuZRkj32AN+I+5M6rbzjou2StMcMMDz7g==" saltValue="bkDVx/TXYKgPv3N7SgEIrg==" spinCount="100000" sheet="1"/>
  <mergeCells count="64">
    <mergeCell ref="C121:G121"/>
    <mergeCell ref="C123:G123"/>
    <mergeCell ref="C125:G125"/>
    <mergeCell ref="C127:G127"/>
    <mergeCell ref="C108:G108"/>
    <mergeCell ref="C110:G110"/>
    <mergeCell ref="C112:G112"/>
    <mergeCell ref="C114:G114"/>
    <mergeCell ref="C116:G116"/>
    <mergeCell ref="C118:G118"/>
    <mergeCell ref="C95:G95"/>
    <mergeCell ref="C97:G97"/>
    <mergeCell ref="C99:G99"/>
    <mergeCell ref="C101:G101"/>
    <mergeCell ref="C104:G104"/>
    <mergeCell ref="C106:G106"/>
    <mergeCell ref="C83:G83"/>
    <mergeCell ref="C85:G85"/>
    <mergeCell ref="C87:G87"/>
    <mergeCell ref="C89:G89"/>
    <mergeCell ref="C91:G91"/>
    <mergeCell ref="C93:G93"/>
    <mergeCell ref="C72:G72"/>
    <mergeCell ref="C73:G73"/>
    <mergeCell ref="C75:G75"/>
    <mergeCell ref="C76:G76"/>
    <mergeCell ref="C78:G78"/>
    <mergeCell ref="C80:G80"/>
    <mergeCell ref="C59:G59"/>
    <mergeCell ref="C62:G62"/>
    <mergeCell ref="C64:G64"/>
    <mergeCell ref="C66:G66"/>
    <mergeCell ref="C68:G68"/>
    <mergeCell ref="C69:G69"/>
    <mergeCell ref="C48:G48"/>
    <mergeCell ref="C50:G50"/>
    <mergeCell ref="C52:G52"/>
    <mergeCell ref="C54:G54"/>
    <mergeCell ref="C56:G56"/>
    <mergeCell ref="C58:G58"/>
    <mergeCell ref="C35:G35"/>
    <mergeCell ref="C37:G37"/>
    <mergeCell ref="C39:G39"/>
    <mergeCell ref="C41:G41"/>
    <mergeCell ref="C44:G44"/>
    <mergeCell ref="C45:G45"/>
    <mergeCell ref="C24:G24"/>
    <mergeCell ref="C26:G26"/>
    <mergeCell ref="C27:G27"/>
    <mergeCell ref="C30:G30"/>
    <mergeCell ref="C32:G32"/>
    <mergeCell ref="C33:G33"/>
    <mergeCell ref="C13:G13"/>
    <mergeCell ref="C16:G16"/>
    <mergeCell ref="C19:G19"/>
    <mergeCell ref="C20:G20"/>
    <mergeCell ref="C21:G21"/>
    <mergeCell ref="C23:G23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654E2-3AB8-47B8-AB3E-8481E306B39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133</v>
      </c>
      <c r="B1" s="200"/>
      <c r="C1" s="200"/>
      <c r="D1" s="200"/>
      <c r="E1" s="200"/>
      <c r="F1" s="200"/>
      <c r="G1" s="200"/>
      <c r="AG1" t="s">
        <v>134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135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135</v>
      </c>
      <c r="AG3" t="s">
        <v>136</v>
      </c>
    </row>
    <row r="4" spans="1:60" ht="24.95" customHeight="1" x14ac:dyDescent="0.2">
      <c r="A4" s="205" t="s">
        <v>9</v>
      </c>
      <c r="B4" s="206" t="s">
        <v>63</v>
      </c>
      <c r="C4" s="207" t="s">
        <v>64</v>
      </c>
      <c r="D4" s="208"/>
      <c r="E4" s="208"/>
      <c r="F4" s="208"/>
      <c r="G4" s="209"/>
      <c r="AG4" t="s">
        <v>137</v>
      </c>
    </row>
    <row r="5" spans="1:60" x14ac:dyDescent="0.2">
      <c r="D5" s="10"/>
    </row>
    <row r="6" spans="1:60" ht="38.25" x14ac:dyDescent="0.2">
      <c r="A6" s="211" t="s">
        <v>138</v>
      </c>
      <c r="B6" s="213" t="s">
        <v>139</v>
      </c>
      <c r="C6" s="213" t="s">
        <v>140</v>
      </c>
      <c r="D6" s="212" t="s">
        <v>141</v>
      </c>
      <c r="E6" s="211" t="s">
        <v>142</v>
      </c>
      <c r="F6" s="210" t="s">
        <v>143</v>
      </c>
      <c r="G6" s="211" t="s">
        <v>29</v>
      </c>
      <c r="H6" s="214" t="s">
        <v>30</v>
      </c>
      <c r="I6" s="214" t="s">
        <v>144</v>
      </c>
      <c r="J6" s="214" t="s">
        <v>31</v>
      </c>
      <c r="K6" s="214" t="s">
        <v>145</v>
      </c>
      <c r="L6" s="214" t="s">
        <v>146</v>
      </c>
      <c r="M6" s="214" t="s">
        <v>147</v>
      </c>
      <c r="N6" s="214" t="s">
        <v>148</v>
      </c>
      <c r="O6" s="214" t="s">
        <v>149</v>
      </c>
      <c r="P6" s="214" t="s">
        <v>150</v>
      </c>
      <c r="Q6" s="214" t="s">
        <v>151</v>
      </c>
      <c r="R6" s="214" t="s">
        <v>152</v>
      </c>
      <c r="S6" s="214" t="s">
        <v>153</v>
      </c>
      <c r="T6" s="214" t="s">
        <v>154</v>
      </c>
      <c r="U6" s="214" t="s">
        <v>155</v>
      </c>
      <c r="V6" s="214" t="s">
        <v>156</v>
      </c>
      <c r="W6" s="214" t="s">
        <v>157</v>
      </c>
      <c r="X6" s="214" t="s">
        <v>158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159</v>
      </c>
      <c r="B8" s="227" t="s">
        <v>73</v>
      </c>
      <c r="C8" s="242" t="s">
        <v>74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30"/>
      <c r="O8" s="230">
        <f>SUM(O9:O21)</f>
        <v>0</v>
      </c>
      <c r="P8" s="230"/>
      <c r="Q8" s="230">
        <f>SUM(Q9:Q21)</f>
        <v>0</v>
      </c>
      <c r="R8" s="230"/>
      <c r="S8" s="230"/>
      <c r="T8" s="231"/>
      <c r="U8" s="225"/>
      <c r="V8" s="225">
        <f>SUM(V9:V21)</f>
        <v>58.01</v>
      </c>
      <c r="W8" s="225"/>
      <c r="X8" s="225"/>
      <c r="AG8" t="s">
        <v>160</v>
      </c>
    </row>
    <row r="9" spans="1:60" ht="22.5" outlineLevel="1" x14ac:dyDescent="0.2">
      <c r="A9" s="232">
        <v>1</v>
      </c>
      <c r="B9" s="233" t="s">
        <v>613</v>
      </c>
      <c r="C9" s="243" t="s">
        <v>614</v>
      </c>
      <c r="D9" s="234" t="s">
        <v>304</v>
      </c>
      <c r="E9" s="235">
        <v>213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 t="s">
        <v>174</v>
      </c>
      <c r="S9" s="237" t="s">
        <v>175</v>
      </c>
      <c r="T9" s="238" t="s">
        <v>175</v>
      </c>
      <c r="U9" s="224">
        <v>0.12</v>
      </c>
      <c r="V9" s="224">
        <f>ROUND(E9*U9,2)</f>
        <v>25.56</v>
      </c>
      <c r="W9" s="224"/>
      <c r="X9" s="224" t="s">
        <v>166</v>
      </c>
      <c r="Y9" s="215"/>
      <c r="Z9" s="215"/>
      <c r="AA9" s="215"/>
      <c r="AB9" s="215"/>
      <c r="AC9" s="215"/>
      <c r="AD9" s="215"/>
      <c r="AE9" s="215"/>
      <c r="AF9" s="215"/>
      <c r="AG9" s="215" t="s">
        <v>176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54" t="s">
        <v>398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178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6"/>
      <c r="D11" s="239"/>
      <c r="E11" s="239"/>
      <c r="F11" s="239"/>
      <c r="G11" s="239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168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2">
        <v>2</v>
      </c>
      <c r="B12" s="233" t="s">
        <v>615</v>
      </c>
      <c r="C12" s="243" t="s">
        <v>616</v>
      </c>
      <c r="D12" s="234" t="s">
        <v>304</v>
      </c>
      <c r="E12" s="235">
        <v>85.2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 t="s">
        <v>174</v>
      </c>
      <c r="S12" s="237" t="s">
        <v>175</v>
      </c>
      <c r="T12" s="238" t="s">
        <v>175</v>
      </c>
      <c r="U12" s="224">
        <v>0.13350000000000001</v>
      </c>
      <c r="V12" s="224">
        <f>ROUND(E12*U12,2)</f>
        <v>11.37</v>
      </c>
      <c r="W12" s="224"/>
      <c r="X12" s="224" t="s">
        <v>166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176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54" t="s">
        <v>398</v>
      </c>
      <c r="D13" s="250"/>
      <c r="E13" s="250"/>
      <c r="F13" s="250"/>
      <c r="G13" s="25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178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56"/>
      <c r="D14" s="239"/>
      <c r="E14" s="239"/>
      <c r="F14" s="239"/>
      <c r="G14" s="239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168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2">
        <v>3</v>
      </c>
      <c r="B15" s="233" t="s">
        <v>617</v>
      </c>
      <c r="C15" s="243" t="s">
        <v>618</v>
      </c>
      <c r="D15" s="234" t="s">
        <v>304</v>
      </c>
      <c r="E15" s="235">
        <v>42.6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15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 t="s">
        <v>174</v>
      </c>
      <c r="S15" s="237" t="s">
        <v>175</v>
      </c>
      <c r="T15" s="238" t="s">
        <v>175</v>
      </c>
      <c r="U15" s="224">
        <v>0.21</v>
      </c>
      <c r="V15" s="224">
        <f>ROUND(E15*U15,2)</f>
        <v>8.9499999999999993</v>
      </c>
      <c r="W15" s="224"/>
      <c r="X15" s="224" t="s">
        <v>166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176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44"/>
      <c r="D16" s="240"/>
      <c r="E16" s="240"/>
      <c r="F16" s="240"/>
      <c r="G16" s="240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168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32">
        <v>4</v>
      </c>
      <c r="B17" s="233" t="s">
        <v>619</v>
      </c>
      <c r="C17" s="243" t="s">
        <v>620</v>
      </c>
      <c r="D17" s="234" t="s">
        <v>184</v>
      </c>
      <c r="E17" s="235">
        <v>1.5336000000000001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15</v>
      </c>
      <c r="M17" s="237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7" t="s">
        <v>185</v>
      </c>
      <c r="S17" s="237" t="s">
        <v>175</v>
      </c>
      <c r="T17" s="238" t="s">
        <v>175</v>
      </c>
      <c r="U17" s="224">
        <v>0.90800000000000003</v>
      </c>
      <c r="V17" s="224">
        <f>ROUND(E17*U17,2)</f>
        <v>1.39</v>
      </c>
      <c r="W17" s="224"/>
      <c r="X17" s="224" t="s">
        <v>166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167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4" t="s">
        <v>621</v>
      </c>
      <c r="D18" s="250"/>
      <c r="E18" s="250"/>
      <c r="F18" s="250"/>
      <c r="G18" s="250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178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6"/>
      <c r="D19" s="239"/>
      <c r="E19" s="239"/>
      <c r="F19" s="239"/>
      <c r="G19" s="239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168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>
        <v>5</v>
      </c>
      <c r="B20" s="233" t="s">
        <v>204</v>
      </c>
      <c r="C20" s="243" t="s">
        <v>205</v>
      </c>
      <c r="D20" s="234" t="s">
        <v>184</v>
      </c>
      <c r="E20" s="235">
        <v>12.78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 t="s">
        <v>185</v>
      </c>
      <c r="S20" s="237" t="s">
        <v>175</v>
      </c>
      <c r="T20" s="238" t="s">
        <v>175</v>
      </c>
      <c r="U20" s="224">
        <v>0.84</v>
      </c>
      <c r="V20" s="224">
        <f>ROUND(E20*U20,2)</f>
        <v>10.74</v>
      </c>
      <c r="W20" s="224"/>
      <c r="X20" s="224" t="s">
        <v>166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176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44"/>
      <c r="D21" s="240"/>
      <c r="E21" s="240"/>
      <c r="F21" s="240"/>
      <c r="G21" s="240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168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26" t="s">
        <v>159</v>
      </c>
      <c r="B22" s="227" t="s">
        <v>75</v>
      </c>
      <c r="C22" s="242" t="s">
        <v>76</v>
      </c>
      <c r="D22" s="228"/>
      <c r="E22" s="229"/>
      <c r="F22" s="230"/>
      <c r="G22" s="230">
        <f>SUMIF(AG23:AG24,"&lt;&gt;NOR",G23:G24)</f>
        <v>0</v>
      </c>
      <c r="H22" s="230"/>
      <c r="I22" s="230">
        <f>SUM(I23:I24)</f>
        <v>0</v>
      </c>
      <c r="J22" s="230"/>
      <c r="K22" s="230">
        <f>SUM(K23:K24)</f>
        <v>0</v>
      </c>
      <c r="L22" s="230"/>
      <c r="M22" s="230">
        <f>SUM(M23:M24)</f>
        <v>0</v>
      </c>
      <c r="N22" s="230"/>
      <c r="O22" s="230">
        <f>SUM(O23:O24)</f>
        <v>0</v>
      </c>
      <c r="P22" s="230"/>
      <c r="Q22" s="230">
        <f>SUM(Q23:Q24)</f>
        <v>0</v>
      </c>
      <c r="R22" s="230"/>
      <c r="S22" s="230"/>
      <c r="T22" s="231"/>
      <c r="U22" s="225"/>
      <c r="V22" s="225">
        <f>SUM(V23:V24)</f>
        <v>8</v>
      </c>
      <c r="W22" s="225"/>
      <c r="X22" s="225"/>
      <c r="AG22" t="s">
        <v>160</v>
      </c>
    </row>
    <row r="23" spans="1:60" outlineLevel="1" x14ac:dyDescent="0.2">
      <c r="A23" s="232">
        <v>6</v>
      </c>
      <c r="B23" s="233" t="s">
        <v>622</v>
      </c>
      <c r="C23" s="243" t="s">
        <v>623</v>
      </c>
      <c r="D23" s="234" t="s">
        <v>526</v>
      </c>
      <c r="E23" s="235">
        <v>8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15</v>
      </c>
      <c r="M23" s="237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7" t="s">
        <v>527</v>
      </c>
      <c r="S23" s="237" t="s">
        <v>175</v>
      </c>
      <c r="T23" s="238" t="s">
        <v>175</v>
      </c>
      <c r="U23" s="224">
        <v>1</v>
      </c>
      <c r="V23" s="224">
        <f>ROUND(E23*U23,2)</f>
        <v>8</v>
      </c>
      <c r="W23" s="224"/>
      <c r="X23" s="224" t="s">
        <v>528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529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44"/>
      <c r="D24" s="240"/>
      <c r="E24" s="240"/>
      <c r="F24" s="240"/>
      <c r="G24" s="240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168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226" t="s">
        <v>159</v>
      </c>
      <c r="B25" s="227" t="s">
        <v>81</v>
      </c>
      <c r="C25" s="242" t="s">
        <v>82</v>
      </c>
      <c r="D25" s="228"/>
      <c r="E25" s="229"/>
      <c r="F25" s="230"/>
      <c r="G25" s="230">
        <f>SUMIF(AG26:AG42,"&lt;&gt;NOR",G26:G42)</f>
        <v>0</v>
      </c>
      <c r="H25" s="230"/>
      <c r="I25" s="230">
        <f>SUM(I26:I42)</f>
        <v>0</v>
      </c>
      <c r="J25" s="230"/>
      <c r="K25" s="230">
        <f>SUM(K26:K42)</f>
        <v>0</v>
      </c>
      <c r="L25" s="230"/>
      <c r="M25" s="230">
        <f>SUM(M26:M42)</f>
        <v>0</v>
      </c>
      <c r="N25" s="230"/>
      <c r="O25" s="230">
        <f>SUM(O26:O42)</f>
        <v>0</v>
      </c>
      <c r="P25" s="230"/>
      <c r="Q25" s="230">
        <f>SUM(Q26:Q42)</f>
        <v>0.18</v>
      </c>
      <c r="R25" s="230"/>
      <c r="S25" s="230"/>
      <c r="T25" s="231"/>
      <c r="U25" s="225"/>
      <c r="V25" s="225">
        <f>SUM(V26:V42)</f>
        <v>15.73</v>
      </c>
      <c r="W25" s="225"/>
      <c r="X25" s="225"/>
      <c r="AG25" t="s">
        <v>160</v>
      </c>
    </row>
    <row r="26" spans="1:60" ht="22.5" outlineLevel="1" x14ac:dyDescent="0.2">
      <c r="A26" s="232">
        <v>7</v>
      </c>
      <c r="B26" s="233" t="s">
        <v>624</v>
      </c>
      <c r="C26" s="243" t="s">
        <v>625</v>
      </c>
      <c r="D26" s="234" t="s">
        <v>243</v>
      </c>
      <c r="E26" s="235">
        <v>1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15</v>
      </c>
      <c r="M26" s="237">
        <f>G26*(1+L26/100)</f>
        <v>0</v>
      </c>
      <c r="N26" s="237">
        <v>9.1E-4</v>
      </c>
      <c r="O26" s="237">
        <f>ROUND(E26*N26,2)</f>
        <v>0</v>
      </c>
      <c r="P26" s="237">
        <v>9.7000000000000003E-2</v>
      </c>
      <c r="Q26" s="237">
        <f>ROUND(E26*P26,2)</f>
        <v>0.1</v>
      </c>
      <c r="R26" s="237" t="s">
        <v>227</v>
      </c>
      <c r="S26" s="237" t="s">
        <v>175</v>
      </c>
      <c r="T26" s="238" t="s">
        <v>175</v>
      </c>
      <c r="U26" s="224">
        <v>1.1819999999999999</v>
      </c>
      <c r="V26" s="224">
        <f>ROUND(E26*U26,2)</f>
        <v>1.18</v>
      </c>
      <c r="W26" s="224"/>
      <c r="X26" s="224" t="s">
        <v>166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176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7" t="s">
        <v>257</v>
      </c>
      <c r="D27" s="252"/>
      <c r="E27" s="252"/>
      <c r="F27" s="252"/>
      <c r="G27" s="252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210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56"/>
      <c r="D28" s="239"/>
      <c r="E28" s="239"/>
      <c r="F28" s="239"/>
      <c r="G28" s="239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168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33.75" outlineLevel="1" x14ac:dyDescent="0.2">
      <c r="A29" s="232">
        <v>8</v>
      </c>
      <c r="B29" s="233" t="s">
        <v>626</v>
      </c>
      <c r="C29" s="243" t="s">
        <v>627</v>
      </c>
      <c r="D29" s="234" t="s">
        <v>243</v>
      </c>
      <c r="E29" s="235">
        <v>14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15</v>
      </c>
      <c r="M29" s="237">
        <f>G29*(1+L29/100)</f>
        <v>0</v>
      </c>
      <c r="N29" s="237">
        <v>0</v>
      </c>
      <c r="O29" s="237">
        <f>ROUND(E29*N29,2)</f>
        <v>0</v>
      </c>
      <c r="P29" s="237">
        <v>1E-3</v>
      </c>
      <c r="Q29" s="237">
        <f>ROUND(E29*P29,2)</f>
        <v>0.01</v>
      </c>
      <c r="R29" s="237" t="s">
        <v>227</v>
      </c>
      <c r="S29" s="237" t="s">
        <v>175</v>
      </c>
      <c r="T29" s="238" t="s">
        <v>175</v>
      </c>
      <c r="U29" s="224">
        <v>0.183</v>
      </c>
      <c r="V29" s="224">
        <f>ROUND(E29*U29,2)</f>
        <v>2.56</v>
      </c>
      <c r="W29" s="224"/>
      <c r="X29" s="224" t="s">
        <v>166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176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54" t="s">
        <v>256</v>
      </c>
      <c r="D30" s="250"/>
      <c r="E30" s="250"/>
      <c r="F30" s="250"/>
      <c r="G30" s="250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178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22"/>
      <c r="B31" s="223"/>
      <c r="C31" s="256"/>
      <c r="D31" s="239"/>
      <c r="E31" s="239"/>
      <c r="F31" s="239"/>
      <c r="G31" s="239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168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33.75" outlineLevel="1" x14ac:dyDescent="0.2">
      <c r="A32" s="232">
        <v>9</v>
      </c>
      <c r="B32" s="233" t="s">
        <v>628</v>
      </c>
      <c r="C32" s="243" t="s">
        <v>629</v>
      </c>
      <c r="D32" s="234" t="s">
        <v>243</v>
      </c>
      <c r="E32" s="235">
        <v>6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15</v>
      </c>
      <c r="M32" s="237">
        <f>G32*(1+L32/100)</f>
        <v>0</v>
      </c>
      <c r="N32" s="237">
        <v>6.7000000000000002E-4</v>
      </c>
      <c r="O32" s="237">
        <f>ROUND(E32*N32,2)</f>
        <v>0</v>
      </c>
      <c r="P32" s="237">
        <v>2E-3</v>
      </c>
      <c r="Q32" s="237">
        <f>ROUND(E32*P32,2)</f>
        <v>0.01</v>
      </c>
      <c r="R32" s="237" t="s">
        <v>227</v>
      </c>
      <c r="S32" s="237" t="s">
        <v>175</v>
      </c>
      <c r="T32" s="238" t="s">
        <v>175</v>
      </c>
      <c r="U32" s="224">
        <v>0.35</v>
      </c>
      <c r="V32" s="224">
        <f>ROUND(E32*U32,2)</f>
        <v>2.1</v>
      </c>
      <c r="W32" s="224"/>
      <c r="X32" s="224" t="s">
        <v>166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176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54" t="s">
        <v>256</v>
      </c>
      <c r="D33" s="250"/>
      <c r="E33" s="250"/>
      <c r="F33" s="250"/>
      <c r="G33" s="250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178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58" t="s">
        <v>257</v>
      </c>
      <c r="D34" s="253"/>
      <c r="E34" s="253"/>
      <c r="F34" s="253"/>
      <c r="G34" s="253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210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56"/>
      <c r="D35" s="239"/>
      <c r="E35" s="239"/>
      <c r="F35" s="239"/>
      <c r="G35" s="239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168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33.75" outlineLevel="1" x14ac:dyDescent="0.2">
      <c r="A36" s="232">
        <v>10</v>
      </c>
      <c r="B36" s="233" t="s">
        <v>630</v>
      </c>
      <c r="C36" s="243" t="s">
        <v>631</v>
      </c>
      <c r="D36" s="234" t="s">
        <v>243</v>
      </c>
      <c r="E36" s="235">
        <v>4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15</v>
      </c>
      <c r="M36" s="237">
        <f>G36*(1+L36/100)</f>
        <v>0</v>
      </c>
      <c r="N36" s="237">
        <v>6.7000000000000002E-4</v>
      </c>
      <c r="O36" s="237">
        <f>ROUND(E36*N36,2)</f>
        <v>0</v>
      </c>
      <c r="P36" s="237">
        <v>3.0000000000000001E-3</v>
      </c>
      <c r="Q36" s="237">
        <f>ROUND(E36*P36,2)</f>
        <v>0.01</v>
      </c>
      <c r="R36" s="237" t="s">
        <v>227</v>
      </c>
      <c r="S36" s="237" t="s">
        <v>175</v>
      </c>
      <c r="T36" s="238" t="s">
        <v>175</v>
      </c>
      <c r="U36" s="224">
        <v>0.61</v>
      </c>
      <c r="V36" s="224">
        <f>ROUND(E36*U36,2)</f>
        <v>2.44</v>
      </c>
      <c r="W36" s="224"/>
      <c r="X36" s="224" t="s">
        <v>166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176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54" t="s">
        <v>256</v>
      </c>
      <c r="D37" s="250"/>
      <c r="E37" s="250"/>
      <c r="F37" s="250"/>
      <c r="G37" s="250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178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8" t="s">
        <v>257</v>
      </c>
      <c r="D38" s="253"/>
      <c r="E38" s="253"/>
      <c r="F38" s="253"/>
      <c r="G38" s="253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210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22"/>
      <c r="B39" s="223"/>
      <c r="C39" s="256"/>
      <c r="D39" s="239"/>
      <c r="E39" s="239"/>
      <c r="F39" s="239"/>
      <c r="G39" s="239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168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32">
        <v>11</v>
      </c>
      <c r="B40" s="233" t="s">
        <v>632</v>
      </c>
      <c r="C40" s="243" t="s">
        <v>633</v>
      </c>
      <c r="D40" s="234" t="s">
        <v>243</v>
      </c>
      <c r="E40" s="235">
        <v>49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15</v>
      </c>
      <c r="M40" s="237">
        <f>G40*(1+L40/100)</f>
        <v>0</v>
      </c>
      <c r="N40" s="237">
        <v>8.0000000000000007E-5</v>
      </c>
      <c r="O40" s="237">
        <f>ROUND(E40*N40,2)</f>
        <v>0</v>
      </c>
      <c r="P40" s="237">
        <v>1E-3</v>
      </c>
      <c r="Q40" s="237">
        <f>ROUND(E40*P40,2)</f>
        <v>0.05</v>
      </c>
      <c r="R40" s="237" t="s">
        <v>227</v>
      </c>
      <c r="S40" s="237" t="s">
        <v>175</v>
      </c>
      <c r="T40" s="238" t="s">
        <v>175</v>
      </c>
      <c r="U40" s="224">
        <v>0.152</v>
      </c>
      <c r="V40" s="224">
        <f>ROUND(E40*U40,2)</f>
        <v>7.45</v>
      </c>
      <c r="W40" s="224"/>
      <c r="X40" s="224" t="s">
        <v>166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176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57" t="s">
        <v>257</v>
      </c>
      <c r="D41" s="252"/>
      <c r="E41" s="252"/>
      <c r="F41" s="252"/>
      <c r="G41" s="252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210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6"/>
      <c r="D42" s="239"/>
      <c r="E42" s="239"/>
      <c r="F42" s="239"/>
      <c r="G42" s="239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168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26" t="s">
        <v>159</v>
      </c>
      <c r="B43" s="227" t="s">
        <v>83</v>
      </c>
      <c r="C43" s="242" t="s">
        <v>84</v>
      </c>
      <c r="D43" s="228"/>
      <c r="E43" s="229"/>
      <c r="F43" s="230"/>
      <c r="G43" s="230">
        <f>SUMIF(AG44:AG56,"&lt;&gt;NOR",G44:G56)</f>
        <v>0</v>
      </c>
      <c r="H43" s="230"/>
      <c r="I43" s="230">
        <f>SUM(I44:I56)</f>
        <v>0</v>
      </c>
      <c r="J43" s="230"/>
      <c r="K43" s="230">
        <f>SUM(K44:K56)</f>
        <v>0</v>
      </c>
      <c r="L43" s="230"/>
      <c r="M43" s="230">
        <f>SUM(M44:M56)</f>
        <v>0</v>
      </c>
      <c r="N43" s="230"/>
      <c r="O43" s="230">
        <f>SUM(O44:O56)</f>
        <v>0</v>
      </c>
      <c r="P43" s="230"/>
      <c r="Q43" s="230">
        <f>SUM(Q44:Q56)</f>
        <v>0</v>
      </c>
      <c r="R43" s="230"/>
      <c r="S43" s="230"/>
      <c r="T43" s="231"/>
      <c r="U43" s="225"/>
      <c r="V43" s="225">
        <f>SUM(V44:V56)</f>
        <v>8.49</v>
      </c>
      <c r="W43" s="225"/>
      <c r="X43" s="225"/>
      <c r="AG43" t="s">
        <v>160</v>
      </c>
    </row>
    <row r="44" spans="1:60" ht="22.5" outlineLevel="1" x14ac:dyDescent="0.2">
      <c r="A44" s="232">
        <v>12</v>
      </c>
      <c r="B44" s="233" t="s">
        <v>262</v>
      </c>
      <c r="C44" s="243" t="s">
        <v>263</v>
      </c>
      <c r="D44" s="234" t="s">
        <v>264</v>
      </c>
      <c r="E44" s="235">
        <v>0.61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15</v>
      </c>
      <c r="M44" s="237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7" t="s">
        <v>227</v>
      </c>
      <c r="S44" s="237" t="s">
        <v>175</v>
      </c>
      <c r="T44" s="238" t="s">
        <v>175</v>
      </c>
      <c r="U44" s="224">
        <v>4.665</v>
      </c>
      <c r="V44" s="224">
        <f>ROUND(E44*U44,2)</f>
        <v>2.85</v>
      </c>
      <c r="W44" s="224"/>
      <c r="X44" s="224" t="s">
        <v>265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266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44"/>
      <c r="D45" s="240"/>
      <c r="E45" s="240"/>
      <c r="F45" s="240"/>
      <c r="G45" s="240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168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2">
        <v>13</v>
      </c>
      <c r="B46" s="233" t="s">
        <v>267</v>
      </c>
      <c r="C46" s="243" t="s">
        <v>268</v>
      </c>
      <c r="D46" s="234" t="s">
        <v>264</v>
      </c>
      <c r="E46" s="235">
        <v>0.61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15</v>
      </c>
      <c r="M46" s="237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7" t="s">
        <v>227</v>
      </c>
      <c r="S46" s="237" t="s">
        <v>175</v>
      </c>
      <c r="T46" s="238" t="s">
        <v>175</v>
      </c>
      <c r="U46" s="224">
        <v>2.4500000000000002</v>
      </c>
      <c r="V46" s="224">
        <f>ROUND(E46*U46,2)</f>
        <v>1.49</v>
      </c>
      <c r="W46" s="224"/>
      <c r="X46" s="224" t="s">
        <v>265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266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7" t="s">
        <v>269</v>
      </c>
      <c r="D47" s="252"/>
      <c r="E47" s="252"/>
      <c r="F47" s="252"/>
      <c r="G47" s="252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210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56"/>
      <c r="D48" s="239"/>
      <c r="E48" s="239"/>
      <c r="F48" s="239"/>
      <c r="G48" s="239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168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2">
        <v>14</v>
      </c>
      <c r="B49" s="233" t="s">
        <v>270</v>
      </c>
      <c r="C49" s="243" t="s">
        <v>271</v>
      </c>
      <c r="D49" s="234" t="s">
        <v>264</v>
      </c>
      <c r="E49" s="235">
        <v>11.59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7" t="s">
        <v>227</v>
      </c>
      <c r="S49" s="237" t="s">
        <v>175</v>
      </c>
      <c r="T49" s="238" t="s">
        <v>175</v>
      </c>
      <c r="U49" s="224">
        <v>0</v>
      </c>
      <c r="V49" s="224">
        <f>ROUND(E49*U49,2)</f>
        <v>0</v>
      </c>
      <c r="W49" s="224"/>
      <c r="X49" s="224" t="s">
        <v>265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266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44"/>
      <c r="D50" s="240"/>
      <c r="E50" s="240"/>
      <c r="F50" s="240"/>
      <c r="G50" s="240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168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32">
        <v>15</v>
      </c>
      <c r="B51" s="233" t="s">
        <v>272</v>
      </c>
      <c r="C51" s="243" t="s">
        <v>273</v>
      </c>
      <c r="D51" s="234" t="s">
        <v>264</v>
      </c>
      <c r="E51" s="235">
        <v>0.61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0</v>
      </c>
      <c r="O51" s="237">
        <f>ROUND(E51*N51,2)</f>
        <v>0</v>
      </c>
      <c r="P51" s="237">
        <v>0</v>
      </c>
      <c r="Q51" s="237">
        <f>ROUND(E51*P51,2)</f>
        <v>0</v>
      </c>
      <c r="R51" s="237" t="s">
        <v>227</v>
      </c>
      <c r="S51" s="237" t="s">
        <v>175</v>
      </c>
      <c r="T51" s="238" t="s">
        <v>175</v>
      </c>
      <c r="U51" s="224">
        <v>4.71</v>
      </c>
      <c r="V51" s="224">
        <f>ROUND(E51*U51,2)</f>
        <v>2.87</v>
      </c>
      <c r="W51" s="224"/>
      <c r="X51" s="224" t="s">
        <v>265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266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44"/>
      <c r="D52" s="240"/>
      <c r="E52" s="240"/>
      <c r="F52" s="240"/>
      <c r="G52" s="240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168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2.5" outlineLevel="1" x14ac:dyDescent="0.2">
      <c r="A53" s="232">
        <v>16</v>
      </c>
      <c r="B53" s="233" t="s">
        <v>274</v>
      </c>
      <c r="C53" s="243" t="s">
        <v>275</v>
      </c>
      <c r="D53" s="234" t="s">
        <v>264</v>
      </c>
      <c r="E53" s="235">
        <v>2.44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15</v>
      </c>
      <c r="M53" s="237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7" t="s">
        <v>227</v>
      </c>
      <c r="S53" s="237" t="s">
        <v>175</v>
      </c>
      <c r="T53" s="238" t="s">
        <v>175</v>
      </c>
      <c r="U53" s="224">
        <v>0.52500000000000002</v>
      </c>
      <c r="V53" s="224">
        <f>ROUND(E53*U53,2)</f>
        <v>1.28</v>
      </c>
      <c r="W53" s="224"/>
      <c r="X53" s="224" t="s">
        <v>265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266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44"/>
      <c r="D54" s="240"/>
      <c r="E54" s="240"/>
      <c r="F54" s="240"/>
      <c r="G54" s="240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168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32">
        <v>17</v>
      </c>
      <c r="B55" s="233" t="s">
        <v>276</v>
      </c>
      <c r="C55" s="243" t="s">
        <v>277</v>
      </c>
      <c r="D55" s="234" t="s">
        <v>264</v>
      </c>
      <c r="E55" s="235">
        <v>0.61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15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 t="s">
        <v>227</v>
      </c>
      <c r="S55" s="237" t="s">
        <v>175</v>
      </c>
      <c r="T55" s="238" t="s">
        <v>175</v>
      </c>
      <c r="U55" s="224">
        <v>0</v>
      </c>
      <c r="V55" s="224">
        <f>ROUND(E55*U55,2)</f>
        <v>0</v>
      </c>
      <c r="W55" s="224"/>
      <c r="X55" s="224" t="s">
        <v>265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266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44"/>
      <c r="D56" s="240"/>
      <c r="E56" s="240"/>
      <c r="F56" s="240"/>
      <c r="G56" s="240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168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">
      <c r="A57" s="226" t="s">
        <v>159</v>
      </c>
      <c r="B57" s="227" t="s">
        <v>81</v>
      </c>
      <c r="C57" s="242" t="s">
        <v>82</v>
      </c>
      <c r="D57" s="228"/>
      <c r="E57" s="229"/>
      <c r="F57" s="230"/>
      <c r="G57" s="230">
        <f>SUMIF(AG58:AG69,"&lt;&gt;NOR",G58:G69)</f>
        <v>0</v>
      </c>
      <c r="H57" s="230"/>
      <c r="I57" s="230">
        <f>SUM(I58:I69)</f>
        <v>0</v>
      </c>
      <c r="J57" s="230"/>
      <c r="K57" s="230">
        <f>SUM(K58:K69)</f>
        <v>0</v>
      </c>
      <c r="L57" s="230"/>
      <c r="M57" s="230">
        <f>SUM(M58:M69)</f>
        <v>0</v>
      </c>
      <c r="N57" s="230"/>
      <c r="O57" s="230">
        <f>SUM(O58:O69)</f>
        <v>0.23</v>
      </c>
      <c r="P57" s="230"/>
      <c r="Q57" s="230">
        <f>SUM(Q58:Q69)</f>
        <v>0.42000000000000004</v>
      </c>
      <c r="R57" s="230"/>
      <c r="S57" s="230"/>
      <c r="T57" s="231"/>
      <c r="U57" s="225"/>
      <c r="V57" s="225">
        <f>SUM(V58:V69)</f>
        <v>34.89</v>
      </c>
      <c r="W57" s="225"/>
      <c r="X57" s="225"/>
      <c r="AG57" t="s">
        <v>160</v>
      </c>
    </row>
    <row r="58" spans="1:60" ht="22.5" outlineLevel="1" x14ac:dyDescent="0.2">
      <c r="A58" s="232">
        <v>18</v>
      </c>
      <c r="B58" s="233" t="s">
        <v>634</v>
      </c>
      <c r="C58" s="243" t="s">
        <v>635</v>
      </c>
      <c r="D58" s="234" t="s">
        <v>304</v>
      </c>
      <c r="E58" s="235">
        <v>42.6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15</v>
      </c>
      <c r="M58" s="237">
        <f>G58*(1+L58/100)</f>
        <v>0</v>
      </c>
      <c r="N58" s="237">
        <v>1E-3</v>
      </c>
      <c r="O58" s="237">
        <f>ROUND(E58*N58,2)</f>
        <v>0.04</v>
      </c>
      <c r="P58" s="237">
        <v>1E-3</v>
      </c>
      <c r="Q58" s="237">
        <f>ROUND(E58*P58,2)</f>
        <v>0.04</v>
      </c>
      <c r="R58" s="237" t="s">
        <v>227</v>
      </c>
      <c r="S58" s="237" t="s">
        <v>175</v>
      </c>
      <c r="T58" s="238" t="s">
        <v>175</v>
      </c>
      <c r="U58" s="224">
        <v>0.13700000000000001</v>
      </c>
      <c r="V58" s="224">
        <f>ROUND(E58*U58,2)</f>
        <v>5.84</v>
      </c>
      <c r="W58" s="224"/>
      <c r="X58" s="224" t="s">
        <v>166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176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4" t="s">
        <v>249</v>
      </c>
      <c r="D59" s="250"/>
      <c r="E59" s="250"/>
      <c r="F59" s="250"/>
      <c r="G59" s="250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178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58" t="s">
        <v>257</v>
      </c>
      <c r="D60" s="253"/>
      <c r="E60" s="253"/>
      <c r="F60" s="253"/>
      <c r="G60" s="253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5"/>
      <c r="Z60" s="215"/>
      <c r="AA60" s="215"/>
      <c r="AB60" s="215"/>
      <c r="AC60" s="215"/>
      <c r="AD60" s="215"/>
      <c r="AE60" s="215"/>
      <c r="AF60" s="215"/>
      <c r="AG60" s="215" t="s">
        <v>210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6"/>
      <c r="D61" s="239"/>
      <c r="E61" s="239"/>
      <c r="F61" s="239"/>
      <c r="G61" s="239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168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32">
        <v>19</v>
      </c>
      <c r="B62" s="233" t="s">
        <v>636</v>
      </c>
      <c r="C62" s="243" t="s">
        <v>637</v>
      </c>
      <c r="D62" s="234" t="s">
        <v>304</v>
      </c>
      <c r="E62" s="235">
        <v>85.2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15</v>
      </c>
      <c r="M62" s="237">
        <f>G62*(1+L62/100)</f>
        <v>0</v>
      </c>
      <c r="N62" s="237">
        <v>1E-3</v>
      </c>
      <c r="O62" s="237">
        <f>ROUND(E62*N62,2)</f>
        <v>0.09</v>
      </c>
      <c r="P62" s="237">
        <v>2E-3</v>
      </c>
      <c r="Q62" s="237">
        <f>ROUND(E62*P62,2)</f>
        <v>0.17</v>
      </c>
      <c r="R62" s="237" t="s">
        <v>227</v>
      </c>
      <c r="S62" s="237" t="s">
        <v>175</v>
      </c>
      <c r="T62" s="238" t="s">
        <v>175</v>
      </c>
      <c r="U62" s="224">
        <v>0.14599999999999999</v>
      </c>
      <c r="V62" s="224">
        <f>ROUND(E62*U62,2)</f>
        <v>12.44</v>
      </c>
      <c r="W62" s="224"/>
      <c r="X62" s="224" t="s">
        <v>166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176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54" t="s">
        <v>249</v>
      </c>
      <c r="D63" s="250"/>
      <c r="E63" s="250"/>
      <c r="F63" s="250"/>
      <c r="G63" s="250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178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58" t="s">
        <v>257</v>
      </c>
      <c r="D64" s="253"/>
      <c r="E64" s="253"/>
      <c r="F64" s="253"/>
      <c r="G64" s="253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210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6"/>
      <c r="D65" s="239"/>
      <c r="E65" s="239"/>
      <c r="F65" s="239"/>
      <c r="G65" s="239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168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1" x14ac:dyDescent="0.2">
      <c r="A66" s="232">
        <v>20</v>
      </c>
      <c r="B66" s="233" t="s">
        <v>638</v>
      </c>
      <c r="C66" s="243" t="s">
        <v>639</v>
      </c>
      <c r="D66" s="234" t="s">
        <v>304</v>
      </c>
      <c r="E66" s="235">
        <v>213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15</v>
      </c>
      <c r="M66" s="237">
        <f>G66*(1+L66/100)</f>
        <v>0</v>
      </c>
      <c r="N66" s="237">
        <v>4.8999999999999998E-4</v>
      </c>
      <c r="O66" s="237">
        <f>ROUND(E66*N66,2)</f>
        <v>0.1</v>
      </c>
      <c r="P66" s="237">
        <v>1E-3</v>
      </c>
      <c r="Q66" s="237">
        <f>ROUND(E66*P66,2)</f>
        <v>0.21</v>
      </c>
      <c r="R66" s="237" t="s">
        <v>227</v>
      </c>
      <c r="S66" s="237" t="s">
        <v>175</v>
      </c>
      <c r="T66" s="238" t="s">
        <v>175</v>
      </c>
      <c r="U66" s="224">
        <v>7.8E-2</v>
      </c>
      <c r="V66" s="224">
        <f>ROUND(E66*U66,2)</f>
        <v>16.61</v>
      </c>
      <c r="W66" s="224"/>
      <c r="X66" s="224" t="s">
        <v>166</v>
      </c>
      <c r="Y66" s="215"/>
      <c r="Z66" s="215"/>
      <c r="AA66" s="215"/>
      <c r="AB66" s="215"/>
      <c r="AC66" s="215"/>
      <c r="AD66" s="215"/>
      <c r="AE66" s="215"/>
      <c r="AF66" s="215"/>
      <c r="AG66" s="215" t="s">
        <v>176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54" t="s">
        <v>249</v>
      </c>
      <c r="D67" s="250"/>
      <c r="E67" s="250"/>
      <c r="F67" s="250"/>
      <c r="G67" s="250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178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8" t="s">
        <v>257</v>
      </c>
      <c r="D68" s="253"/>
      <c r="E68" s="253"/>
      <c r="F68" s="253"/>
      <c r="G68" s="253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210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6"/>
      <c r="D69" s="239"/>
      <c r="E69" s="239"/>
      <c r="F69" s="239"/>
      <c r="G69" s="239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168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x14ac:dyDescent="0.2">
      <c r="A70" s="226" t="s">
        <v>159</v>
      </c>
      <c r="B70" s="227" t="s">
        <v>85</v>
      </c>
      <c r="C70" s="242" t="s">
        <v>86</v>
      </c>
      <c r="D70" s="228"/>
      <c r="E70" s="229"/>
      <c r="F70" s="230"/>
      <c r="G70" s="230">
        <f>SUMIF(AG71:AG73,"&lt;&gt;NOR",G71:G73)</f>
        <v>0</v>
      </c>
      <c r="H70" s="230"/>
      <c r="I70" s="230">
        <f>SUM(I71:I73)</f>
        <v>0</v>
      </c>
      <c r="J70" s="230"/>
      <c r="K70" s="230">
        <f>SUM(K71:K73)</f>
        <v>0</v>
      </c>
      <c r="L70" s="230"/>
      <c r="M70" s="230">
        <f>SUM(M71:M73)</f>
        <v>0</v>
      </c>
      <c r="N70" s="230"/>
      <c r="O70" s="230">
        <f>SUM(O71:O73)</f>
        <v>0</v>
      </c>
      <c r="P70" s="230"/>
      <c r="Q70" s="230">
        <f>SUM(Q71:Q73)</f>
        <v>0</v>
      </c>
      <c r="R70" s="230"/>
      <c r="S70" s="230"/>
      <c r="T70" s="231"/>
      <c r="U70" s="225"/>
      <c r="V70" s="225">
        <f>SUM(V71:V73)</f>
        <v>3.41</v>
      </c>
      <c r="W70" s="225"/>
      <c r="X70" s="225"/>
      <c r="AG70" t="s">
        <v>160</v>
      </c>
    </row>
    <row r="71" spans="1:60" ht="33.75" outlineLevel="1" x14ac:dyDescent="0.2">
      <c r="A71" s="232">
        <v>21</v>
      </c>
      <c r="B71" s="233" t="s">
        <v>416</v>
      </c>
      <c r="C71" s="243" t="s">
        <v>417</v>
      </c>
      <c r="D71" s="234" t="s">
        <v>264</v>
      </c>
      <c r="E71" s="235">
        <v>1.32497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15</v>
      </c>
      <c r="M71" s="237">
        <f>G71*(1+L71/100)</f>
        <v>0</v>
      </c>
      <c r="N71" s="237">
        <v>0</v>
      </c>
      <c r="O71" s="237">
        <f>ROUND(E71*N71,2)</f>
        <v>0</v>
      </c>
      <c r="P71" s="237">
        <v>0</v>
      </c>
      <c r="Q71" s="237">
        <f>ROUND(E71*P71,2)</f>
        <v>0</v>
      </c>
      <c r="R71" s="237" t="s">
        <v>174</v>
      </c>
      <c r="S71" s="237" t="s">
        <v>175</v>
      </c>
      <c r="T71" s="238" t="s">
        <v>175</v>
      </c>
      <c r="U71" s="224">
        <v>2.577</v>
      </c>
      <c r="V71" s="224">
        <f>ROUND(E71*U71,2)</f>
        <v>3.41</v>
      </c>
      <c r="W71" s="224"/>
      <c r="X71" s="224" t="s">
        <v>166</v>
      </c>
      <c r="Y71" s="215"/>
      <c r="Z71" s="215"/>
      <c r="AA71" s="215"/>
      <c r="AB71" s="215"/>
      <c r="AC71" s="215"/>
      <c r="AD71" s="215"/>
      <c r="AE71" s="215"/>
      <c r="AF71" s="215"/>
      <c r="AG71" s="215" t="s">
        <v>176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4" t="s">
        <v>282</v>
      </c>
      <c r="D72" s="250"/>
      <c r="E72" s="250"/>
      <c r="F72" s="250"/>
      <c r="G72" s="250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178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56"/>
      <c r="D73" s="239"/>
      <c r="E73" s="239"/>
      <c r="F73" s="239"/>
      <c r="G73" s="239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168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">
      <c r="A74" s="226" t="s">
        <v>159</v>
      </c>
      <c r="B74" s="227" t="s">
        <v>123</v>
      </c>
      <c r="C74" s="242" t="s">
        <v>124</v>
      </c>
      <c r="D74" s="228"/>
      <c r="E74" s="229"/>
      <c r="F74" s="230"/>
      <c r="G74" s="230">
        <f>SUMIF(AG75:AG122,"&lt;&gt;NOR",G75:G122)</f>
        <v>0</v>
      </c>
      <c r="H74" s="230"/>
      <c r="I74" s="230">
        <f>SUM(I75:I122)</f>
        <v>0</v>
      </c>
      <c r="J74" s="230"/>
      <c r="K74" s="230">
        <f>SUM(K75:K122)</f>
        <v>0</v>
      </c>
      <c r="L74" s="230"/>
      <c r="M74" s="230">
        <f>SUM(M75:M122)</f>
        <v>0</v>
      </c>
      <c r="N74" s="230"/>
      <c r="O74" s="230">
        <f>SUM(O75:O122)</f>
        <v>0</v>
      </c>
      <c r="P74" s="230"/>
      <c r="Q74" s="230">
        <f>SUM(Q75:Q122)</f>
        <v>0</v>
      </c>
      <c r="R74" s="230"/>
      <c r="S74" s="230"/>
      <c r="T74" s="231"/>
      <c r="U74" s="225"/>
      <c r="V74" s="225">
        <f>SUM(V75:V122)</f>
        <v>75.900000000000006</v>
      </c>
      <c r="W74" s="225"/>
      <c r="X74" s="225"/>
      <c r="AG74" t="s">
        <v>160</v>
      </c>
    </row>
    <row r="75" spans="1:60" outlineLevel="1" x14ac:dyDescent="0.2">
      <c r="A75" s="232">
        <v>22</v>
      </c>
      <c r="B75" s="233" t="s">
        <v>640</v>
      </c>
      <c r="C75" s="243" t="s">
        <v>641</v>
      </c>
      <c r="D75" s="234" t="s">
        <v>192</v>
      </c>
      <c r="E75" s="235">
        <v>1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15</v>
      </c>
      <c r="M75" s="237">
        <f>G75*(1+L75/100)</f>
        <v>0</v>
      </c>
      <c r="N75" s="237">
        <v>0</v>
      </c>
      <c r="O75" s="237">
        <f>ROUND(E75*N75,2)</f>
        <v>0</v>
      </c>
      <c r="P75" s="237">
        <v>0</v>
      </c>
      <c r="Q75" s="237">
        <f>ROUND(E75*P75,2)</f>
        <v>0</v>
      </c>
      <c r="R75" s="237"/>
      <c r="S75" s="237" t="s">
        <v>164</v>
      </c>
      <c r="T75" s="238" t="s">
        <v>165</v>
      </c>
      <c r="U75" s="224">
        <v>0</v>
      </c>
      <c r="V75" s="224">
        <f>ROUND(E75*U75,2)</f>
        <v>0</v>
      </c>
      <c r="W75" s="224"/>
      <c r="X75" s="224" t="s">
        <v>166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605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44"/>
      <c r="D76" s="240"/>
      <c r="E76" s="240"/>
      <c r="F76" s="240"/>
      <c r="G76" s="240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168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32">
        <v>23</v>
      </c>
      <c r="B77" s="233" t="s">
        <v>642</v>
      </c>
      <c r="C77" s="243" t="s">
        <v>643</v>
      </c>
      <c r="D77" s="234" t="s">
        <v>192</v>
      </c>
      <c r="E77" s="235">
        <v>1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15</v>
      </c>
      <c r="M77" s="237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7"/>
      <c r="S77" s="237" t="s">
        <v>164</v>
      </c>
      <c r="T77" s="238" t="s">
        <v>165</v>
      </c>
      <c r="U77" s="224">
        <v>0</v>
      </c>
      <c r="V77" s="224">
        <f>ROUND(E77*U77,2)</f>
        <v>0</v>
      </c>
      <c r="W77" s="224"/>
      <c r="X77" s="224" t="s">
        <v>166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605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44"/>
      <c r="D78" s="240"/>
      <c r="E78" s="240"/>
      <c r="F78" s="240"/>
      <c r="G78" s="240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168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32">
        <v>24</v>
      </c>
      <c r="B79" s="233" t="s">
        <v>644</v>
      </c>
      <c r="C79" s="243" t="s">
        <v>645</v>
      </c>
      <c r="D79" s="234" t="s">
        <v>192</v>
      </c>
      <c r="E79" s="235">
        <v>1</v>
      </c>
      <c r="F79" s="236"/>
      <c r="G79" s="237">
        <f>ROUND(E79*F79,2)</f>
        <v>0</v>
      </c>
      <c r="H79" s="236"/>
      <c r="I79" s="237">
        <f>ROUND(E79*H79,2)</f>
        <v>0</v>
      </c>
      <c r="J79" s="236"/>
      <c r="K79" s="237">
        <f>ROUND(E79*J79,2)</f>
        <v>0</v>
      </c>
      <c r="L79" s="237">
        <v>15</v>
      </c>
      <c r="M79" s="237">
        <f>G79*(1+L79/100)</f>
        <v>0</v>
      </c>
      <c r="N79" s="237">
        <v>0</v>
      </c>
      <c r="O79" s="237">
        <f>ROUND(E79*N79,2)</f>
        <v>0</v>
      </c>
      <c r="P79" s="237">
        <v>0</v>
      </c>
      <c r="Q79" s="237">
        <f>ROUND(E79*P79,2)</f>
        <v>0</v>
      </c>
      <c r="R79" s="237"/>
      <c r="S79" s="237" t="s">
        <v>164</v>
      </c>
      <c r="T79" s="238" t="s">
        <v>165</v>
      </c>
      <c r="U79" s="224">
        <v>0</v>
      </c>
      <c r="V79" s="224">
        <f>ROUND(E79*U79,2)</f>
        <v>0</v>
      </c>
      <c r="W79" s="224"/>
      <c r="X79" s="224" t="s">
        <v>312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415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44"/>
      <c r="D80" s="240"/>
      <c r="E80" s="240"/>
      <c r="F80" s="240"/>
      <c r="G80" s="240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168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32">
        <v>25</v>
      </c>
      <c r="B81" s="233" t="s">
        <v>646</v>
      </c>
      <c r="C81" s="243" t="s">
        <v>647</v>
      </c>
      <c r="D81" s="234" t="s">
        <v>243</v>
      </c>
      <c r="E81" s="235">
        <v>49</v>
      </c>
      <c r="F81" s="236"/>
      <c r="G81" s="237">
        <f>ROUND(E81*F81,2)</f>
        <v>0</v>
      </c>
      <c r="H81" s="236"/>
      <c r="I81" s="237">
        <f>ROUND(E81*H81,2)</f>
        <v>0</v>
      </c>
      <c r="J81" s="236"/>
      <c r="K81" s="237">
        <f>ROUND(E81*J81,2)</f>
        <v>0</v>
      </c>
      <c r="L81" s="237">
        <v>15</v>
      </c>
      <c r="M81" s="237">
        <f>G81*(1+L81/100)</f>
        <v>0</v>
      </c>
      <c r="N81" s="237">
        <v>0</v>
      </c>
      <c r="O81" s="237">
        <f>ROUND(E81*N81,2)</f>
        <v>0</v>
      </c>
      <c r="P81" s="237">
        <v>0</v>
      </c>
      <c r="Q81" s="237">
        <f>ROUND(E81*P81,2)</f>
        <v>0</v>
      </c>
      <c r="R81" s="237" t="s">
        <v>123</v>
      </c>
      <c r="S81" s="237" t="s">
        <v>175</v>
      </c>
      <c r="T81" s="238" t="s">
        <v>175</v>
      </c>
      <c r="U81" s="224">
        <v>0.39017000000000002</v>
      </c>
      <c r="V81" s="224">
        <f>ROUND(E81*U81,2)</f>
        <v>19.12</v>
      </c>
      <c r="W81" s="224"/>
      <c r="X81" s="224" t="s">
        <v>166</v>
      </c>
      <c r="Y81" s="215"/>
      <c r="Z81" s="215"/>
      <c r="AA81" s="215"/>
      <c r="AB81" s="215"/>
      <c r="AC81" s="215"/>
      <c r="AD81" s="215"/>
      <c r="AE81" s="215"/>
      <c r="AF81" s="215"/>
      <c r="AG81" s="215" t="s">
        <v>605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44"/>
      <c r="D82" s="240"/>
      <c r="E82" s="240"/>
      <c r="F82" s="240"/>
      <c r="G82" s="240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168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32">
        <v>26</v>
      </c>
      <c r="B83" s="233" t="s">
        <v>648</v>
      </c>
      <c r="C83" s="243" t="s">
        <v>649</v>
      </c>
      <c r="D83" s="234" t="s">
        <v>243</v>
      </c>
      <c r="E83" s="235">
        <v>9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123</v>
      </c>
      <c r="S83" s="237" t="s">
        <v>175</v>
      </c>
      <c r="T83" s="238" t="s">
        <v>175</v>
      </c>
      <c r="U83" s="224">
        <v>0.13</v>
      </c>
      <c r="V83" s="224">
        <f>ROUND(E83*U83,2)</f>
        <v>1.17</v>
      </c>
      <c r="W83" s="224"/>
      <c r="X83" s="224" t="s">
        <v>166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605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44"/>
      <c r="D84" s="240"/>
      <c r="E84" s="240"/>
      <c r="F84" s="240"/>
      <c r="G84" s="240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168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32">
        <v>27</v>
      </c>
      <c r="B85" s="233" t="s">
        <v>650</v>
      </c>
      <c r="C85" s="243" t="s">
        <v>651</v>
      </c>
      <c r="D85" s="234" t="s">
        <v>243</v>
      </c>
      <c r="E85" s="235">
        <v>3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15</v>
      </c>
      <c r="M85" s="237">
        <f>G85*(1+L85/100)</f>
        <v>0</v>
      </c>
      <c r="N85" s="237">
        <v>0</v>
      </c>
      <c r="O85" s="237">
        <f>ROUND(E85*N85,2)</f>
        <v>0</v>
      </c>
      <c r="P85" s="237">
        <v>0</v>
      </c>
      <c r="Q85" s="237">
        <f>ROUND(E85*P85,2)</f>
        <v>0</v>
      </c>
      <c r="R85" s="237"/>
      <c r="S85" s="237" t="s">
        <v>164</v>
      </c>
      <c r="T85" s="238" t="s">
        <v>165</v>
      </c>
      <c r="U85" s="224">
        <v>0</v>
      </c>
      <c r="V85" s="224">
        <f>ROUND(E85*U85,2)</f>
        <v>0</v>
      </c>
      <c r="W85" s="224"/>
      <c r="X85" s="224" t="s">
        <v>166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605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22"/>
      <c r="B86" s="223"/>
      <c r="C86" s="244"/>
      <c r="D86" s="240"/>
      <c r="E86" s="240"/>
      <c r="F86" s="240"/>
      <c r="G86" s="240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168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 x14ac:dyDescent="0.2">
      <c r="A87" s="232">
        <v>28</v>
      </c>
      <c r="B87" s="233" t="s">
        <v>652</v>
      </c>
      <c r="C87" s="243" t="s">
        <v>653</v>
      </c>
      <c r="D87" s="234" t="s">
        <v>243</v>
      </c>
      <c r="E87" s="235">
        <v>3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15</v>
      </c>
      <c r="M87" s="237">
        <f>G87*(1+L87/100)</f>
        <v>0</v>
      </c>
      <c r="N87" s="237">
        <v>0</v>
      </c>
      <c r="O87" s="237">
        <f>ROUND(E87*N87,2)</f>
        <v>0</v>
      </c>
      <c r="P87" s="237">
        <v>0</v>
      </c>
      <c r="Q87" s="237">
        <f>ROUND(E87*P87,2)</f>
        <v>0</v>
      </c>
      <c r="R87" s="237" t="s">
        <v>123</v>
      </c>
      <c r="S87" s="237" t="s">
        <v>175</v>
      </c>
      <c r="T87" s="238" t="s">
        <v>175</v>
      </c>
      <c r="U87" s="224">
        <v>0.15620000000000001</v>
      </c>
      <c r="V87" s="224">
        <f>ROUND(E87*U87,2)</f>
        <v>0.47</v>
      </c>
      <c r="W87" s="224"/>
      <c r="X87" s="224" t="s">
        <v>166</v>
      </c>
      <c r="Y87" s="215"/>
      <c r="Z87" s="215"/>
      <c r="AA87" s="215"/>
      <c r="AB87" s="215"/>
      <c r="AC87" s="215"/>
      <c r="AD87" s="215"/>
      <c r="AE87" s="215"/>
      <c r="AF87" s="215"/>
      <c r="AG87" s="215" t="s">
        <v>605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44"/>
      <c r="D88" s="240"/>
      <c r="E88" s="240"/>
      <c r="F88" s="240"/>
      <c r="G88" s="240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168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2.5" outlineLevel="1" x14ac:dyDescent="0.2">
      <c r="A89" s="232">
        <v>29</v>
      </c>
      <c r="B89" s="233" t="s">
        <v>654</v>
      </c>
      <c r="C89" s="243" t="s">
        <v>655</v>
      </c>
      <c r="D89" s="234" t="s">
        <v>243</v>
      </c>
      <c r="E89" s="235">
        <v>1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15</v>
      </c>
      <c r="M89" s="237">
        <f>G89*(1+L89/100)</f>
        <v>0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7" t="s">
        <v>123</v>
      </c>
      <c r="S89" s="237" t="s">
        <v>175</v>
      </c>
      <c r="T89" s="238" t="s">
        <v>175</v>
      </c>
      <c r="U89" s="224">
        <v>0.1772</v>
      </c>
      <c r="V89" s="224">
        <f>ROUND(E89*U89,2)</f>
        <v>0.18</v>
      </c>
      <c r="W89" s="224"/>
      <c r="X89" s="224" t="s">
        <v>166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605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44"/>
      <c r="D90" s="240"/>
      <c r="E90" s="240"/>
      <c r="F90" s="240"/>
      <c r="G90" s="240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168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1" x14ac:dyDescent="0.2">
      <c r="A91" s="232">
        <v>30</v>
      </c>
      <c r="B91" s="233" t="s">
        <v>656</v>
      </c>
      <c r="C91" s="243" t="s">
        <v>657</v>
      </c>
      <c r="D91" s="234" t="s">
        <v>243</v>
      </c>
      <c r="E91" s="235">
        <v>21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15</v>
      </c>
      <c r="M91" s="237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7" t="s">
        <v>123</v>
      </c>
      <c r="S91" s="237" t="s">
        <v>175</v>
      </c>
      <c r="T91" s="238" t="s">
        <v>175</v>
      </c>
      <c r="U91" s="224">
        <v>0.249</v>
      </c>
      <c r="V91" s="224">
        <f>ROUND(E91*U91,2)</f>
        <v>5.23</v>
      </c>
      <c r="W91" s="224"/>
      <c r="X91" s="224" t="s">
        <v>166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605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44"/>
      <c r="D92" s="240"/>
      <c r="E92" s="240"/>
      <c r="F92" s="240"/>
      <c r="G92" s="240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168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32">
        <v>31</v>
      </c>
      <c r="B93" s="233" t="s">
        <v>658</v>
      </c>
      <c r="C93" s="243" t="s">
        <v>659</v>
      </c>
      <c r="D93" s="234" t="s">
        <v>304</v>
      </c>
      <c r="E93" s="235">
        <v>17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15</v>
      </c>
      <c r="M93" s="237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7" t="s">
        <v>123</v>
      </c>
      <c r="S93" s="237" t="s">
        <v>175</v>
      </c>
      <c r="T93" s="238" t="s">
        <v>175</v>
      </c>
      <c r="U93" s="224">
        <v>0.11586</v>
      </c>
      <c r="V93" s="224">
        <f>ROUND(E93*U93,2)</f>
        <v>1.97</v>
      </c>
      <c r="W93" s="224"/>
      <c r="X93" s="224" t="s">
        <v>166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605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44"/>
      <c r="D94" s="240"/>
      <c r="E94" s="240"/>
      <c r="F94" s="240"/>
      <c r="G94" s="240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168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32">
        <v>32</v>
      </c>
      <c r="B95" s="233" t="s">
        <v>660</v>
      </c>
      <c r="C95" s="243" t="s">
        <v>661</v>
      </c>
      <c r="D95" s="234" t="s">
        <v>304</v>
      </c>
      <c r="E95" s="235">
        <v>17</v>
      </c>
      <c r="F95" s="236"/>
      <c r="G95" s="237">
        <f>ROUND(E95*F95,2)</f>
        <v>0</v>
      </c>
      <c r="H95" s="236"/>
      <c r="I95" s="237">
        <f>ROUND(E95*H95,2)</f>
        <v>0</v>
      </c>
      <c r="J95" s="236"/>
      <c r="K95" s="237">
        <f>ROUND(E95*J95,2)</f>
        <v>0</v>
      </c>
      <c r="L95" s="237">
        <v>15</v>
      </c>
      <c r="M95" s="237">
        <f>G95*(1+L95/100)</f>
        <v>0</v>
      </c>
      <c r="N95" s="237">
        <v>0</v>
      </c>
      <c r="O95" s="237">
        <f>ROUND(E95*N95,2)</f>
        <v>0</v>
      </c>
      <c r="P95" s="237">
        <v>0</v>
      </c>
      <c r="Q95" s="237">
        <f>ROUND(E95*P95,2)</f>
        <v>0</v>
      </c>
      <c r="R95" s="237" t="s">
        <v>123</v>
      </c>
      <c r="S95" s="237" t="s">
        <v>175</v>
      </c>
      <c r="T95" s="238" t="s">
        <v>175</v>
      </c>
      <c r="U95" s="224">
        <v>0.13915</v>
      </c>
      <c r="V95" s="224">
        <f>ROUND(E95*U95,2)</f>
        <v>2.37</v>
      </c>
      <c r="W95" s="224"/>
      <c r="X95" s="224" t="s">
        <v>166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605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22"/>
      <c r="B96" s="223"/>
      <c r="C96" s="244"/>
      <c r="D96" s="240"/>
      <c r="E96" s="240"/>
      <c r="F96" s="240"/>
      <c r="G96" s="240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168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32">
        <v>33</v>
      </c>
      <c r="B97" s="233" t="s">
        <v>662</v>
      </c>
      <c r="C97" s="243" t="s">
        <v>663</v>
      </c>
      <c r="D97" s="234" t="s">
        <v>304</v>
      </c>
      <c r="E97" s="235">
        <v>17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15</v>
      </c>
      <c r="M97" s="237">
        <f>G97*(1+L97/100)</f>
        <v>0</v>
      </c>
      <c r="N97" s="237">
        <v>0</v>
      </c>
      <c r="O97" s="237">
        <f>ROUND(E97*N97,2)</f>
        <v>0</v>
      </c>
      <c r="P97" s="237">
        <v>0</v>
      </c>
      <c r="Q97" s="237">
        <f>ROUND(E97*P97,2)</f>
        <v>0</v>
      </c>
      <c r="R97" s="237" t="s">
        <v>123</v>
      </c>
      <c r="S97" s="237" t="s">
        <v>175</v>
      </c>
      <c r="T97" s="238" t="s">
        <v>175</v>
      </c>
      <c r="U97" s="224">
        <v>9.0499999999999997E-2</v>
      </c>
      <c r="V97" s="224">
        <f>ROUND(E97*U97,2)</f>
        <v>1.54</v>
      </c>
      <c r="W97" s="224"/>
      <c r="X97" s="224" t="s">
        <v>166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605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44"/>
      <c r="D98" s="240"/>
      <c r="E98" s="240"/>
      <c r="F98" s="240"/>
      <c r="G98" s="240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168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32">
        <v>34</v>
      </c>
      <c r="B99" s="233" t="s">
        <v>664</v>
      </c>
      <c r="C99" s="243" t="s">
        <v>665</v>
      </c>
      <c r="D99" s="234" t="s">
        <v>304</v>
      </c>
      <c r="E99" s="235">
        <v>19</v>
      </c>
      <c r="F99" s="236"/>
      <c r="G99" s="237">
        <f>ROUND(E99*F99,2)</f>
        <v>0</v>
      </c>
      <c r="H99" s="236"/>
      <c r="I99" s="237">
        <f>ROUND(E99*H99,2)</f>
        <v>0</v>
      </c>
      <c r="J99" s="236"/>
      <c r="K99" s="237">
        <f>ROUND(E99*J99,2)</f>
        <v>0</v>
      </c>
      <c r="L99" s="237">
        <v>15</v>
      </c>
      <c r="M99" s="237">
        <f>G99*(1+L99/100)</f>
        <v>0</v>
      </c>
      <c r="N99" s="237">
        <v>0</v>
      </c>
      <c r="O99" s="237">
        <f>ROUND(E99*N99,2)</f>
        <v>0</v>
      </c>
      <c r="P99" s="237">
        <v>0</v>
      </c>
      <c r="Q99" s="237">
        <f>ROUND(E99*P99,2)</f>
        <v>0</v>
      </c>
      <c r="R99" s="237" t="s">
        <v>123</v>
      </c>
      <c r="S99" s="237" t="s">
        <v>175</v>
      </c>
      <c r="T99" s="238" t="s">
        <v>175</v>
      </c>
      <c r="U99" s="224">
        <v>9.0499999999999997E-2</v>
      </c>
      <c r="V99" s="224">
        <f>ROUND(E99*U99,2)</f>
        <v>1.72</v>
      </c>
      <c r="W99" s="224"/>
      <c r="X99" s="224" t="s">
        <v>166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605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22"/>
      <c r="B100" s="223"/>
      <c r="C100" s="244"/>
      <c r="D100" s="240"/>
      <c r="E100" s="240"/>
      <c r="F100" s="240"/>
      <c r="G100" s="240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15"/>
      <c r="Z100" s="215"/>
      <c r="AA100" s="215"/>
      <c r="AB100" s="215"/>
      <c r="AC100" s="215"/>
      <c r="AD100" s="215"/>
      <c r="AE100" s="215"/>
      <c r="AF100" s="215"/>
      <c r="AG100" s="215" t="s">
        <v>168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32">
        <v>35</v>
      </c>
      <c r="B101" s="233" t="s">
        <v>666</v>
      </c>
      <c r="C101" s="243" t="s">
        <v>667</v>
      </c>
      <c r="D101" s="234" t="s">
        <v>304</v>
      </c>
      <c r="E101" s="235">
        <v>14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15</v>
      </c>
      <c r="M101" s="237">
        <f>G101*(1+L101/100)</f>
        <v>0</v>
      </c>
      <c r="N101" s="237">
        <v>0</v>
      </c>
      <c r="O101" s="237">
        <f>ROUND(E101*N101,2)</f>
        <v>0</v>
      </c>
      <c r="P101" s="237">
        <v>0</v>
      </c>
      <c r="Q101" s="237">
        <f>ROUND(E101*P101,2)</f>
        <v>0</v>
      </c>
      <c r="R101" s="237" t="s">
        <v>123</v>
      </c>
      <c r="S101" s="237" t="s">
        <v>175</v>
      </c>
      <c r="T101" s="238" t="s">
        <v>175</v>
      </c>
      <c r="U101" s="224">
        <v>9.955E-2</v>
      </c>
      <c r="V101" s="224">
        <f>ROUND(E101*U101,2)</f>
        <v>1.39</v>
      </c>
      <c r="W101" s="224"/>
      <c r="X101" s="224" t="s">
        <v>166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605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44"/>
      <c r="D102" s="240"/>
      <c r="E102" s="240"/>
      <c r="F102" s="240"/>
      <c r="G102" s="240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168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32">
        <v>36</v>
      </c>
      <c r="B103" s="233" t="s">
        <v>668</v>
      </c>
      <c r="C103" s="243" t="s">
        <v>669</v>
      </c>
      <c r="D103" s="234" t="s">
        <v>304</v>
      </c>
      <c r="E103" s="235">
        <v>45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15</v>
      </c>
      <c r="M103" s="237">
        <f>G103*(1+L103/100)</f>
        <v>0</v>
      </c>
      <c r="N103" s="237">
        <v>0</v>
      </c>
      <c r="O103" s="237">
        <f>ROUND(E103*N103,2)</f>
        <v>0</v>
      </c>
      <c r="P103" s="237">
        <v>0</v>
      </c>
      <c r="Q103" s="237">
        <f>ROUND(E103*P103,2)</f>
        <v>0</v>
      </c>
      <c r="R103" s="237" t="s">
        <v>123</v>
      </c>
      <c r="S103" s="237" t="s">
        <v>175</v>
      </c>
      <c r="T103" s="238" t="s">
        <v>175</v>
      </c>
      <c r="U103" s="224">
        <v>9.955E-2</v>
      </c>
      <c r="V103" s="224">
        <f>ROUND(E103*U103,2)</f>
        <v>4.4800000000000004</v>
      </c>
      <c r="W103" s="224"/>
      <c r="X103" s="224" t="s">
        <v>166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605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44"/>
      <c r="D104" s="240"/>
      <c r="E104" s="240"/>
      <c r="F104" s="240"/>
      <c r="G104" s="240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168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32">
        <v>37</v>
      </c>
      <c r="B105" s="233" t="s">
        <v>670</v>
      </c>
      <c r="C105" s="243" t="s">
        <v>671</v>
      </c>
      <c r="D105" s="234" t="s">
        <v>304</v>
      </c>
      <c r="E105" s="235">
        <v>150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15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 t="s">
        <v>123</v>
      </c>
      <c r="S105" s="237" t="s">
        <v>175</v>
      </c>
      <c r="T105" s="238" t="s">
        <v>175</v>
      </c>
      <c r="U105" s="224">
        <v>9.955E-2</v>
      </c>
      <c r="V105" s="224">
        <f>ROUND(E105*U105,2)</f>
        <v>14.93</v>
      </c>
      <c r="W105" s="224"/>
      <c r="X105" s="224" t="s">
        <v>166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605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44"/>
      <c r="D106" s="240"/>
      <c r="E106" s="240"/>
      <c r="F106" s="240"/>
      <c r="G106" s="240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168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32">
        <v>38</v>
      </c>
      <c r="B107" s="233" t="s">
        <v>672</v>
      </c>
      <c r="C107" s="243" t="s">
        <v>673</v>
      </c>
      <c r="D107" s="234" t="s">
        <v>304</v>
      </c>
      <c r="E107" s="235">
        <v>150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15</v>
      </c>
      <c r="M107" s="237">
        <f>G107*(1+L107/100)</f>
        <v>0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7" t="s">
        <v>123</v>
      </c>
      <c r="S107" s="237" t="s">
        <v>175</v>
      </c>
      <c r="T107" s="238" t="s">
        <v>175</v>
      </c>
      <c r="U107" s="224">
        <v>9.955E-2</v>
      </c>
      <c r="V107" s="224">
        <f>ROUND(E107*U107,2)</f>
        <v>14.93</v>
      </c>
      <c r="W107" s="224"/>
      <c r="X107" s="224" t="s">
        <v>166</v>
      </c>
      <c r="Y107" s="215"/>
      <c r="Z107" s="215"/>
      <c r="AA107" s="215"/>
      <c r="AB107" s="215"/>
      <c r="AC107" s="215"/>
      <c r="AD107" s="215"/>
      <c r="AE107" s="215"/>
      <c r="AF107" s="215"/>
      <c r="AG107" s="215" t="s">
        <v>605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44"/>
      <c r="D108" s="240"/>
      <c r="E108" s="240"/>
      <c r="F108" s="240"/>
      <c r="G108" s="240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168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32">
        <v>39</v>
      </c>
      <c r="B109" s="233" t="s">
        <v>674</v>
      </c>
      <c r="C109" s="243" t="s">
        <v>675</v>
      </c>
      <c r="D109" s="234" t="s">
        <v>304</v>
      </c>
      <c r="E109" s="235">
        <v>10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15</v>
      </c>
      <c r="M109" s="237">
        <f>G109*(1+L109/100)</f>
        <v>0</v>
      </c>
      <c r="N109" s="237">
        <v>0</v>
      </c>
      <c r="O109" s="237">
        <f>ROUND(E109*N109,2)</f>
        <v>0</v>
      </c>
      <c r="P109" s="237">
        <v>0</v>
      </c>
      <c r="Q109" s="237">
        <f>ROUND(E109*P109,2)</f>
        <v>0</v>
      </c>
      <c r="R109" s="237" t="s">
        <v>123</v>
      </c>
      <c r="S109" s="237" t="s">
        <v>175</v>
      </c>
      <c r="T109" s="238" t="s">
        <v>175</v>
      </c>
      <c r="U109" s="224">
        <v>9.955E-2</v>
      </c>
      <c r="V109" s="224">
        <f>ROUND(E109*U109,2)</f>
        <v>1</v>
      </c>
      <c r="W109" s="224"/>
      <c r="X109" s="224" t="s">
        <v>166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605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44"/>
      <c r="D110" s="240"/>
      <c r="E110" s="240"/>
      <c r="F110" s="240"/>
      <c r="G110" s="240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168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2.5" outlineLevel="1" x14ac:dyDescent="0.2">
      <c r="A111" s="232">
        <v>40</v>
      </c>
      <c r="B111" s="233" t="s">
        <v>676</v>
      </c>
      <c r="C111" s="243" t="s">
        <v>677</v>
      </c>
      <c r="D111" s="234" t="s">
        <v>304</v>
      </c>
      <c r="E111" s="235">
        <v>10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15</v>
      </c>
      <c r="M111" s="237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7" t="s">
        <v>123</v>
      </c>
      <c r="S111" s="237" t="s">
        <v>175</v>
      </c>
      <c r="T111" s="238" t="s">
        <v>175</v>
      </c>
      <c r="U111" s="224">
        <v>0.12062</v>
      </c>
      <c r="V111" s="224">
        <f>ROUND(E111*U111,2)</f>
        <v>1.21</v>
      </c>
      <c r="W111" s="224"/>
      <c r="X111" s="224" t="s">
        <v>166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605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44"/>
      <c r="D112" s="240"/>
      <c r="E112" s="240"/>
      <c r="F112" s="240"/>
      <c r="G112" s="240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168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32">
        <v>41</v>
      </c>
      <c r="B113" s="233" t="s">
        <v>678</v>
      </c>
      <c r="C113" s="243" t="s">
        <v>679</v>
      </c>
      <c r="D113" s="234" t="s">
        <v>304</v>
      </c>
      <c r="E113" s="235">
        <v>28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15</v>
      </c>
      <c r="M113" s="237">
        <f>G113*(1+L113/100)</f>
        <v>0</v>
      </c>
      <c r="N113" s="237">
        <v>0</v>
      </c>
      <c r="O113" s="237">
        <f>ROUND(E113*N113,2)</f>
        <v>0</v>
      </c>
      <c r="P113" s="237">
        <v>0</v>
      </c>
      <c r="Q113" s="237">
        <f>ROUND(E113*P113,2)</f>
        <v>0</v>
      </c>
      <c r="R113" s="237" t="s">
        <v>123</v>
      </c>
      <c r="S113" s="237" t="s">
        <v>175</v>
      </c>
      <c r="T113" s="238" t="s">
        <v>175</v>
      </c>
      <c r="U113" s="224">
        <v>7.8E-2</v>
      </c>
      <c r="V113" s="224">
        <f>ROUND(E113*U113,2)</f>
        <v>2.1800000000000002</v>
      </c>
      <c r="W113" s="224"/>
      <c r="X113" s="224" t="s">
        <v>166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605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44"/>
      <c r="D114" s="240"/>
      <c r="E114" s="240"/>
      <c r="F114" s="240"/>
      <c r="G114" s="240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168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ht="22.5" outlineLevel="1" x14ac:dyDescent="0.2">
      <c r="A115" s="232">
        <v>42</v>
      </c>
      <c r="B115" s="233" t="s">
        <v>680</v>
      </c>
      <c r="C115" s="243" t="s">
        <v>681</v>
      </c>
      <c r="D115" s="234" t="s">
        <v>243</v>
      </c>
      <c r="E115" s="235">
        <v>1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15</v>
      </c>
      <c r="M115" s="237">
        <f>G115*(1+L115/100)</f>
        <v>0</v>
      </c>
      <c r="N115" s="237">
        <v>0</v>
      </c>
      <c r="O115" s="237">
        <f>ROUND(E115*N115,2)</f>
        <v>0</v>
      </c>
      <c r="P115" s="237">
        <v>0</v>
      </c>
      <c r="Q115" s="237">
        <f>ROUND(E115*P115,2)</f>
        <v>0</v>
      </c>
      <c r="R115" s="237" t="s">
        <v>311</v>
      </c>
      <c r="S115" s="237" t="s">
        <v>175</v>
      </c>
      <c r="T115" s="238" t="s">
        <v>175</v>
      </c>
      <c r="U115" s="224">
        <v>0</v>
      </c>
      <c r="V115" s="224">
        <f>ROUND(E115*U115,2)</f>
        <v>0</v>
      </c>
      <c r="W115" s="224"/>
      <c r="X115" s="224" t="s">
        <v>312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415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44"/>
      <c r="D116" s="240"/>
      <c r="E116" s="240"/>
      <c r="F116" s="240"/>
      <c r="G116" s="240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168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1" x14ac:dyDescent="0.2">
      <c r="A117" s="232">
        <v>43</v>
      </c>
      <c r="B117" s="233" t="s">
        <v>682</v>
      </c>
      <c r="C117" s="243" t="s">
        <v>683</v>
      </c>
      <c r="D117" s="234" t="s">
        <v>243</v>
      </c>
      <c r="E117" s="235">
        <v>1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15</v>
      </c>
      <c r="M117" s="237">
        <f>G117*(1+L117/100)</f>
        <v>0</v>
      </c>
      <c r="N117" s="237">
        <v>0</v>
      </c>
      <c r="O117" s="237">
        <f>ROUND(E117*N117,2)</f>
        <v>0</v>
      </c>
      <c r="P117" s="237">
        <v>0</v>
      </c>
      <c r="Q117" s="237">
        <f>ROUND(E117*P117,2)</f>
        <v>0</v>
      </c>
      <c r="R117" s="237" t="s">
        <v>123</v>
      </c>
      <c r="S117" s="237" t="s">
        <v>175</v>
      </c>
      <c r="T117" s="238" t="s">
        <v>175</v>
      </c>
      <c r="U117" s="224">
        <v>0.30567</v>
      </c>
      <c r="V117" s="224">
        <f>ROUND(E117*U117,2)</f>
        <v>0.31</v>
      </c>
      <c r="W117" s="224"/>
      <c r="X117" s="224" t="s">
        <v>166</v>
      </c>
      <c r="Y117" s="215"/>
      <c r="Z117" s="215"/>
      <c r="AA117" s="215"/>
      <c r="AB117" s="215"/>
      <c r="AC117" s="215"/>
      <c r="AD117" s="215"/>
      <c r="AE117" s="215"/>
      <c r="AF117" s="215"/>
      <c r="AG117" s="215" t="s">
        <v>605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44"/>
      <c r="D118" s="240"/>
      <c r="E118" s="240"/>
      <c r="F118" s="240"/>
      <c r="G118" s="240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168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32">
        <v>44</v>
      </c>
      <c r="B119" s="233" t="s">
        <v>684</v>
      </c>
      <c r="C119" s="243" t="s">
        <v>685</v>
      </c>
      <c r="D119" s="234" t="s">
        <v>243</v>
      </c>
      <c r="E119" s="235">
        <v>8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15</v>
      </c>
      <c r="M119" s="237">
        <f>G119*(1+L119/100)</f>
        <v>0</v>
      </c>
      <c r="N119" s="237">
        <v>0</v>
      </c>
      <c r="O119" s="237">
        <f>ROUND(E119*N119,2)</f>
        <v>0</v>
      </c>
      <c r="P119" s="237">
        <v>0</v>
      </c>
      <c r="Q119" s="237">
        <f>ROUND(E119*P119,2)</f>
        <v>0</v>
      </c>
      <c r="R119" s="237"/>
      <c r="S119" s="237" t="s">
        <v>175</v>
      </c>
      <c r="T119" s="238" t="s">
        <v>175</v>
      </c>
      <c r="U119" s="224">
        <v>0.21299999999999999</v>
      </c>
      <c r="V119" s="224">
        <f>ROUND(E119*U119,2)</f>
        <v>1.7</v>
      </c>
      <c r="W119" s="224"/>
      <c r="X119" s="224" t="s">
        <v>166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605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44"/>
      <c r="D120" s="240"/>
      <c r="E120" s="240"/>
      <c r="F120" s="240"/>
      <c r="G120" s="240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168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32">
        <v>45</v>
      </c>
      <c r="B121" s="233" t="s">
        <v>608</v>
      </c>
      <c r="C121" s="243" t="s">
        <v>609</v>
      </c>
      <c r="D121" s="234" t="s">
        <v>610</v>
      </c>
      <c r="E121" s="235">
        <v>1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15</v>
      </c>
      <c r="M121" s="237">
        <f>G121*(1+L121/100)</f>
        <v>0</v>
      </c>
      <c r="N121" s="237">
        <v>0</v>
      </c>
      <c r="O121" s="237">
        <f>ROUND(E121*N121,2)</f>
        <v>0</v>
      </c>
      <c r="P121" s="237">
        <v>0</v>
      </c>
      <c r="Q121" s="237">
        <f>ROUND(E121*P121,2)</f>
        <v>0</v>
      </c>
      <c r="R121" s="237" t="s">
        <v>311</v>
      </c>
      <c r="S121" s="237" t="s">
        <v>175</v>
      </c>
      <c r="T121" s="238" t="s">
        <v>175</v>
      </c>
      <c r="U121" s="224">
        <v>0</v>
      </c>
      <c r="V121" s="224">
        <f>ROUND(E121*U121,2)</f>
        <v>0</v>
      </c>
      <c r="W121" s="224"/>
      <c r="X121" s="224" t="s">
        <v>312</v>
      </c>
      <c r="Y121" s="215"/>
      <c r="Z121" s="215"/>
      <c r="AA121" s="215"/>
      <c r="AB121" s="215"/>
      <c r="AC121" s="215"/>
      <c r="AD121" s="215"/>
      <c r="AE121" s="215"/>
      <c r="AF121" s="215"/>
      <c r="AG121" s="215" t="s">
        <v>415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22"/>
      <c r="B122" s="223"/>
      <c r="C122" s="244"/>
      <c r="D122" s="240"/>
      <c r="E122" s="240"/>
      <c r="F122" s="240"/>
      <c r="G122" s="240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168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x14ac:dyDescent="0.2">
      <c r="A123" s="226" t="s">
        <v>159</v>
      </c>
      <c r="B123" s="227" t="s">
        <v>125</v>
      </c>
      <c r="C123" s="242" t="s">
        <v>126</v>
      </c>
      <c r="D123" s="228"/>
      <c r="E123" s="229"/>
      <c r="F123" s="230"/>
      <c r="G123" s="230">
        <f>SUMIF(AG124:AG157,"&lt;&gt;NOR",G124:G157)</f>
        <v>0</v>
      </c>
      <c r="H123" s="230"/>
      <c r="I123" s="230">
        <f>SUM(I124:I157)</f>
        <v>0</v>
      </c>
      <c r="J123" s="230"/>
      <c r="K123" s="230">
        <f>SUM(K124:K157)</f>
        <v>0</v>
      </c>
      <c r="L123" s="230"/>
      <c r="M123" s="230">
        <f>SUM(M124:M157)</f>
        <v>0</v>
      </c>
      <c r="N123" s="230"/>
      <c r="O123" s="230">
        <f>SUM(O124:O157)</f>
        <v>0</v>
      </c>
      <c r="P123" s="230"/>
      <c r="Q123" s="230">
        <f>SUM(Q124:Q157)</f>
        <v>0</v>
      </c>
      <c r="R123" s="230"/>
      <c r="S123" s="230"/>
      <c r="T123" s="231"/>
      <c r="U123" s="225"/>
      <c r="V123" s="225">
        <f>SUM(V124:V157)</f>
        <v>8.56</v>
      </c>
      <c r="W123" s="225"/>
      <c r="X123" s="225"/>
      <c r="AG123" t="s">
        <v>160</v>
      </c>
    </row>
    <row r="124" spans="1:60" ht="22.5" outlineLevel="1" x14ac:dyDescent="0.2">
      <c r="A124" s="232">
        <v>46</v>
      </c>
      <c r="B124" s="233" t="s">
        <v>686</v>
      </c>
      <c r="C124" s="243" t="s">
        <v>687</v>
      </c>
      <c r="D124" s="234" t="s">
        <v>243</v>
      </c>
      <c r="E124" s="235">
        <v>1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15</v>
      </c>
      <c r="M124" s="237">
        <f>G124*(1+L124/100)</f>
        <v>0</v>
      </c>
      <c r="N124" s="237">
        <v>0</v>
      </c>
      <c r="O124" s="237">
        <f>ROUND(E124*N124,2)</f>
        <v>0</v>
      </c>
      <c r="P124" s="237">
        <v>0</v>
      </c>
      <c r="Q124" s="237">
        <f>ROUND(E124*P124,2)</f>
        <v>0</v>
      </c>
      <c r="R124" s="237"/>
      <c r="S124" s="237" t="s">
        <v>164</v>
      </c>
      <c r="T124" s="238" t="s">
        <v>165</v>
      </c>
      <c r="U124" s="224">
        <v>0</v>
      </c>
      <c r="V124" s="224">
        <f>ROUND(E124*U124,2)</f>
        <v>0</v>
      </c>
      <c r="W124" s="224"/>
      <c r="X124" s="224" t="s">
        <v>312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415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44"/>
      <c r="D125" s="240"/>
      <c r="E125" s="240"/>
      <c r="F125" s="240"/>
      <c r="G125" s="240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168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32">
        <v>47</v>
      </c>
      <c r="B126" s="233" t="s">
        <v>688</v>
      </c>
      <c r="C126" s="243" t="s">
        <v>689</v>
      </c>
      <c r="D126" s="234" t="s">
        <v>243</v>
      </c>
      <c r="E126" s="235">
        <v>3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15</v>
      </c>
      <c r="M126" s="237">
        <f>G126*(1+L126/100)</f>
        <v>0</v>
      </c>
      <c r="N126" s="237">
        <v>0</v>
      </c>
      <c r="O126" s="237">
        <f>ROUND(E126*N126,2)</f>
        <v>0</v>
      </c>
      <c r="P126" s="237">
        <v>0</v>
      </c>
      <c r="Q126" s="237">
        <f>ROUND(E126*P126,2)</f>
        <v>0</v>
      </c>
      <c r="R126" s="237"/>
      <c r="S126" s="237" t="s">
        <v>175</v>
      </c>
      <c r="T126" s="238" t="s">
        <v>175</v>
      </c>
      <c r="U126" s="224">
        <v>0.21</v>
      </c>
      <c r="V126" s="224">
        <f>ROUND(E126*U126,2)</f>
        <v>0.63</v>
      </c>
      <c r="W126" s="224"/>
      <c r="X126" s="224" t="s">
        <v>166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167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44"/>
      <c r="D127" s="240"/>
      <c r="E127" s="240"/>
      <c r="F127" s="240"/>
      <c r="G127" s="240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168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32">
        <v>48</v>
      </c>
      <c r="B128" s="233" t="s">
        <v>690</v>
      </c>
      <c r="C128" s="243" t="s">
        <v>691</v>
      </c>
      <c r="D128" s="234" t="s">
        <v>243</v>
      </c>
      <c r="E128" s="235">
        <v>3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15</v>
      </c>
      <c r="M128" s="237">
        <f>G128*(1+L128/100)</f>
        <v>0</v>
      </c>
      <c r="N128" s="237">
        <v>0</v>
      </c>
      <c r="O128" s="237">
        <f>ROUND(E128*N128,2)</f>
        <v>0</v>
      </c>
      <c r="P128" s="237">
        <v>0</v>
      </c>
      <c r="Q128" s="237">
        <f>ROUND(E128*P128,2)</f>
        <v>0</v>
      </c>
      <c r="R128" s="237"/>
      <c r="S128" s="237" t="s">
        <v>175</v>
      </c>
      <c r="T128" s="238" t="s">
        <v>175</v>
      </c>
      <c r="U128" s="224">
        <v>0.20166999999999999</v>
      </c>
      <c r="V128" s="224">
        <f>ROUND(E128*U128,2)</f>
        <v>0.61</v>
      </c>
      <c r="W128" s="224"/>
      <c r="X128" s="224" t="s">
        <v>166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605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44"/>
      <c r="D129" s="240"/>
      <c r="E129" s="240"/>
      <c r="F129" s="240"/>
      <c r="G129" s="240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168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32">
        <v>49</v>
      </c>
      <c r="B130" s="233" t="s">
        <v>692</v>
      </c>
      <c r="C130" s="243" t="s">
        <v>693</v>
      </c>
      <c r="D130" s="234" t="s">
        <v>243</v>
      </c>
      <c r="E130" s="235">
        <v>6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15</v>
      </c>
      <c r="M130" s="237">
        <f>G130*(1+L130/100)</f>
        <v>0</v>
      </c>
      <c r="N130" s="237">
        <v>0</v>
      </c>
      <c r="O130" s="237">
        <f>ROUND(E130*N130,2)</f>
        <v>0</v>
      </c>
      <c r="P130" s="237">
        <v>0</v>
      </c>
      <c r="Q130" s="237">
        <f>ROUND(E130*P130,2)</f>
        <v>0</v>
      </c>
      <c r="R130" s="237" t="s">
        <v>123</v>
      </c>
      <c r="S130" s="237" t="s">
        <v>175</v>
      </c>
      <c r="T130" s="238" t="s">
        <v>175</v>
      </c>
      <c r="U130" s="224">
        <v>0.4325</v>
      </c>
      <c r="V130" s="224">
        <f>ROUND(E130*U130,2)</f>
        <v>2.6</v>
      </c>
      <c r="W130" s="224"/>
      <c r="X130" s="224" t="s">
        <v>166</v>
      </c>
      <c r="Y130" s="215"/>
      <c r="Z130" s="215"/>
      <c r="AA130" s="215"/>
      <c r="AB130" s="215"/>
      <c r="AC130" s="215"/>
      <c r="AD130" s="215"/>
      <c r="AE130" s="215"/>
      <c r="AF130" s="215"/>
      <c r="AG130" s="215" t="s">
        <v>605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22"/>
      <c r="B131" s="223"/>
      <c r="C131" s="244"/>
      <c r="D131" s="240"/>
      <c r="E131" s="240"/>
      <c r="F131" s="240"/>
      <c r="G131" s="240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24"/>
      <c r="Y131" s="215"/>
      <c r="Z131" s="215"/>
      <c r="AA131" s="215"/>
      <c r="AB131" s="215"/>
      <c r="AC131" s="215"/>
      <c r="AD131" s="215"/>
      <c r="AE131" s="215"/>
      <c r="AF131" s="215"/>
      <c r="AG131" s="215" t="s">
        <v>168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ht="33.75" outlineLevel="1" x14ac:dyDescent="0.2">
      <c r="A132" s="232">
        <v>50</v>
      </c>
      <c r="B132" s="233" t="s">
        <v>694</v>
      </c>
      <c r="C132" s="243" t="s">
        <v>695</v>
      </c>
      <c r="D132" s="234" t="s">
        <v>304</v>
      </c>
      <c r="E132" s="235">
        <v>5</v>
      </c>
      <c r="F132" s="236"/>
      <c r="G132" s="237">
        <f>ROUND(E132*F132,2)</f>
        <v>0</v>
      </c>
      <c r="H132" s="236"/>
      <c r="I132" s="237">
        <f>ROUND(E132*H132,2)</f>
        <v>0</v>
      </c>
      <c r="J132" s="236"/>
      <c r="K132" s="237">
        <f>ROUND(E132*J132,2)</f>
        <v>0</v>
      </c>
      <c r="L132" s="237">
        <v>15</v>
      </c>
      <c r="M132" s="237">
        <f>G132*(1+L132/100)</f>
        <v>0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7" t="s">
        <v>311</v>
      </c>
      <c r="S132" s="237" t="s">
        <v>175</v>
      </c>
      <c r="T132" s="238" t="s">
        <v>175</v>
      </c>
      <c r="U132" s="224">
        <v>0</v>
      </c>
      <c r="V132" s="224">
        <f>ROUND(E132*U132,2)</f>
        <v>0</v>
      </c>
      <c r="W132" s="224"/>
      <c r="X132" s="224" t="s">
        <v>312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415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44"/>
      <c r="D133" s="240"/>
      <c r="E133" s="240"/>
      <c r="F133" s="240"/>
      <c r="G133" s="240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168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33.75" outlineLevel="1" x14ac:dyDescent="0.2">
      <c r="A134" s="232">
        <v>51</v>
      </c>
      <c r="B134" s="233" t="s">
        <v>696</v>
      </c>
      <c r="C134" s="243" t="s">
        <v>697</v>
      </c>
      <c r="D134" s="234" t="s">
        <v>304</v>
      </c>
      <c r="E134" s="235">
        <v>14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15</v>
      </c>
      <c r="M134" s="237">
        <f>G134*(1+L134/100)</f>
        <v>0</v>
      </c>
      <c r="N134" s="237">
        <v>0</v>
      </c>
      <c r="O134" s="237">
        <f>ROUND(E134*N134,2)</f>
        <v>0</v>
      </c>
      <c r="P134" s="237">
        <v>0</v>
      </c>
      <c r="Q134" s="237">
        <f>ROUND(E134*P134,2)</f>
        <v>0</v>
      </c>
      <c r="R134" s="237" t="s">
        <v>311</v>
      </c>
      <c r="S134" s="237" t="s">
        <v>175</v>
      </c>
      <c r="T134" s="238" t="s">
        <v>175</v>
      </c>
      <c r="U134" s="224">
        <v>0</v>
      </c>
      <c r="V134" s="224">
        <f>ROUND(E134*U134,2)</f>
        <v>0</v>
      </c>
      <c r="W134" s="224"/>
      <c r="X134" s="224" t="s">
        <v>312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415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44"/>
      <c r="D135" s="240"/>
      <c r="E135" s="240"/>
      <c r="F135" s="240"/>
      <c r="G135" s="240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168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32">
        <v>52</v>
      </c>
      <c r="B136" s="233" t="s">
        <v>698</v>
      </c>
      <c r="C136" s="243" t="s">
        <v>699</v>
      </c>
      <c r="D136" s="234" t="s">
        <v>304</v>
      </c>
      <c r="E136" s="235">
        <v>14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15</v>
      </c>
      <c r="M136" s="237">
        <f>G136*(1+L136/100)</f>
        <v>0</v>
      </c>
      <c r="N136" s="237">
        <v>0</v>
      </c>
      <c r="O136" s="237">
        <f>ROUND(E136*N136,2)</f>
        <v>0</v>
      </c>
      <c r="P136" s="237">
        <v>0</v>
      </c>
      <c r="Q136" s="237">
        <f>ROUND(E136*P136,2)</f>
        <v>0</v>
      </c>
      <c r="R136" s="237" t="s">
        <v>311</v>
      </c>
      <c r="S136" s="237" t="s">
        <v>175</v>
      </c>
      <c r="T136" s="238" t="s">
        <v>175</v>
      </c>
      <c r="U136" s="224">
        <v>0</v>
      </c>
      <c r="V136" s="224">
        <f>ROUND(E136*U136,2)</f>
        <v>0</v>
      </c>
      <c r="W136" s="224"/>
      <c r="X136" s="224" t="s">
        <v>312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415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44"/>
      <c r="D137" s="240"/>
      <c r="E137" s="240"/>
      <c r="F137" s="240"/>
      <c r="G137" s="240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168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32">
        <v>53</v>
      </c>
      <c r="B138" s="233" t="s">
        <v>700</v>
      </c>
      <c r="C138" s="243" t="s">
        <v>701</v>
      </c>
      <c r="D138" s="234" t="s">
        <v>304</v>
      </c>
      <c r="E138" s="235">
        <v>14</v>
      </c>
      <c r="F138" s="236"/>
      <c r="G138" s="237">
        <f>ROUND(E138*F138,2)</f>
        <v>0</v>
      </c>
      <c r="H138" s="236"/>
      <c r="I138" s="237">
        <f>ROUND(E138*H138,2)</f>
        <v>0</v>
      </c>
      <c r="J138" s="236"/>
      <c r="K138" s="237">
        <f>ROUND(E138*J138,2)</f>
        <v>0</v>
      </c>
      <c r="L138" s="237">
        <v>15</v>
      </c>
      <c r="M138" s="237">
        <f>G138*(1+L138/100)</f>
        <v>0</v>
      </c>
      <c r="N138" s="237">
        <v>0</v>
      </c>
      <c r="O138" s="237">
        <f>ROUND(E138*N138,2)</f>
        <v>0</v>
      </c>
      <c r="P138" s="237">
        <v>0</v>
      </c>
      <c r="Q138" s="237">
        <f>ROUND(E138*P138,2)</f>
        <v>0</v>
      </c>
      <c r="R138" s="237"/>
      <c r="S138" s="237" t="s">
        <v>175</v>
      </c>
      <c r="T138" s="238" t="s">
        <v>175</v>
      </c>
      <c r="U138" s="224">
        <v>5.7000000000000002E-2</v>
      </c>
      <c r="V138" s="224">
        <f>ROUND(E138*U138,2)</f>
        <v>0.8</v>
      </c>
      <c r="W138" s="224"/>
      <c r="X138" s="224" t="s">
        <v>166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605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22"/>
      <c r="B139" s="223"/>
      <c r="C139" s="244"/>
      <c r="D139" s="240"/>
      <c r="E139" s="240"/>
      <c r="F139" s="240"/>
      <c r="G139" s="240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168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32">
        <v>54</v>
      </c>
      <c r="B140" s="233" t="s">
        <v>702</v>
      </c>
      <c r="C140" s="243" t="s">
        <v>703</v>
      </c>
      <c r="D140" s="234" t="s">
        <v>304</v>
      </c>
      <c r="E140" s="235">
        <v>14</v>
      </c>
      <c r="F140" s="236"/>
      <c r="G140" s="237">
        <f>ROUND(E140*F140,2)</f>
        <v>0</v>
      </c>
      <c r="H140" s="236"/>
      <c r="I140" s="237">
        <f>ROUND(E140*H140,2)</f>
        <v>0</v>
      </c>
      <c r="J140" s="236"/>
      <c r="K140" s="237">
        <f>ROUND(E140*J140,2)</f>
        <v>0</v>
      </c>
      <c r="L140" s="237">
        <v>15</v>
      </c>
      <c r="M140" s="237">
        <f>G140*(1+L140/100)</f>
        <v>0</v>
      </c>
      <c r="N140" s="237">
        <v>0</v>
      </c>
      <c r="O140" s="237">
        <f>ROUND(E140*N140,2)</f>
        <v>0</v>
      </c>
      <c r="P140" s="237">
        <v>0</v>
      </c>
      <c r="Q140" s="237">
        <f>ROUND(E140*P140,2)</f>
        <v>0</v>
      </c>
      <c r="R140" s="237"/>
      <c r="S140" s="237" t="s">
        <v>175</v>
      </c>
      <c r="T140" s="238" t="s">
        <v>175</v>
      </c>
      <c r="U140" s="224">
        <v>6.2829999999999997E-2</v>
      </c>
      <c r="V140" s="224">
        <f>ROUND(E140*U140,2)</f>
        <v>0.88</v>
      </c>
      <c r="W140" s="224"/>
      <c r="X140" s="224" t="s">
        <v>166</v>
      </c>
      <c r="Y140" s="215"/>
      <c r="Z140" s="215"/>
      <c r="AA140" s="215"/>
      <c r="AB140" s="215"/>
      <c r="AC140" s="215"/>
      <c r="AD140" s="215"/>
      <c r="AE140" s="215"/>
      <c r="AF140" s="215"/>
      <c r="AG140" s="215" t="s">
        <v>605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44"/>
      <c r="D141" s="240"/>
      <c r="E141" s="240"/>
      <c r="F141" s="240"/>
      <c r="G141" s="240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5"/>
      <c r="Z141" s="215"/>
      <c r="AA141" s="215"/>
      <c r="AB141" s="215"/>
      <c r="AC141" s="215"/>
      <c r="AD141" s="215"/>
      <c r="AE141" s="215"/>
      <c r="AF141" s="215"/>
      <c r="AG141" s="215" t="s">
        <v>168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32">
        <v>55</v>
      </c>
      <c r="B142" s="233" t="s">
        <v>704</v>
      </c>
      <c r="C142" s="243" t="s">
        <v>705</v>
      </c>
      <c r="D142" s="234" t="s">
        <v>304</v>
      </c>
      <c r="E142" s="235">
        <v>14</v>
      </c>
      <c r="F142" s="236"/>
      <c r="G142" s="237">
        <f>ROUND(E142*F142,2)</f>
        <v>0</v>
      </c>
      <c r="H142" s="236"/>
      <c r="I142" s="237">
        <f>ROUND(E142*H142,2)</f>
        <v>0</v>
      </c>
      <c r="J142" s="236"/>
      <c r="K142" s="237">
        <f>ROUND(E142*J142,2)</f>
        <v>0</v>
      </c>
      <c r="L142" s="237">
        <v>15</v>
      </c>
      <c r="M142" s="237">
        <f>G142*(1+L142/100)</f>
        <v>0</v>
      </c>
      <c r="N142" s="237">
        <v>0</v>
      </c>
      <c r="O142" s="237">
        <f>ROUND(E142*N142,2)</f>
        <v>0</v>
      </c>
      <c r="P142" s="237">
        <v>0</v>
      </c>
      <c r="Q142" s="237">
        <f>ROUND(E142*P142,2)</f>
        <v>0</v>
      </c>
      <c r="R142" s="237"/>
      <c r="S142" s="237" t="s">
        <v>175</v>
      </c>
      <c r="T142" s="238" t="s">
        <v>175</v>
      </c>
      <c r="U142" s="224">
        <v>6.1830000000000003E-2</v>
      </c>
      <c r="V142" s="224">
        <f>ROUND(E142*U142,2)</f>
        <v>0.87</v>
      </c>
      <c r="W142" s="224"/>
      <c r="X142" s="224" t="s">
        <v>166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605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44"/>
      <c r="D143" s="240"/>
      <c r="E143" s="240"/>
      <c r="F143" s="240"/>
      <c r="G143" s="240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168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32">
        <v>56</v>
      </c>
      <c r="B144" s="233" t="s">
        <v>678</v>
      </c>
      <c r="C144" s="243" t="s">
        <v>679</v>
      </c>
      <c r="D144" s="234" t="s">
        <v>304</v>
      </c>
      <c r="E144" s="235">
        <v>14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15</v>
      </c>
      <c r="M144" s="237">
        <f>G144*(1+L144/100)</f>
        <v>0</v>
      </c>
      <c r="N144" s="237">
        <v>0</v>
      </c>
      <c r="O144" s="237">
        <f>ROUND(E144*N144,2)</f>
        <v>0</v>
      </c>
      <c r="P144" s="237">
        <v>0</v>
      </c>
      <c r="Q144" s="237">
        <f>ROUND(E144*P144,2)</f>
        <v>0</v>
      </c>
      <c r="R144" s="237" t="s">
        <v>123</v>
      </c>
      <c r="S144" s="237" t="s">
        <v>175</v>
      </c>
      <c r="T144" s="238" t="s">
        <v>175</v>
      </c>
      <c r="U144" s="224">
        <v>7.8E-2</v>
      </c>
      <c r="V144" s="224">
        <f>ROUND(E144*U144,2)</f>
        <v>1.0900000000000001</v>
      </c>
      <c r="W144" s="224"/>
      <c r="X144" s="224" t="s">
        <v>166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605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44"/>
      <c r="D145" s="240"/>
      <c r="E145" s="240"/>
      <c r="F145" s="240"/>
      <c r="G145" s="240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168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ht="45" outlineLevel="1" x14ac:dyDescent="0.2">
      <c r="A146" s="232">
        <v>57</v>
      </c>
      <c r="B146" s="233" t="s">
        <v>706</v>
      </c>
      <c r="C146" s="243" t="s">
        <v>707</v>
      </c>
      <c r="D146" s="234" t="s">
        <v>304</v>
      </c>
      <c r="E146" s="235">
        <v>14</v>
      </c>
      <c r="F146" s="236"/>
      <c r="G146" s="237">
        <f>ROUND(E146*F146,2)</f>
        <v>0</v>
      </c>
      <c r="H146" s="236"/>
      <c r="I146" s="237">
        <f>ROUND(E146*H146,2)</f>
        <v>0</v>
      </c>
      <c r="J146" s="236"/>
      <c r="K146" s="237">
        <f>ROUND(E146*J146,2)</f>
        <v>0</v>
      </c>
      <c r="L146" s="237">
        <v>15</v>
      </c>
      <c r="M146" s="237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7" t="s">
        <v>311</v>
      </c>
      <c r="S146" s="237" t="s">
        <v>175</v>
      </c>
      <c r="T146" s="238" t="s">
        <v>175</v>
      </c>
      <c r="U146" s="224">
        <v>0</v>
      </c>
      <c r="V146" s="224">
        <f>ROUND(E146*U146,2)</f>
        <v>0</v>
      </c>
      <c r="W146" s="224"/>
      <c r="X146" s="224" t="s">
        <v>312</v>
      </c>
      <c r="Y146" s="215"/>
      <c r="Z146" s="215"/>
      <c r="AA146" s="215"/>
      <c r="AB146" s="215"/>
      <c r="AC146" s="215"/>
      <c r="AD146" s="215"/>
      <c r="AE146" s="215"/>
      <c r="AF146" s="215"/>
      <c r="AG146" s="215" t="s">
        <v>415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44"/>
      <c r="D147" s="240"/>
      <c r="E147" s="240"/>
      <c r="F147" s="240"/>
      <c r="G147" s="240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168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32">
        <v>58</v>
      </c>
      <c r="B148" s="233" t="s">
        <v>708</v>
      </c>
      <c r="C148" s="243" t="s">
        <v>709</v>
      </c>
      <c r="D148" s="234" t="s">
        <v>243</v>
      </c>
      <c r="E148" s="235">
        <v>1</v>
      </c>
      <c r="F148" s="236"/>
      <c r="G148" s="237">
        <f>ROUND(E148*F148,2)</f>
        <v>0</v>
      </c>
      <c r="H148" s="236"/>
      <c r="I148" s="237">
        <f>ROUND(E148*H148,2)</f>
        <v>0</v>
      </c>
      <c r="J148" s="236"/>
      <c r="K148" s="237">
        <f>ROUND(E148*J148,2)</f>
        <v>0</v>
      </c>
      <c r="L148" s="237">
        <v>15</v>
      </c>
      <c r="M148" s="237">
        <f>G148*(1+L148/100)</f>
        <v>0</v>
      </c>
      <c r="N148" s="237">
        <v>0</v>
      </c>
      <c r="O148" s="237">
        <f>ROUND(E148*N148,2)</f>
        <v>0</v>
      </c>
      <c r="P148" s="237">
        <v>0</v>
      </c>
      <c r="Q148" s="237">
        <f>ROUND(E148*P148,2)</f>
        <v>0</v>
      </c>
      <c r="R148" s="237"/>
      <c r="S148" s="237" t="s">
        <v>175</v>
      </c>
      <c r="T148" s="238" t="s">
        <v>175</v>
      </c>
      <c r="U148" s="224">
        <v>0.67759999999999998</v>
      </c>
      <c r="V148" s="224">
        <f>ROUND(E148*U148,2)</f>
        <v>0.68</v>
      </c>
      <c r="W148" s="224"/>
      <c r="X148" s="224" t="s">
        <v>166</v>
      </c>
      <c r="Y148" s="215"/>
      <c r="Z148" s="215"/>
      <c r="AA148" s="215"/>
      <c r="AB148" s="215"/>
      <c r="AC148" s="215"/>
      <c r="AD148" s="215"/>
      <c r="AE148" s="215"/>
      <c r="AF148" s="215"/>
      <c r="AG148" s="215" t="s">
        <v>605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44"/>
      <c r="D149" s="240"/>
      <c r="E149" s="240"/>
      <c r="F149" s="240"/>
      <c r="G149" s="240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168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32">
        <v>59</v>
      </c>
      <c r="B150" s="233" t="s">
        <v>710</v>
      </c>
      <c r="C150" s="243" t="s">
        <v>711</v>
      </c>
      <c r="D150" s="234" t="s">
        <v>192</v>
      </c>
      <c r="E150" s="235">
        <v>1</v>
      </c>
      <c r="F150" s="236"/>
      <c r="G150" s="237">
        <f>ROUND(E150*F150,2)</f>
        <v>0</v>
      </c>
      <c r="H150" s="236"/>
      <c r="I150" s="237">
        <f>ROUND(E150*H150,2)</f>
        <v>0</v>
      </c>
      <c r="J150" s="236"/>
      <c r="K150" s="237">
        <f>ROUND(E150*J150,2)</f>
        <v>0</v>
      </c>
      <c r="L150" s="237">
        <v>15</v>
      </c>
      <c r="M150" s="237">
        <f>G150*(1+L150/100)</f>
        <v>0</v>
      </c>
      <c r="N150" s="237">
        <v>0</v>
      </c>
      <c r="O150" s="237">
        <f>ROUND(E150*N150,2)</f>
        <v>0</v>
      </c>
      <c r="P150" s="237">
        <v>0</v>
      </c>
      <c r="Q150" s="237">
        <f>ROUND(E150*P150,2)</f>
        <v>0</v>
      </c>
      <c r="R150" s="237"/>
      <c r="S150" s="237" t="s">
        <v>164</v>
      </c>
      <c r="T150" s="238" t="s">
        <v>165</v>
      </c>
      <c r="U150" s="224">
        <v>0</v>
      </c>
      <c r="V150" s="224">
        <f>ROUND(E150*U150,2)</f>
        <v>0</v>
      </c>
      <c r="W150" s="224"/>
      <c r="X150" s="224" t="s">
        <v>312</v>
      </c>
      <c r="Y150" s="215"/>
      <c r="Z150" s="215"/>
      <c r="AA150" s="215"/>
      <c r="AB150" s="215"/>
      <c r="AC150" s="215"/>
      <c r="AD150" s="215"/>
      <c r="AE150" s="215"/>
      <c r="AF150" s="215"/>
      <c r="AG150" s="215" t="s">
        <v>415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22"/>
      <c r="B151" s="223"/>
      <c r="C151" s="244"/>
      <c r="D151" s="240"/>
      <c r="E151" s="240"/>
      <c r="F151" s="240"/>
      <c r="G151" s="240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24"/>
      <c r="Y151" s="215"/>
      <c r="Z151" s="215"/>
      <c r="AA151" s="215"/>
      <c r="AB151" s="215"/>
      <c r="AC151" s="215"/>
      <c r="AD151" s="215"/>
      <c r="AE151" s="215"/>
      <c r="AF151" s="215"/>
      <c r="AG151" s="215" t="s">
        <v>168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32">
        <v>60</v>
      </c>
      <c r="B152" s="233" t="s">
        <v>712</v>
      </c>
      <c r="C152" s="243" t="s">
        <v>713</v>
      </c>
      <c r="D152" s="234" t="s">
        <v>243</v>
      </c>
      <c r="E152" s="235">
        <v>1</v>
      </c>
      <c r="F152" s="236"/>
      <c r="G152" s="237">
        <f>ROUND(E152*F152,2)</f>
        <v>0</v>
      </c>
      <c r="H152" s="236"/>
      <c r="I152" s="237">
        <f>ROUND(E152*H152,2)</f>
        <v>0</v>
      </c>
      <c r="J152" s="236"/>
      <c r="K152" s="237">
        <f>ROUND(E152*J152,2)</f>
        <v>0</v>
      </c>
      <c r="L152" s="237">
        <v>15</v>
      </c>
      <c r="M152" s="237">
        <f>G152*(1+L152/100)</f>
        <v>0</v>
      </c>
      <c r="N152" s="237">
        <v>0</v>
      </c>
      <c r="O152" s="237">
        <f>ROUND(E152*N152,2)</f>
        <v>0</v>
      </c>
      <c r="P152" s="237">
        <v>0</v>
      </c>
      <c r="Q152" s="237">
        <f>ROUND(E152*P152,2)</f>
        <v>0</v>
      </c>
      <c r="R152" s="237"/>
      <c r="S152" s="237" t="s">
        <v>164</v>
      </c>
      <c r="T152" s="238" t="s">
        <v>165</v>
      </c>
      <c r="U152" s="224">
        <v>0</v>
      </c>
      <c r="V152" s="224">
        <f>ROUND(E152*U152,2)</f>
        <v>0</v>
      </c>
      <c r="W152" s="224"/>
      <c r="X152" s="224" t="s">
        <v>166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605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44"/>
      <c r="D153" s="240"/>
      <c r="E153" s="240"/>
      <c r="F153" s="240"/>
      <c r="G153" s="240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168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">
      <c r="A154" s="232">
        <v>61</v>
      </c>
      <c r="B154" s="233" t="s">
        <v>714</v>
      </c>
      <c r="C154" s="243" t="s">
        <v>715</v>
      </c>
      <c r="D154" s="234" t="s">
        <v>243</v>
      </c>
      <c r="E154" s="235">
        <v>1</v>
      </c>
      <c r="F154" s="236"/>
      <c r="G154" s="237">
        <f>ROUND(E154*F154,2)</f>
        <v>0</v>
      </c>
      <c r="H154" s="236"/>
      <c r="I154" s="237">
        <f>ROUND(E154*H154,2)</f>
        <v>0</v>
      </c>
      <c r="J154" s="236"/>
      <c r="K154" s="237">
        <f>ROUND(E154*J154,2)</f>
        <v>0</v>
      </c>
      <c r="L154" s="237">
        <v>15</v>
      </c>
      <c r="M154" s="237">
        <f>G154*(1+L154/100)</f>
        <v>0</v>
      </c>
      <c r="N154" s="237">
        <v>0</v>
      </c>
      <c r="O154" s="237">
        <f>ROUND(E154*N154,2)</f>
        <v>0</v>
      </c>
      <c r="P154" s="237">
        <v>0</v>
      </c>
      <c r="Q154" s="237">
        <f>ROUND(E154*P154,2)</f>
        <v>0</v>
      </c>
      <c r="R154" s="237"/>
      <c r="S154" s="237" t="s">
        <v>175</v>
      </c>
      <c r="T154" s="238" t="s">
        <v>175</v>
      </c>
      <c r="U154" s="224">
        <v>0.39650000000000002</v>
      </c>
      <c r="V154" s="224">
        <f>ROUND(E154*U154,2)</f>
        <v>0.4</v>
      </c>
      <c r="W154" s="224"/>
      <c r="X154" s="224" t="s">
        <v>166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605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44"/>
      <c r="D155" s="240"/>
      <c r="E155" s="240"/>
      <c r="F155" s="240"/>
      <c r="G155" s="240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168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32">
        <v>62</v>
      </c>
      <c r="B156" s="233" t="s">
        <v>716</v>
      </c>
      <c r="C156" s="243" t="s">
        <v>717</v>
      </c>
      <c r="D156" s="234" t="s">
        <v>243</v>
      </c>
      <c r="E156" s="235">
        <v>7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15</v>
      </c>
      <c r="M156" s="237">
        <f>G156*(1+L156/100)</f>
        <v>0</v>
      </c>
      <c r="N156" s="237">
        <v>0</v>
      </c>
      <c r="O156" s="237">
        <f>ROUND(E156*N156,2)</f>
        <v>0</v>
      </c>
      <c r="P156" s="237">
        <v>0</v>
      </c>
      <c r="Q156" s="237">
        <f>ROUND(E156*P156,2)</f>
        <v>0</v>
      </c>
      <c r="R156" s="237"/>
      <c r="S156" s="237" t="s">
        <v>164</v>
      </c>
      <c r="T156" s="238" t="s">
        <v>165</v>
      </c>
      <c r="U156" s="224">
        <v>0</v>
      </c>
      <c r="V156" s="224">
        <f>ROUND(E156*U156,2)</f>
        <v>0</v>
      </c>
      <c r="W156" s="224"/>
      <c r="X156" s="224" t="s">
        <v>312</v>
      </c>
      <c r="Y156" s="215"/>
      <c r="Z156" s="215"/>
      <c r="AA156" s="215"/>
      <c r="AB156" s="215"/>
      <c r="AC156" s="215"/>
      <c r="AD156" s="215"/>
      <c r="AE156" s="215"/>
      <c r="AF156" s="215"/>
      <c r="AG156" s="215" t="s">
        <v>415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22"/>
      <c r="B157" s="223"/>
      <c r="C157" s="244"/>
      <c r="D157" s="240"/>
      <c r="E157" s="240"/>
      <c r="F157" s="240"/>
      <c r="G157" s="240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168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x14ac:dyDescent="0.2">
      <c r="A158" s="226" t="s">
        <v>159</v>
      </c>
      <c r="B158" s="227" t="s">
        <v>123</v>
      </c>
      <c r="C158" s="242" t="s">
        <v>124</v>
      </c>
      <c r="D158" s="228"/>
      <c r="E158" s="229"/>
      <c r="F158" s="230"/>
      <c r="G158" s="230">
        <f>SUMIF(AG159:AG160,"&lt;&gt;NOR",G159:G160)</f>
        <v>0</v>
      </c>
      <c r="H158" s="230"/>
      <c r="I158" s="230">
        <f>SUM(I159:I160)</f>
        <v>0</v>
      </c>
      <c r="J158" s="230"/>
      <c r="K158" s="230">
        <f>SUM(K159:K160)</f>
        <v>0</v>
      </c>
      <c r="L158" s="230"/>
      <c r="M158" s="230">
        <f>SUM(M159:M160)</f>
        <v>0</v>
      </c>
      <c r="N158" s="230"/>
      <c r="O158" s="230">
        <f>SUM(O159:O160)</f>
        <v>0</v>
      </c>
      <c r="P158" s="230"/>
      <c r="Q158" s="230">
        <f>SUM(Q159:Q160)</f>
        <v>0</v>
      </c>
      <c r="R158" s="230"/>
      <c r="S158" s="230"/>
      <c r="T158" s="231"/>
      <c r="U158" s="225"/>
      <c r="V158" s="225">
        <f>SUM(V159:V160)</f>
        <v>0</v>
      </c>
      <c r="W158" s="225"/>
      <c r="X158" s="225"/>
      <c r="AG158" t="s">
        <v>160</v>
      </c>
    </row>
    <row r="159" spans="1:60" outlineLevel="1" x14ac:dyDescent="0.2">
      <c r="A159" s="232">
        <v>63</v>
      </c>
      <c r="B159" s="233" t="s">
        <v>718</v>
      </c>
      <c r="C159" s="243" t="s">
        <v>719</v>
      </c>
      <c r="D159" s="234" t="s">
        <v>192</v>
      </c>
      <c r="E159" s="235">
        <v>3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15</v>
      </c>
      <c r="M159" s="237">
        <f>G159*(1+L159/100)</f>
        <v>0</v>
      </c>
      <c r="N159" s="237">
        <v>0</v>
      </c>
      <c r="O159" s="237">
        <f>ROUND(E159*N159,2)</f>
        <v>0</v>
      </c>
      <c r="P159" s="237">
        <v>0</v>
      </c>
      <c r="Q159" s="237">
        <f>ROUND(E159*P159,2)</f>
        <v>0</v>
      </c>
      <c r="R159" s="237"/>
      <c r="S159" s="237" t="s">
        <v>164</v>
      </c>
      <c r="T159" s="238" t="s">
        <v>165</v>
      </c>
      <c r="U159" s="224">
        <v>0</v>
      </c>
      <c r="V159" s="224">
        <f>ROUND(E159*U159,2)</f>
        <v>0</v>
      </c>
      <c r="W159" s="224"/>
      <c r="X159" s="224" t="s">
        <v>166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167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44"/>
      <c r="D160" s="240"/>
      <c r="E160" s="240"/>
      <c r="F160" s="240"/>
      <c r="G160" s="240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168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x14ac:dyDescent="0.2">
      <c r="A161" s="226" t="s">
        <v>159</v>
      </c>
      <c r="B161" s="227" t="s">
        <v>125</v>
      </c>
      <c r="C161" s="242" t="s">
        <v>126</v>
      </c>
      <c r="D161" s="228"/>
      <c r="E161" s="229"/>
      <c r="F161" s="230"/>
      <c r="G161" s="230">
        <f>SUMIF(AG162:AG163,"&lt;&gt;NOR",G162:G163)</f>
        <v>0</v>
      </c>
      <c r="H161" s="230"/>
      <c r="I161" s="230">
        <f>SUM(I162:I163)</f>
        <v>0</v>
      </c>
      <c r="J161" s="230"/>
      <c r="K161" s="230">
        <f>SUM(K162:K163)</f>
        <v>0</v>
      </c>
      <c r="L161" s="230"/>
      <c r="M161" s="230">
        <f>SUM(M162:M163)</f>
        <v>0</v>
      </c>
      <c r="N161" s="230"/>
      <c r="O161" s="230">
        <f>SUM(O162:O163)</f>
        <v>0</v>
      </c>
      <c r="P161" s="230"/>
      <c r="Q161" s="230">
        <f>SUM(Q162:Q163)</f>
        <v>0</v>
      </c>
      <c r="R161" s="230"/>
      <c r="S161" s="230"/>
      <c r="T161" s="231"/>
      <c r="U161" s="225"/>
      <c r="V161" s="225">
        <f>SUM(V162:V163)</f>
        <v>0</v>
      </c>
      <c r="W161" s="225"/>
      <c r="X161" s="225"/>
      <c r="AG161" t="s">
        <v>160</v>
      </c>
    </row>
    <row r="162" spans="1:60" outlineLevel="1" x14ac:dyDescent="0.2">
      <c r="A162" s="232">
        <v>64</v>
      </c>
      <c r="B162" s="233" t="s">
        <v>720</v>
      </c>
      <c r="C162" s="243" t="s">
        <v>721</v>
      </c>
      <c r="D162" s="234" t="s">
        <v>192</v>
      </c>
      <c r="E162" s="235">
        <v>1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15</v>
      </c>
      <c r="M162" s="237">
        <f>G162*(1+L162/100)</f>
        <v>0</v>
      </c>
      <c r="N162" s="237">
        <v>0</v>
      </c>
      <c r="O162" s="237">
        <f>ROUND(E162*N162,2)</f>
        <v>0</v>
      </c>
      <c r="P162" s="237">
        <v>0</v>
      </c>
      <c r="Q162" s="237">
        <f>ROUND(E162*P162,2)</f>
        <v>0</v>
      </c>
      <c r="R162" s="237"/>
      <c r="S162" s="237" t="s">
        <v>164</v>
      </c>
      <c r="T162" s="238" t="s">
        <v>165</v>
      </c>
      <c r="U162" s="224">
        <v>0</v>
      </c>
      <c r="V162" s="224">
        <f>ROUND(E162*U162,2)</f>
        <v>0</v>
      </c>
      <c r="W162" s="224"/>
      <c r="X162" s="224" t="s">
        <v>312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415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44"/>
      <c r="D163" s="240"/>
      <c r="E163" s="240"/>
      <c r="F163" s="240"/>
      <c r="G163" s="240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168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x14ac:dyDescent="0.2">
      <c r="A164" s="226" t="s">
        <v>159</v>
      </c>
      <c r="B164" s="227" t="s">
        <v>127</v>
      </c>
      <c r="C164" s="242" t="s">
        <v>128</v>
      </c>
      <c r="D164" s="228"/>
      <c r="E164" s="229"/>
      <c r="F164" s="230"/>
      <c r="G164" s="230">
        <f>SUMIF(AG165:AG176,"&lt;&gt;NOR",G165:G176)</f>
        <v>0</v>
      </c>
      <c r="H164" s="230"/>
      <c r="I164" s="230">
        <f>SUM(I165:I176)</f>
        <v>0</v>
      </c>
      <c r="J164" s="230"/>
      <c r="K164" s="230">
        <f>SUM(K165:K176)</f>
        <v>0</v>
      </c>
      <c r="L164" s="230"/>
      <c r="M164" s="230">
        <f>SUM(M165:M176)</f>
        <v>0</v>
      </c>
      <c r="N164" s="230"/>
      <c r="O164" s="230">
        <f>SUM(O165:O176)</f>
        <v>0</v>
      </c>
      <c r="P164" s="230"/>
      <c r="Q164" s="230">
        <f>SUM(Q165:Q176)</f>
        <v>0</v>
      </c>
      <c r="R164" s="230"/>
      <c r="S164" s="230"/>
      <c r="T164" s="231"/>
      <c r="U164" s="225"/>
      <c r="V164" s="225">
        <f>SUM(V165:V176)</f>
        <v>1.89</v>
      </c>
      <c r="W164" s="225"/>
      <c r="X164" s="225"/>
      <c r="AG164" t="s">
        <v>160</v>
      </c>
    </row>
    <row r="165" spans="1:60" outlineLevel="1" x14ac:dyDescent="0.2">
      <c r="A165" s="232">
        <v>65</v>
      </c>
      <c r="B165" s="233" t="s">
        <v>722</v>
      </c>
      <c r="C165" s="243" t="s">
        <v>723</v>
      </c>
      <c r="D165" s="234" t="s">
        <v>192</v>
      </c>
      <c r="E165" s="235">
        <v>22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15</v>
      </c>
      <c r="M165" s="237">
        <f>G165*(1+L165/100)</f>
        <v>0</v>
      </c>
      <c r="N165" s="237">
        <v>0</v>
      </c>
      <c r="O165" s="237">
        <f>ROUND(E165*N165,2)</f>
        <v>0</v>
      </c>
      <c r="P165" s="237">
        <v>0</v>
      </c>
      <c r="Q165" s="237">
        <f>ROUND(E165*P165,2)</f>
        <v>0</v>
      </c>
      <c r="R165" s="237"/>
      <c r="S165" s="237" t="s">
        <v>164</v>
      </c>
      <c r="T165" s="238" t="s">
        <v>165</v>
      </c>
      <c r="U165" s="224">
        <v>0</v>
      </c>
      <c r="V165" s="224">
        <f>ROUND(E165*U165,2)</f>
        <v>0</v>
      </c>
      <c r="W165" s="224"/>
      <c r="X165" s="224" t="s">
        <v>166</v>
      </c>
      <c r="Y165" s="215"/>
      <c r="Z165" s="215"/>
      <c r="AA165" s="215"/>
      <c r="AB165" s="215"/>
      <c r="AC165" s="215"/>
      <c r="AD165" s="215"/>
      <c r="AE165" s="215"/>
      <c r="AF165" s="215"/>
      <c r="AG165" s="215" t="s">
        <v>605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44"/>
      <c r="D166" s="240"/>
      <c r="E166" s="240"/>
      <c r="F166" s="240"/>
      <c r="G166" s="240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168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1" x14ac:dyDescent="0.2">
      <c r="A167" s="232">
        <v>66</v>
      </c>
      <c r="B167" s="233" t="s">
        <v>724</v>
      </c>
      <c r="C167" s="243" t="s">
        <v>725</v>
      </c>
      <c r="D167" s="234" t="s">
        <v>192</v>
      </c>
      <c r="E167" s="235">
        <v>7</v>
      </c>
      <c r="F167" s="236"/>
      <c r="G167" s="237">
        <f>ROUND(E167*F167,2)</f>
        <v>0</v>
      </c>
      <c r="H167" s="236"/>
      <c r="I167" s="237">
        <f>ROUND(E167*H167,2)</f>
        <v>0</v>
      </c>
      <c r="J167" s="236"/>
      <c r="K167" s="237">
        <f>ROUND(E167*J167,2)</f>
        <v>0</v>
      </c>
      <c r="L167" s="237">
        <v>15</v>
      </c>
      <c r="M167" s="237">
        <f>G167*(1+L167/100)</f>
        <v>0</v>
      </c>
      <c r="N167" s="237">
        <v>0</v>
      </c>
      <c r="O167" s="237">
        <f>ROUND(E167*N167,2)</f>
        <v>0</v>
      </c>
      <c r="P167" s="237">
        <v>0</v>
      </c>
      <c r="Q167" s="237">
        <f>ROUND(E167*P167,2)</f>
        <v>0</v>
      </c>
      <c r="R167" s="237"/>
      <c r="S167" s="237" t="s">
        <v>164</v>
      </c>
      <c r="T167" s="238" t="s">
        <v>165</v>
      </c>
      <c r="U167" s="224">
        <v>0</v>
      </c>
      <c r="V167" s="224">
        <f>ROUND(E167*U167,2)</f>
        <v>0</v>
      </c>
      <c r="W167" s="224"/>
      <c r="X167" s="224" t="s">
        <v>166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605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22"/>
      <c r="B168" s="223"/>
      <c r="C168" s="244"/>
      <c r="D168" s="240"/>
      <c r="E168" s="240"/>
      <c r="F168" s="240"/>
      <c r="G168" s="240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24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168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32">
        <v>67</v>
      </c>
      <c r="B169" s="233" t="s">
        <v>726</v>
      </c>
      <c r="C169" s="243" t="s">
        <v>727</v>
      </c>
      <c r="D169" s="234" t="s">
        <v>192</v>
      </c>
      <c r="E169" s="235">
        <v>1</v>
      </c>
      <c r="F169" s="236"/>
      <c r="G169" s="237">
        <f>ROUND(E169*F169,2)</f>
        <v>0</v>
      </c>
      <c r="H169" s="236"/>
      <c r="I169" s="237">
        <f>ROUND(E169*H169,2)</f>
        <v>0</v>
      </c>
      <c r="J169" s="236"/>
      <c r="K169" s="237">
        <f>ROUND(E169*J169,2)</f>
        <v>0</v>
      </c>
      <c r="L169" s="237">
        <v>15</v>
      </c>
      <c r="M169" s="237">
        <f>G169*(1+L169/100)</f>
        <v>0</v>
      </c>
      <c r="N169" s="237">
        <v>0</v>
      </c>
      <c r="O169" s="237">
        <f>ROUND(E169*N169,2)</f>
        <v>0</v>
      </c>
      <c r="P169" s="237">
        <v>0</v>
      </c>
      <c r="Q169" s="237">
        <f>ROUND(E169*P169,2)</f>
        <v>0</v>
      </c>
      <c r="R169" s="237"/>
      <c r="S169" s="237" t="s">
        <v>164</v>
      </c>
      <c r="T169" s="238" t="s">
        <v>165</v>
      </c>
      <c r="U169" s="224">
        <v>0</v>
      </c>
      <c r="V169" s="224">
        <f>ROUND(E169*U169,2)</f>
        <v>0</v>
      </c>
      <c r="W169" s="224"/>
      <c r="X169" s="224" t="s">
        <v>166</v>
      </c>
      <c r="Y169" s="215"/>
      <c r="Z169" s="215"/>
      <c r="AA169" s="215"/>
      <c r="AB169" s="215"/>
      <c r="AC169" s="215"/>
      <c r="AD169" s="215"/>
      <c r="AE169" s="215"/>
      <c r="AF169" s="215"/>
      <c r="AG169" s="215" t="s">
        <v>605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22"/>
      <c r="B170" s="223"/>
      <c r="C170" s="244"/>
      <c r="D170" s="240"/>
      <c r="E170" s="240"/>
      <c r="F170" s="240"/>
      <c r="G170" s="240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168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32">
        <v>68</v>
      </c>
      <c r="B171" s="233" t="s">
        <v>728</v>
      </c>
      <c r="C171" s="243" t="s">
        <v>729</v>
      </c>
      <c r="D171" s="234" t="s">
        <v>192</v>
      </c>
      <c r="E171" s="235">
        <v>1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15</v>
      </c>
      <c r="M171" s="237">
        <f>G171*(1+L171/100)</f>
        <v>0</v>
      </c>
      <c r="N171" s="237">
        <v>0</v>
      </c>
      <c r="O171" s="237">
        <f>ROUND(E171*N171,2)</f>
        <v>0</v>
      </c>
      <c r="P171" s="237">
        <v>0</v>
      </c>
      <c r="Q171" s="237">
        <f>ROUND(E171*P171,2)</f>
        <v>0</v>
      </c>
      <c r="R171" s="237"/>
      <c r="S171" s="237" t="s">
        <v>164</v>
      </c>
      <c r="T171" s="238" t="s">
        <v>165</v>
      </c>
      <c r="U171" s="224">
        <v>0</v>
      </c>
      <c r="V171" s="224">
        <f>ROUND(E171*U171,2)</f>
        <v>0</v>
      </c>
      <c r="W171" s="224"/>
      <c r="X171" s="224" t="s">
        <v>166</v>
      </c>
      <c r="Y171" s="215"/>
      <c r="Z171" s="215"/>
      <c r="AA171" s="215"/>
      <c r="AB171" s="215"/>
      <c r="AC171" s="215"/>
      <c r="AD171" s="215"/>
      <c r="AE171" s="215"/>
      <c r="AF171" s="215"/>
      <c r="AG171" s="215" t="s">
        <v>605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44"/>
      <c r="D172" s="240"/>
      <c r="E172" s="240"/>
      <c r="F172" s="240"/>
      <c r="G172" s="240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168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32">
        <v>69</v>
      </c>
      <c r="B173" s="233" t="s">
        <v>730</v>
      </c>
      <c r="C173" s="243" t="s">
        <v>731</v>
      </c>
      <c r="D173" s="234" t="s">
        <v>192</v>
      </c>
      <c r="E173" s="235">
        <v>1</v>
      </c>
      <c r="F173" s="236"/>
      <c r="G173" s="237">
        <f>ROUND(E173*F173,2)</f>
        <v>0</v>
      </c>
      <c r="H173" s="236"/>
      <c r="I173" s="237">
        <f>ROUND(E173*H173,2)</f>
        <v>0</v>
      </c>
      <c r="J173" s="236"/>
      <c r="K173" s="237">
        <f>ROUND(E173*J173,2)</f>
        <v>0</v>
      </c>
      <c r="L173" s="237">
        <v>15</v>
      </c>
      <c r="M173" s="237">
        <f>G173*(1+L173/100)</f>
        <v>0</v>
      </c>
      <c r="N173" s="237">
        <v>0</v>
      </c>
      <c r="O173" s="237">
        <f>ROUND(E173*N173,2)</f>
        <v>0</v>
      </c>
      <c r="P173" s="237">
        <v>0</v>
      </c>
      <c r="Q173" s="237">
        <f>ROUND(E173*P173,2)</f>
        <v>0</v>
      </c>
      <c r="R173" s="237"/>
      <c r="S173" s="237" t="s">
        <v>164</v>
      </c>
      <c r="T173" s="238" t="s">
        <v>165</v>
      </c>
      <c r="U173" s="224">
        <v>0</v>
      </c>
      <c r="V173" s="224">
        <f>ROUND(E173*U173,2)</f>
        <v>0</v>
      </c>
      <c r="W173" s="224"/>
      <c r="X173" s="224" t="s">
        <v>166</v>
      </c>
      <c r="Y173" s="215"/>
      <c r="Z173" s="215"/>
      <c r="AA173" s="215"/>
      <c r="AB173" s="215"/>
      <c r="AC173" s="215"/>
      <c r="AD173" s="215"/>
      <c r="AE173" s="215"/>
      <c r="AF173" s="215"/>
      <c r="AG173" s="215" t="s">
        <v>605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22"/>
      <c r="B174" s="223"/>
      <c r="C174" s="244"/>
      <c r="D174" s="240"/>
      <c r="E174" s="240"/>
      <c r="F174" s="240"/>
      <c r="G174" s="240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168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 x14ac:dyDescent="0.2">
      <c r="A175" s="232">
        <v>70</v>
      </c>
      <c r="B175" s="233" t="s">
        <v>732</v>
      </c>
      <c r="C175" s="243" t="s">
        <v>733</v>
      </c>
      <c r="D175" s="234" t="s">
        <v>243</v>
      </c>
      <c r="E175" s="235">
        <v>7</v>
      </c>
      <c r="F175" s="236"/>
      <c r="G175" s="237">
        <f>ROUND(E175*F175,2)</f>
        <v>0</v>
      </c>
      <c r="H175" s="236"/>
      <c r="I175" s="237">
        <f>ROUND(E175*H175,2)</f>
        <v>0</v>
      </c>
      <c r="J175" s="236"/>
      <c r="K175" s="237">
        <f>ROUND(E175*J175,2)</f>
        <v>0</v>
      </c>
      <c r="L175" s="237">
        <v>15</v>
      </c>
      <c r="M175" s="237">
        <f>G175*(1+L175/100)</f>
        <v>0</v>
      </c>
      <c r="N175" s="237">
        <v>0</v>
      </c>
      <c r="O175" s="237">
        <f>ROUND(E175*N175,2)</f>
        <v>0</v>
      </c>
      <c r="P175" s="237">
        <v>0</v>
      </c>
      <c r="Q175" s="237">
        <f>ROUND(E175*P175,2)</f>
        <v>0</v>
      </c>
      <c r="R175" s="237"/>
      <c r="S175" s="237" t="s">
        <v>175</v>
      </c>
      <c r="T175" s="238" t="s">
        <v>175</v>
      </c>
      <c r="U175" s="224">
        <v>0.27</v>
      </c>
      <c r="V175" s="224">
        <f>ROUND(E175*U175,2)</f>
        <v>1.89</v>
      </c>
      <c r="W175" s="224"/>
      <c r="X175" s="224" t="s">
        <v>166</v>
      </c>
      <c r="Y175" s="215"/>
      <c r="Z175" s="215"/>
      <c r="AA175" s="215"/>
      <c r="AB175" s="215"/>
      <c r="AC175" s="215"/>
      <c r="AD175" s="215"/>
      <c r="AE175" s="215"/>
      <c r="AF175" s="215"/>
      <c r="AG175" s="215" t="s">
        <v>605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22"/>
      <c r="B176" s="223"/>
      <c r="C176" s="244"/>
      <c r="D176" s="240"/>
      <c r="E176" s="240"/>
      <c r="F176" s="240"/>
      <c r="G176" s="240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24"/>
      <c r="Y176" s="215"/>
      <c r="Z176" s="215"/>
      <c r="AA176" s="215"/>
      <c r="AB176" s="215"/>
      <c r="AC176" s="215"/>
      <c r="AD176" s="215"/>
      <c r="AE176" s="215"/>
      <c r="AF176" s="215"/>
      <c r="AG176" s="215" t="s">
        <v>168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33" x14ac:dyDescent="0.2">
      <c r="A177" s="3"/>
      <c r="B177" s="4"/>
      <c r="C177" s="245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AE177">
        <v>15</v>
      </c>
      <c r="AF177">
        <v>21</v>
      </c>
      <c r="AG177" t="s">
        <v>146</v>
      </c>
    </row>
    <row r="178" spans="1:33" x14ac:dyDescent="0.2">
      <c r="A178" s="218"/>
      <c r="B178" s="219" t="s">
        <v>29</v>
      </c>
      <c r="C178" s="246"/>
      <c r="D178" s="220"/>
      <c r="E178" s="221"/>
      <c r="F178" s="221"/>
      <c r="G178" s="241">
        <f>G8+G22+G25+G43+G57+G70+G74+G123+G158+G161+G164</f>
        <v>0</v>
      </c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AE178">
        <f>SUMIF(L7:L176,AE177,G7:G176)</f>
        <v>0</v>
      </c>
      <c r="AF178">
        <f>SUMIF(L7:L176,AF177,G7:G176)</f>
        <v>0</v>
      </c>
      <c r="AG178" t="s">
        <v>169</v>
      </c>
    </row>
    <row r="179" spans="1:33" x14ac:dyDescent="0.2">
      <c r="C179" s="247"/>
      <c r="D179" s="10"/>
      <c r="AG179" t="s">
        <v>170</v>
      </c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T+MJ3CxKpUwrypbEcgdSmajvPH0C/Eu0qBmujNuk4xLTBRG5j+z0mD8auK8WSbllUQntneIGDX9xOyuGZ3QbA==" saltValue="gJ3Si79nzrnkS9/bh0USAw==" spinCount="100000" sheet="1"/>
  <mergeCells count="92">
    <mergeCell ref="C174:G174"/>
    <mergeCell ref="C176:G176"/>
    <mergeCell ref="C160:G160"/>
    <mergeCell ref="C163:G163"/>
    <mergeCell ref="C166:G166"/>
    <mergeCell ref="C168:G168"/>
    <mergeCell ref="C170:G170"/>
    <mergeCell ref="C172:G172"/>
    <mergeCell ref="C147:G147"/>
    <mergeCell ref="C149:G149"/>
    <mergeCell ref="C151:G151"/>
    <mergeCell ref="C153:G153"/>
    <mergeCell ref="C155:G155"/>
    <mergeCell ref="C157:G157"/>
    <mergeCell ref="C135:G135"/>
    <mergeCell ref="C137:G137"/>
    <mergeCell ref="C139:G139"/>
    <mergeCell ref="C141:G141"/>
    <mergeCell ref="C143:G143"/>
    <mergeCell ref="C145:G145"/>
    <mergeCell ref="C122:G122"/>
    <mergeCell ref="C125:G125"/>
    <mergeCell ref="C127:G127"/>
    <mergeCell ref="C129:G129"/>
    <mergeCell ref="C131:G131"/>
    <mergeCell ref="C133:G133"/>
    <mergeCell ref="C110:G110"/>
    <mergeCell ref="C112:G112"/>
    <mergeCell ref="C114:G114"/>
    <mergeCell ref="C116:G116"/>
    <mergeCell ref="C118:G118"/>
    <mergeCell ref="C120:G120"/>
    <mergeCell ref="C98:G98"/>
    <mergeCell ref="C100:G100"/>
    <mergeCell ref="C102:G102"/>
    <mergeCell ref="C104:G104"/>
    <mergeCell ref="C106:G106"/>
    <mergeCell ref="C108:G108"/>
    <mergeCell ref="C86:G86"/>
    <mergeCell ref="C88:G88"/>
    <mergeCell ref="C90:G90"/>
    <mergeCell ref="C92:G92"/>
    <mergeCell ref="C94:G94"/>
    <mergeCell ref="C96:G96"/>
    <mergeCell ref="C73:G73"/>
    <mergeCell ref="C76:G76"/>
    <mergeCell ref="C78:G78"/>
    <mergeCell ref="C80:G80"/>
    <mergeCell ref="C82:G82"/>
    <mergeCell ref="C84:G84"/>
    <mergeCell ref="C64:G64"/>
    <mergeCell ref="C65:G65"/>
    <mergeCell ref="C67:G67"/>
    <mergeCell ref="C68:G68"/>
    <mergeCell ref="C69:G69"/>
    <mergeCell ref="C72:G72"/>
    <mergeCell ref="C54:G54"/>
    <mergeCell ref="C56:G56"/>
    <mergeCell ref="C59:G59"/>
    <mergeCell ref="C60:G60"/>
    <mergeCell ref="C61:G61"/>
    <mergeCell ref="C63:G63"/>
    <mergeCell ref="C42:G42"/>
    <mergeCell ref="C45:G45"/>
    <mergeCell ref="C47:G47"/>
    <mergeCell ref="C48:G48"/>
    <mergeCell ref="C50:G50"/>
    <mergeCell ref="C52:G52"/>
    <mergeCell ref="C34:G34"/>
    <mergeCell ref="C35:G35"/>
    <mergeCell ref="C37:G37"/>
    <mergeCell ref="C38:G38"/>
    <mergeCell ref="C39:G39"/>
    <mergeCell ref="C41:G41"/>
    <mergeCell ref="C24:G24"/>
    <mergeCell ref="C27:G27"/>
    <mergeCell ref="C28:G28"/>
    <mergeCell ref="C30:G30"/>
    <mergeCell ref="C31:G31"/>
    <mergeCell ref="C33:G33"/>
    <mergeCell ref="C13:G13"/>
    <mergeCell ref="C14:G14"/>
    <mergeCell ref="C16:G16"/>
    <mergeCell ref="C18:G18"/>
    <mergeCell ref="C19:G19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56</vt:i4>
      </vt:variant>
    </vt:vector>
  </HeadingPairs>
  <TitlesOfParts>
    <vt:vector size="64" baseType="lpstr">
      <vt:lpstr>Pokyny pro vyplnění</vt:lpstr>
      <vt:lpstr>Stavba</vt:lpstr>
      <vt:lpstr>VzorPolozky</vt:lpstr>
      <vt:lpstr>12 11_00 Pol</vt:lpstr>
      <vt:lpstr>12 12_01 Pol</vt:lpstr>
      <vt:lpstr>12 12_02 Pol</vt:lpstr>
      <vt:lpstr>12 12_03 Pol</vt:lpstr>
      <vt:lpstr>12 12_04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'12 11_00 Pol'!Názvy_tisku</vt:lpstr>
      <vt:lpstr>'12 12_01 Pol'!Názvy_tisku</vt:lpstr>
      <vt:lpstr>'12 12_02 Pol'!Názvy_tisku</vt:lpstr>
      <vt:lpstr>'12 12_03 Pol'!Názvy_tisku</vt:lpstr>
      <vt:lpstr>'12 12_04 Pol'!Názvy_tisku</vt:lpstr>
      <vt:lpstr>oadresa</vt:lpstr>
      <vt:lpstr>Stavba!Objednatel</vt:lpstr>
      <vt:lpstr>Stavba!Objekt</vt:lpstr>
      <vt:lpstr>'12 11_00 Pol'!Oblast_tisku</vt:lpstr>
      <vt:lpstr>'12 12_01 Pol'!Oblast_tisku</vt:lpstr>
      <vt:lpstr>'12 12_02 Pol'!Oblast_tisku</vt:lpstr>
      <vt:lpstr>'12 12_03 Pol'!Oblast_tisku</vt:lpstr>
      <vt:lpstr>'12 12_04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guziu</dc:creator>
  <cp:lastModifiedBy>guziu</cp:lastModifiedBy>
  <cp:lastPrinted>2019-03-19T12:27:02Z</cp:lastPrinted>
  <dcterms:created xsi:type="dcterms:W3CDTF">2009-04-08T07:15:50Z</dcterms:created>
  <dcterms:modified xsi:type="dcterms:W3CDTF">2021-11-20T17:39:55Z</dcterms:modified>
</cp:coreProperties>
</file>