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D_stavby\2022\ZS_ZS a MS_SJ\ZS nam 28_rijna 22-oprava rims\DI\"/>
    </mc:Choice>
  </mc:AlternateContent>
  <bookViews>
    <workbookView xWindow="0" yWindow="0" windowWidth="25200" windowHeight="11385" activeTab="3"/>
  </bookViews>
  <sheets>
    <sheet name="1_rekapitulace" sheetId="3" r:id="rId1"/>
    <sheet name="1_Traubova" sheetId="1" r:id="rId2"/>
    <sheet name="2_rekapitulace" sheetId="5" r:id="rId3"/>
    <sheet name="2_nám_28. října" sheetId="2" r:id="rId4"/>
  </sheets>
  <definedNames>
    <definedName name="_xlnm._FilterDatabase" localSheetId="1" hidden="1">'1_Traubova'!$A$7:$G$44</definedName>
    <definedName name="_xlnm._FilterDatabase" localSheetId="3" hidden="1">'2_nám_28. října'!$A$7:$G$49</definedName>
    <definedName name="CenaCelkem" localSheetId="2">'2_rekapitulace'!#REF!</definedName>
    <definedName name="CenaCelkem">'1_rekapitulace'!#REF!</definedName>
    <definedName name="CenaCelkemVypocet" localSheetId="0">'1_rekapitulace'!#REF!</definedName>
    <definedName name="CenaCelkemVypocet" localSheetId="2">'2_rekapitulace'!#REF!</definedName>
    <definedName name="DPHSni" localSheetId="2">'2_rekapitulace'!#REF!</definedName>
    <definedName name="DPHSni">'1_rekapitulace'!#REF!</definedName>
    <definedName name="DPHZakl" localSheetId="2">'2_rekapitulace'!#REF!</definedName>
    <definedName name="DPHZakl">'1_rekapitulace'!#REF!</definedName>
    <definedName name="Mena" localSheetId="2">'2_rekapitulace'!#REF!</definedName>
    <definedName name="Mena">'1_rekapitulace'!#REF!</definedName>
    <definedName name="_xlnm.Print_Area" localSheetId="0">'1_rekapitulace'!$B$1:$J$31</definedName>
    <definedName name="_xlnm.Print_Area" localSheetId="1">'1_Traubova'!$A$1:$G$46</definedName>
    <definedName name="_xlnm.Print_Area" localSheetId="3">'2_nám_28. října'!$A$1:$G$51</definedName>
    <definedName name="_xlnm.Print_Area" localSheetId="2">'2_rekapitulace'!$B$1:$J$31</definedName>
    <definedName name="SazbaDPH1" localSheetId="0">'1_rekapitulace'!#REF!</definedName>
    <definedName name="SazbaDPH1" localSheetId="2">'2_rekapitulace'!#REF!</definedName>
    <definedName name="SazbaDPH2" localSheetId="0">'1_rekapitulace'!#REF!</definedName>
    <definedName name="SazbaDPH2" localSheetId="2">'2_rekapitulace'!#REF!</definedName>
    <definedName name="ZakladDPHSni" localSheetId="2">'2_rekapitulace'!#REF!</definedName>
    <definedName name="ZakladDPHSni">'1_rekapitulace'!#REF!</definedName>
    <definedName name="ZakladDPHSniVypocet" localSheetId="0">'1_rekapitulace'!#REF!</definedName>
    <definedName name="ZakladDPHSniVypocet" localSheetId="2">'2_rekapitulace'!#REF!</definedName>
    <definedName name="ZakladDPHZakl" localSheetId="2">'2_rekapitulace'!#REF!</definedName>
    <definedName name="ZakladDPHZakl">'1_rekapitulace'!#REF!</definedName>
    <definedName name="ZakladDPHZaklVypocet" localSheetId="0">'1_rekapitulace'!#REF!</definedName>
    <definedName name="ZakladDPHZaklVypocet" localSheetId="2">'2_rekapitulace'!#REF!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11" i="2"/>
  <c r="G17" i="2"/>
  <c r="I15" i="5" l="1"/>
  <c r="I15" i="3"/>
  <c r="G40" i="2" l="1"/>
  <c r="G25" i="2"/>
  <c r="G24" i="2"/>
  <c r="G23" i="2"/>
  <c r="G22" i="2"/>
  <c r="G21" i="2"/>
  <c r="G20" i="2"/>
  <c r="G16" i="2"/>
  <c r="G15" i="2"/>
  <c r="G14" i="2"/>
  <c r="G13" i="2"/>
  <c r="G12" i="2"/>
  <c r="G49" i="2"/>
  <c r="G48" i="2" s="1"/>
  <c r="I30" i="5" s="1"/>
  <c r="I17" i="5" s="1"/>
  <c r="G47" i="2"/>
  <c r="G46" i="2"/>
  <c r="G45" i="2"/>
  <c r="G44" i="2"/>
  <c r="G43" i="2"/>
  <c r="G42" i="2"/>
  <c r="G39" i="2"/>
  <c r="G38" i="2"/>
  <c r="G37" i="2"/>
  <c r="G36" i="2"/>
  <c r="G35" i="2"/>
  <c r="G34" i="2"/>
  <c r="G33" i="2"/>
  <c r="G31" i="2"/>
  <c r="G30" i="2" s="1"/>
  <c r="I27" i="5" s="1"/>
  <c r="G29" i="2"/>
  <c r="G28" i="2" s="1"/>
  <c r="I26" i="5" s="1"/>
  <c r="G27" i="2"/>
  <c r="G26" i="2" s="1"/>
  <c r="I25" i="5" s="1"/>
  <c r="G19" i="2"/>
  <c r="G18" i="2"/>
  <c r="G10" i="2"/>
  <c r="G9" i="2"/>
  <c r="G44" i="1"/>
  <c r="G43" i="1" s="1"/>
  <c r="I30" i="3" s="1"/>
  <c r="I17" i="3" s="1"/>
  <c r="G42" i="1"/>
  <c r="G41" i="1"/>
  <c r="G40" i="1"/>
  <c r="G39" i="1"/>
  <c r="G38" i="1"/>
  <c r="G37" i="1"/>
  <c r="G35" i="1"/>
  <c r="G33" i="1"/>
  <c r="G32" i="1"/>
  <c r="G31" i="1"/>
  <c r="G30" i="1"/>
  <c r="G29" i="1"/>
  <c r="G27" i="1"/>
  <c r="G26" i="1"/>
  <c r="G25" i="1"/>
  <c r="G24" i="1"/>
  <c r="G34" i="1"/>
  <c r="G23" i="1"/>
  <c r="G21" i="1"/>
  <c r="G20" i="1" s="1"/>
  <c r="I26" i="3" s="1"/>
  <c r="G19" i="1"/>
  <c r="G18" i="1" s="1"/>
  <c r="I25" i="3" s="1"/>
  <c r="G17" i="1"/>
  <c r="G16" i="1" s="1"/>
  <c r="I24" i="3" s="1"/>
  <c r="G15" i="1"/>
  <c r="G14" i="1"/>
  <c r="G12" i="1"/>
  <c r="G11" i="1"/>
  <c r="G10" i="1"/>
  <c r="G9" i="1"/>
  <c r="G36" i="1" l="1"/>
  <c r="I29" i="3" s="1"/>
  <c r="I16" i="3" s="1"/>
  <c r="G28" i="1"/>
  <c r="I28" i="3" s="1"/>
  <c r="G22" i="1"/>
  <c r="I27" i="3" s="1"/>
  <c r="I24" i="5"/>
  <c r="G8" i="2"/>
  <c r="I22" i="5" s="1"/>
  <c r="G41" i="2"/>
  <c r="I29" i="5" s="1"/>
  <c r="I16" i="5" s="1"/>
  <c r="I28" i="5"/>
  <c r="I14" i="5" s="1"/>
  <c r="I23" i="5"/>
  <c r="G13" i="1"/>
  <c r="I23" i="3" s="1"/>
  <c r="G8" i="1"/>
  <c r="I22" i="3" s="1"/>
  <c r="I31" i="5" l="1"/>
  <c r="I13" i="5"/>
  <c r="I18" i="5" s="1"/>
  <c r="I13" i="3"/>
  <c r="I14" i="3"/>
  <c r="I31" i="3"/>
  <c r="J29" i="3" s="1"/>
  <c r="G46" i="1"/>
  <c r="G51" i="2"/>
  <c r="J22" i="5" l="1"/>
  <c r="J23" i="5"/>
  <c r="J30" i="5"/>
  <c r="J26" i="5"/>
  <c r="J29" i="5"/>
  <c r="J28" i="5"/>
  <c r="J24" i="5"/>
  <c r="J25" i="5"/>
  <c r="J27" i="5"/>
  <c r="I18" i="3"/>
  <c r="J27" i="3"/>
  <c r="J24" i="3"/>
  <c r="J30" i="3"/>
  <c r="J23" i="3"/>
  <c r="J22" i="3"/>
  <c r="J28" i="3"/>
  <c r="J26" i="3"/>
  <c r="J25" i="3"/>
  <c r="J31" i="5" l="1"/>
  <c r="J31" i="3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8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9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0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  <author>Pavel Veternik</author>
  </authors>
  <commentList>
    <comment ref="D8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9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0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<sst xmlns="http://schemas.openxmlformats.org/spreadsheetml/2006/main" count="402" uniqueCount="169">
  <si>
    <t>Položkový soupis prací a dodávek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</si>
  <si>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</si>
  <si>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</si>
  <si>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</si>
  <si>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</si>
  <si>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</si>
  <si>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</si>
  <si>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</si>
  <si>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</si>
  <si>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</si>
  <si>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</si>
  <si>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</si>
  <si>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m2</t>
  </si>
  <si>
    <t>61</t>
  </si>
  <si>
    <t>Úpravy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</si>
  <si>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</si>
  <si>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</si>
  <si>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</si>
  <si>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</si>
  <si>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</si>
  <si>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</si>
  <si>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</si>
  <si>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</si>
  <si>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</si>
  <si>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</si>
  <si>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</si>
  <si>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</si>
  <si>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764</t>
  </si>
  <si>
    <t>Konstrukce klempířské</t>
  </si>
  <si>
    <t>%</t>
  </si>
  <si>
    <t>D96</t>
  </si>
  <si>
    <t>Přesuny suti a vybouraných hmot</t>
  </si>
  <si>
    <t>ON</t>
  </si>
  <si>
    <t>Ostatní náklady</t>
  </si>
  <si>
    <t>Oprava části fasády a ploché střechy</t>
  </si>
  <si>
    <t>Oprava říms a fasády</t>
  </si>
  <si>
    <t>#RTSROZP#</t>
  </si>
  <si>
    <t>Soupis stavebních prací, dodávek a služeb</t>
  </si>
  <si>
    <t>Stavba:</t>
  </si>
  <si>
    <t>IČO:</t>
  </si>
  <si>
    <t>44992785</t>
  </si>
  <si>
    <t>DIČ:</t>
  </si>
  <si>
    <t>CZ44992785</t>
  </si>
  <si>
    <t>Brno-Brno-město</t>
  </si>
  <si>
    <t>Zhotovitel:</t>
  </si>
  <si>
    <t>Rozpis ceny</t>
  </si>
  <si>
    <t>HSV</t>
  </si>
  <si>
    <t>PSV</t>
  </si>
  <si>
    <t>MON</t>
  </si>
  <si>
    <t>Číslo</t>
  </si>
  <si>
    <t>Název</t>
  </si>
  <si>
    <t>Cena celkem</t>
  </si>
  <si>
    <t>Rekapitulace dílů</t>
  </si>
  <si>
    <t>Typ dílu</t>
  </si>
  <si>
    <t>PSU</t>
  </si>
  <si>
    <t>Objekt:</t>
  </si>
  <si>
    <t>Rozpočet:</t>
  </si>
  <si>
    <t>Objednatel:</t>
  </si>
  <si>
    <t>ZŠ a MŠ Brno, nám. 28. října 22, p.o. - objekt Traubova 5</t>
  </si>
  <si>
    <t>622412223R00</t>
  </si>
  <si>
    <t>662421121RT2</t>
  </si>
  <si>
    <t>622421145R00</t>
  </si>
  <si>
    <t>24592212R</t>
  </si>
  <si>
    <t>Nátěr stěn vnějších, slož.3-4, slikonový</t>
  </si>
  <si>
    <t>Omítka vnější stěn, MVC, hrubá zatřená, s použitím suché maltové směsi</t>
  </si>
  <si>
    <t>Omítka vnější stěn, MVC, štuková, složitost 4</t>
  </si>
  <si>
    <t>Haftgrumd penetrační nátěr 10 l</t>
  </si>
  <si>
    <t>l</t>
  </si>
  <si>
    <t>945931101R00</t>
  </si>
  <si>
    <t>31686255R</t>
  </si>
  <si>
    <t>Zřízení horolezeckého úvazu pro práci ve výškách</t>
  </si>
  <si>
    <t>kus</t>
  </si>
  <si>
    <t>Lešení HAKI KOZLÍKOVÉ délka pole 3,05 m+podl., Al kostka</t>
  </si>
  <si>
    <t>sada</t>
  </si>
  <si>
    <t>952901114R00</t>
  </si>
  <si>
    <t>Vyčištění venkovních prostor</t>
  </si>
  <si>
    <t>978015391R00</t>
  </si>
  <si>
    <t>Otlučení omítek vnějších MVC v slož.5-7 do 100 %</t>
  </si>
  <si>
    <t>999281111R00</t>
  </si>
  <si>
    <t>Přesun hmot pro opravy a údržbu do výšky 25 m</t>
  </si>
  <si>
    <t>t</t>
  </si>
  <si>
    <t>712300833RT1</t>
  </si>
  <si>
    <r>
      <t>Odstranění povlakové krytiny střech do 10</t>
    </r>
    <r>
      <rPr>
        <sz val="8"/>
        <rFont val="Calibri"/>
        <family val="2"/>
        <charset val="238"/>
      </rPr>
      <t>°</t>
    </r>
    <r>
      <rPr>
        <sz val="8"/>
        <rFont val="Arial CE"/>
        <charset val="238"/>
      </rPr>
      <t xml:space="preserve">  3 vrstvé, z ploch jednotlivě do 10m2</t>
    </r>
  </si>
  <si>
    <t>712300841RT2</t>
  </si>
  <si>
    <r>
      <t>Odstranění mechu ze střech plochých do 10</t>
    </r>
    <r>
      <rPr>
        <sz val="8"/>
        <rFont val="Calibri"/>
        <family val="2"/>
        <charset val="238"/>
      </rPr>
      <t>°</t>
    </r>
    <r>
      <rPr>
        <sz val="8"/>
        <rFont val="Arial CE"/>
        <charset val="238"/>
      </rPr>
      <t>, silně znečištěné plochy</t>
    </r>
  </si>
  <si>
    <t>712341559RV1</t>
  </si>
  <si>
    <r>
      <t>Povlaková krytina střech do 10</t>
    </r>
    <r>
      <rPr>
        <sz val="8"/>
        <rFont val="Calibri"/>
        <family val="2"/>
        <charset val="238"/>
      </rPr>
      <t>°</t>
    </r>
    <r>
      <rPr>
        <sz val="8"/>
        <rFont val="Arial CE"/>
        <charset val="238"/>
      </rPr>
      <t>, NAIP přitavením, 1 vrstva - včetně dodávky Elastek 40 special dekor</t>
    </r>
  </si>
  <si>
    <t>712341559RZ5</t>
  </si>
  <si>
    <t>Povlaková krytina střech do 10°, NAIP přitavením, 1 vrstva - včetně dodávky Sklobit G</t>
  </si>
  <si>
    <t>998712203R00</t>
  </si>
  <si>
    <t>Přesun hmot pro povlakové krytiny, výšky do 24 m</t>
  </si>
  <si>
    <t>764323230R00</t>
  </si>
  <si>
    <t>Oplechování okapů Pz, živičná krytina, rš 330 mm</t>
  </si>
  <si>
    <t>Lemování zdí na plochých střechách Pz, rš 330 mm</t>
  </si>
  <si>
    <t>m</t>
  </si>
  <si>
    <t>764333230R00</t>
  </si>
  <si>
    <t>764352203R00</t>
  </si>
  <si>
    <t>Žlaby z Pz plechu podokapní půlkruhové, rš 330 mm</t>
  </si>
  <si>
    <t>764352916R00</t>
  </si>
  <si>
    <t>764355940R00</t>
  </si>
  <si>
    <r>
      <t>Oprava žlabů Pz, nástřešní oblé, rš 660 mm, do 30</t>
    </r>
    <r>
      <rPr>
        <sz val="8"/>
        <rFont val="Calibri"/>
        <family val="2"/>
        <charset val="238"/>
      </rPr>
      <t>°</t>
    </r>
  </si>
  <si>
    <t>764421980R00</t>
  </si>
  <si>
    <t>Oprava opechování říms z Pz plechu, rš 600 mm</t>
  </si>
  <si>
    <t>998764203R00</t>
  </si>
  <si>
    <t>Přesun hmot pro klempířské konstr., výšky do 24 m</t>
  </si>
  <si>
    <t>979087212R00</t>
  </si>
  <si>
    <t>Nakládání suti na dopravní prostředky - komunikace</t>
  </si>
  <si>
    <t>979011111R00</t>
  </si>
  <si>
    <t>979011121R00</t>
  </si>
  <si>
    <t>Příplatek za každé další podlaží</t>
  </si>
  <si>
    <t>979081111R00</t>
  </si>
  <si>
    <t>Odvoz suti a vybour. hmot  na skládku do 1 km</t>
  </si>
  <si>
    <t>979081121R00</t>
  </si>
  <si>
    <t>Příplatek k odvozu za každý další 1 km</t>
  </si>
  <si>
    <t>979990121R00</t>
  </si>
  <si>
    <t>Poplatek za skládku suti - asfaltové pásy</t>
  </si>
  <si>
    <t>0002</t>
  </si>
  <si>
    <t>Zábory veřejných ploch+dopravní značení</t>
  </si>
  <si>
    <t xml:space="preserve">ZŠ a MŠ Brno, nám. 28. října 22, p.o. </t>
  </si>
  <si>
    <t>Dominikánská 264/2</t>
  </si>
  <si>
    <t>601 69</t>
  </si>
  <si>
    <t>Statutární město Brno, městská část Brno-střed</t>
  </si>
  <si>
    <t>614471713R00</t>
  </si>
  <si>
    <t>614471715R00</t>
  </si>
  <si>
    <t>Vyspravení beton. konstrukcí - adhézní můstek</t>
  </si>
  <si>
    <t>621412213R00</t>
  </si>
  <si>
    <t>Nátěr podhledů vnějších silikonový</t>
  </si>
  <si>
    <t>Nátěr stěn vnějších, slož.3-4, silikonový</t>
  </si>
  <si>
    <t>622521121RT2</t>
  </si>
  <si>
    <t>Omítka vnější stěn, MVC, hrubá zastřená, s použitím sucjé maltové směsi</t>
  </si>
  <si>
    <t>Haftgrund penetrační nátěr 10 l</t>
  </si>
  <si>
    <t>941941041R00</t>
  </si>
  <si>
    <t>Montáž lešení leh.řad.s podlahami, š. 1,2 m, H 10 m</t>
  </si>
  <si>
    <t>941941291R00</t>
  </si>
  <si>
    <t>Příplatek za každý měsíc použití lešení k pol. 1041</t>
  </si>
  <si>
    <t>941944842R00</t>
  </si>
  <si>
    <t>944944011R00</t>
  </si>
  <si>
    <t>Montáž ochranné sítě z umělých vláken</t>
  </si>
  <si>
    <t>944944031R00</t>
  </si>
  <si>
    <t>Příplatek za každý měsíc použití sítí k pol. 4011</t>
  </si>
  <si>
    <t>944944081R0</t>
  </si>
  <si>
    <t>Demontáž ochranné sítě z umělých vláken</t>
  </si>
  <si>
    <t>998009101R00</t>
  </si>
  <si>
    <t>Přesun hmot lešení samostatně budovaného</t>
  </si>
  <si>
    <t xml:space="preserve">Lešení HAKI KOZLÍKOVĚ délka pole 3,05 m+podl., Al kostka 12 m </t>
  </si>
  <si>
    <t>978015361R00</t>
  </si>
  <si>
    <t>Otlučení omítek vnějších MVC v složit.5-7 do 50 %</t>
  </si>
  <si>
    <t>764454291R00</t>
  </si>
  <si>
    <t>Montáž trub Pz odpadních kruhových</t>
  </si>
  <si>
    <t>764510480RT2</t>
  </si>
  <si>
    <t>Oplechování parapetů včetně rohů Ti Zn, rš 600 mm, nalepení Enkolitem, vč. přespádování podkladu</t>
  </si>
  <si>
    <t>764410880R00</t>
  </si>
  <si>
    <t>Demontáž oplechování parapetů, rš od 400 do 600 mm</t>
  </si>
  <si>
    <t>764454802R00</t>
  </si>
  <si>
    <t>Demontáž odpadních trub kruhových, D 120 mm</t>
  </si>
  <si>
    <t>764221740R00</t>
  </si>
  <si>
    <r>
      <t>Oprava oplechování říms Ti-Zn rš 750 mm, do 30</t>
    </r>
    <r>
      <rPr>
        <sz val="8"/>
        <rFont val="Calibri"/>
        <family val="2"/>
        <charset val="238"/>
      </rPr>
      <t>°</t>
    </r>
  </si>
  <si>
    <t>764252753R00</t>
  </si>
  <si>
    <r>
      <t>Oprava-hrdla šikmá Ti-Zn kruhová, D 120 mm, do 30</t>
    </r>
    <r>
      <rPr>
        <sz val="8"/>
        <rFont val="Calibri"/>
        <family val="2"/>
        <charset val="238"/>
      </rPr>
      <t>°</t>
    </r>
  </si>
  <si>
    <t>764257701R00</t>
  </si>
  <si>
    <t>Svislá doprava suti a vybour. hmot za 2. NP a 1. PP</t>
  </si>
  <si>
    <t>979990001R00</t>
  </si>
  <si>
    <t>Poplatek za skládku stavební suti</t>
  </si>
  <si>
    <t>Vyspravení beton. konstrukcí cem. maltou tl. 30 mm</t>
  </si>
  <si>
    <t>Demontáž lešení leh.řad. bez podlah, š. 1,2 m, H 30 m</t>
  </si>
  <si>
    <t>Oprava žlabů, mezistř. a  zaatikové Ti-Zn, rš 1100 mm</t>
  </si>
  <si>
    <t>Odvoz suti a vybour. hmot na skládku do 1 km</t>
  </si>
  <si>
    <t>Háky žlabů Pz půlkruhových, rš 330 mm</t>
  </si>
  <si>
    <t>REV. 1 - oprava součtového vzorce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</si>
</sst>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color indexed="81"/>
      <name val="Tahoma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Calibri"/>
      <family val="2"/>
      <charset val="238"/>
    </font>
    <font>
      <i/>
      <sz val="9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1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0" xfId="0" applyNumberFormat="1"/>
    <xf numFmtId="0" fontId="0" fillId="2" borderId="1" xfId="0" applyFont="1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3" fillId="2" borderId="5" xfId="0" applyFont="1" applyFill="1" applyBorder="1" applyAlignment="1">
      <alignment vertical="top"/>
    </xf>
    <xf numFmtId="49" fontId="3" fillId="2" borderId="6" xfId="0" applyNumberFormat="1" applyFont="1" applyFill="1" applyBorder="1" applyAlignment="1">
      <alignment vertical="top"/>
    </xf>
    <xf numFmtId="49" fontId="3" fillId="2" borderId="6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shrinkToFit="1"/>
    </xf>
    <xf numFmtId="164" fontId="3" fillId="2" borderId="6" xfId="0" applyNumberFormat="1" applyFont="1" applyFill="1" applyBorder="1" applyAlignment="1">
      <alignment vertical="top" shrinkToFit="1"/>
    </xf>
    <xf numFmtId="4" fontId="3" fillId="2" borderId="6" xfId="0" applyNumberFormat="1" applyFont="1" applyFill="1" applyBorder="1" applyAlignment="1">
      <alignment vertical="top" shrinkToFit="1"/>
    </xf>
    <xf numFmtId="0" fontId="4" fillId="0" borderId="7" xfId="0" applyFont="1" applyBorder="1" applyAlignment="1">
      <alignment vertical="top"/>
    </xf>
    <xf numFmtId="49" fontId="4" fillId="0" borderId="8" xfId="0" applyNumberFormat="1" applyFont="1" applyBorder="1" applyAlignment="1">
      <alignment vertical="top"/>
    </xf>
    <xf numFmtId="49" fontId="4" fillId="0" borderId="8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shrinkToFit="1"/>
    </xf>
    <xf numFmtId="164" fontId="4" fillId="0" borderId="8" xfId="0" applyNumberFormat="1" applyFont="1" applyBorder="1" applyAlignment="1">
      <alignment vertical="top" shrinkToFit="1"/>
    </xf>
    <xf numFmtId="4" fontId="4" fillId="4" borderId="8" xfId="0" applyNumberFormat="1" applyFont="1" applyFill="1" applyBorder="1" applyAlignment="1" applyProtection="1">
      <alignment vertical="top" shrinkToFit="1"/>
      <protection locked="0"/>
    </xf>
    <xf numFmtId="4" fontId="4" fillId="0" borderId="8" xfId="0" applyNumberFormat="1" applyFont="1" applyBorder="1" applyAlignment="1">
      <alignment vertical="top" shrinkToFit="1"/>
    </xf>
    <xf numFmtId="0" fontId="4" fillId="0" borderId="0" xfId="0" applyFont="1"/>
    <xf numFmtId="49" fontId="0" fillId="0" borderId="0" xfId="0" applyNumberFormat="1" applyAlignment="1">
      <alignment horizontal="left" vertical="top" wrapText="1"/>
    </xf>
    <xf numFmtId="0" fontId="3" fillId="2" borderId="4" xfId="0" applyFont="1" applyFill="1" applyBorder="1" applyAlignment="1">
      <alignment vertical="top"/>
    </xf>
    <xf numFmtId="49" fontId="3" fillId="2" borderId="2" xfId="0" applyNumberFormat="1" applyFont="1" applyFill="1" applyBorder="1" applyAlignment="1">
      <alignment vertical="top"/>
    </xf>
    <xf numFmtId="49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wrapText="1"/>
    </xf>
    <xf numFmtId="0" fontId="0" fillId="0" borderId="9" xfId="0" applyBorder="1"/>
    <xf numFmtId="0" fontId="0" fillId="0" borderId="13" xfId="0" applyBorder="1"/>
    <xf numFmtId="0" fontId="7" fillId="2" borderId="13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2" fillId="2" borderId="0" xfId="0" applyNumberFormat="1" applyFont="1" applyFill="1" applyAlignment="1">
      <alignment horizontal="left" vertical="center" wrapText="1"/>
    </xf>
    <xf numFmtId="14" fontId="8" fillId="0" borderId="0" xfId="0" applyNumberFormat="1" applyFont="1" applyAlignment="1">
      <alignment horizontal="left"/>
    </xf>
    <xf numFmtId="0" fontId="0" fillId="2" borderId="13" xfId="0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wrapText="1"/>
    </xf>
    <xf numFmtId="0" fontId="0" fillId="2" borderId="16" xfId="0" applyFill="1" applyBorder="1" applyAlignment="1">
      <alignment horizontal="left" vertical="center" indent="1"/>
    </xf>
    <xf numFmtId="0" fontId="0" fillId="2" borderId="17" xfId="0" applyFill="1" applyBorder="1" applyAlignment="1">
      <alignment wrapText="1"/>
    </xf>
    <xf numFmtId="0" fontId="3" fillId="2" borderId="17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5" xfId="0" applyBorder="1"/>
    <xf numFmtId="0" fontId="3" fillId="0" borderId="13" xfId="0" applyFont="1" applyBorder="1" applyAlignment="1">
      <alignment horizontal="left" vertical="center" indent="1"/>
    </xf>
    <xf numFmtId="0" fontId="3" fillId="0" borderId="0" xfId="0" applyFont="1" applyAlignment="1">
      <alignment vertical="center" wrapText="1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18" xfId="0" applyBorder="1"/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17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right" vertical="center"/>
    </xf>
    <xf numFmtId="0" fontId="0" fillId="0" borderId="19" xfId="0" applyBorder="1" applyAlignment="1">
      <alignment horizontal="left" vertical="top" indent="1"/>
    </xf>
    <xf numFmtId="0" fontId="0" fillId="0" borderId="6" xfId="0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14" xfId="0" applyBorder="1"/>
    <xf numFmtId="49" fontId="0" fillId="0" borderId="13" xfId="0" applyNumberFormat="1" applyBorder="1"/>
    <xf numFmtId="0" fontId="0" fillId="0" borderId="20" xfId="0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12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vertical="center"/>
    </xf>
    <xf numFmtId="49" fontId="11" fillId="0" borderId="4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26" xfId="0" applyFont="1" applyBorder="1"/>
    <xf numFmtId="4" fontId="0" fillId="0" borderId="0" xfId="0" applyNumberFormat="1"/>
    <xf numFmtId="3" fontId="0" fillId="0" borderId="0" xfId="0" applyNumberFormat="1"/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3" fillId="2" borderId="17" xfId="0" applyFont="1" applyFill="1" applyBorder="1" applyAlignment="1">
      <alignment horizontal="lef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4" fontId="9" fillId="0" borderId="4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 indent="1"/>
    </xf>
    <xf numFmtId="4" fontId="11" fillId="0" borderId="3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49" fontId="11" fillId="0" borderId="20" xfId="0" applyNumberFormat="1" applyFont="1" applyBorder="1" applyAlignment="1">
      <alignment vertical="center"/>
    </xf>
    <xf numFmtId="3" fontId="14" fillId="0" borderId="32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vertical="center"/>
    </xf>
    <xf numFmtId="49" fontId="11" fillId="0" borderId="34" xfId="0" applyNumberFormat="1" applyFont="1" applyBorder="1" applyAlignment="1">
      <alignment vertical="center"/>
    </xf>
    <xf numFmtId="49" fontId="11" fillId="0" borderId="35" xfId="0" applyNumberFormat="1" applyFont="1" applyBorder="1" applyAlignment="1">
      <alignment vertical="center"/>
    </xf>
    <xf numFmtId="49" fontId="11" fillId="0" borderId="36" xfId="0" applyNumberFormat="1" applyFont="1" applyBorder="1" applyAlignment="1">
      <alignment vertical="center"/>
    </xf>
    <xf numFmtId="4" fontId="11" fillId="0" borderId="37" xfId="0" applyNumberFormat="1" applyFont="1" applyBorder="1" applyAlignment="1">
      <alignment horizontal="center" vertical="center"/>
    </xf>
    <xf numFmtId="4" fontId="11" fillId="0" borderId="36" xfId="0" applyNumberFormat="1" applyFont="1" applyBorder="1" applyAlignment="1">
      <alignment vertical="center"/>
    </xf>
    <xf numFmtId="3" fontId="14" fillId="0" borderId="38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0" fillId="0" borderId="19" xfId="0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wrapText="1"/>
    </xf>
    <xf numFmtId="0" fontId="1" fillId="0" borderId="13" xfId="0" applyFont="1" applyBorder="1" applyAlignment="1">
      <alignment horizontal="left" inden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4" fontId="12" fillId="0" borderId="1" xfId="0" applyNumberFormat="1" applyFont="1" applyBorder="1" applyAlignment="1">
      <alignment horizontal="right" vertical="center" indent="1"/>
    </xf>
    <xf numFmtId="4" fontId="12" fillId="0" borderId="37" xfId="0" applyNumberFormat="1" applyFont="1" applyBorder="1" applyAlignment="1">
      <alignment horizontal="right" vertical="center" indent="1"/>
    </xf>
    <xf numFmtId="4" fontId="12" fillId="2" borderId="27" xfId="0" applyNumberFormat="1" applyFont="1" applyFill="1" applyBorder="1" applyAlignment="1">
      <alignment horizontal="right" vertical="center" indent="1"/>
    </xf>
    <xf numFmtId="0" fontId="15" fillId="3" borderId="1" xfId="0" applyFont="1" applyFill="1" applyBorder="1"/>
    <xf numFmtId="49" fontId="15" fillId="3" borderId="1" xfId="0" applyNumberFormat="1" applyFont="1" applyFill="1" applyBorder="1"/>
    <xf numFmtId="0" fontId="15" fillId="3" borderId="1" xfId="0" applyFont="1" applyFill="1" applyBorder="1" applyAlignment="1">
      <alignment horizontal="center"/>
    </xf>
    <xf numFmtId="0" fontId="15" fillId="3" borderId="4" xfId="0" applyFont="1" applyFill="1" applyBorder="1"/>
    <xf numFmtId="0" fontId="1" fillId="0" borderId="25" xfId="0" applyFont="1" applyBorder="1" applyAlignment="1">
      <alignment horizontal="left" indent="1"/>
    </xf>
    <xf numFmtId="0" fontId="12" fillId="2" borderId="22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1" fillId="2" borderId="23" xfId="0" applyNumberFormat="1" applyFont="1" applyFill="1" applyBorder="1" applyAlignment="1">
      <alignment vertical="center"/>
    </xf>
    <xf numFmtId="3" fontId="14" fillId="2" borderId="24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 applyProtection="1">
      <alignment vertical="top" shrinkToFit="1"/>
      <protection locked="0"/>
    </xf>
    <xf numFmtId="4" fontId="9" fillId="0" borderId="5" xfId="0" applyNumberFormat="1" applyFont="1" applyBorder="1" applyAlignment="1">
      <alignment horizontal="right" vertical="center" indent="1"/>
    </xf>
    <xf numFmtId="4" fontId="9" fillId="0" borderId="39" xfId="0" applyNumberFormat="1" applyFont="1" applyBorder="1" applyAlignment="1">
      <alignment horizontal="right" vertical="center" indent="1"/>
    </xf>
    <xf numFmtId="4" fontId="9" fillId="0" borderId="14" xfId="0" applyNumberFormat="1" applyFont="1" applyBorder="1" applyAlignment="1">
      <alignment horizontal="right" vertical="center" indent="1"/>
    </xf>
    <xf numFmtId="4" fontId="10" fillId="0" borderId="23" xfId="0" applyNumberFormat="1" applyFont="1" applyBorder="1" applyAlignment="1">
      <alignment horizontal="right" vertical="center" indent="1"/>
    </xf>
    <xf numFmtId="4" fontId="10" fillId="0" borderId="22" xfId="0" applyNumberFormat="1" applyFont="1" applyBorder="1" applyAlignment="1">
      <alignment horizontal="right" vertical="center" indent="1"/>
    </xf>
    <xf numFmtId="4" fontId="10" fillId="0" borderId="24" xfId="0" applyNumberFormat="1" applyFont="1" applyBorder="1" applyAlignment="1">
      <alignment horizontal="right" vertical="center" indent="1"/>
    </xf>
    <xf numFmtId="4" fontId="9" fillId="0" borderId="28" xfId="0" applyNumberFormat="1" applyFont="1" applyBorder="1" applyAlignment="1">
      <alignment horizontal="right" vertical="center" indent="1"/>
    </xf>
    <xf numFmtId="4" fontId="9" fillId="0" borderId="12" xfId="0" applyNumberFormat="1" applyFont="1" applyBorder="1" applyAlignment="1">
      <alignment horizontal="right" vertical="center" indent="1"/>
    </xf>
    <xf numFmtId="4" fontId="9" fillId="0" borderId="4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21" xfId="0" applyNumberFormat="1" applyFont="1" applyBorder="1" applyAlignment="1">
      <alignment horizontal="right" vertical="center" indent="1"/>
    </xf>
    <xf numFmtId="49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15" xfId="0" applyFill="1" applyBorder="1" applyAlignment="1">
      <alignment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49" fontId="3" fillId="0" borderId="17" xfId="0" applyNumberFormat="1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left" vertical="center"/>
      <protection locked="0"/>
    </xf>
    <xf numFmtId="1" fontId="1" fillId="0" borderId="0" xfId="0" applyNumberFormat="1" applyFont="1" applyBorder="1" applyAlignment="1">
      <alignment horizontal="right" indent="1"/>
    </xf>
    <xf numFmtId="0" fontId="1" fillId="0" borderId="0" xfId="0" applyFont="1" applyBorder="1" applyAlignment="1">
      <alignment horizontal="right" indent="1"/>
    </xf>
    <xf numFmtId="0" fontId="1" fillId="0" borderId="15" xfId="0" applyFont="1" applyBorder="1" applyAlignment="1">
      <alignment horizontal="right" indent="1"/>
    </xf>
    <xf numFmtId="4" fontId="9" fillId="0" borderId="29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" fontId="16" fillId="2" borderId="6" xfId="0" applyNumberFormat="1" applyFont="1" applyFill="1" applyBorder="1" applyAlignment="1">
      <alignment vertical="top" shrinkToFit="1"/>
    </xf>
    <xf numFmtId="0" fontId="1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3"/>
  <sheetViews>
    <sheetView view="pageBreakPreview" topLeftCell="B1" zoomScaleNormal="100" zoomScaleSheetLayoutView="100" workbookViewId="0">
      <selection activeCell="M10" sqref="M10"/>
    </sheetView>
  </sheetViews>
  <sheetFormatPr defaultColWidth="9" defaultRowHeight="15" x14ac:dyDescent="0.25"/>
  <cols>
    <col min="1" max="1" width="8.42578125" hidden="1" customWidth="1"/>
    <col min="2" max="2" width="13.42578125" customWidth="1"/>
    <col min="3" max="3" width="7.42578125" style="46" customWidth="1"/>
    <col min="4" max="4" width="13" style="46" customWidth="1"/>
    <col min="5" max="5" width="9.7109375" style="46" customWidth="1"/>
    <col min="6" max="6" width="11.7109375" customWidth="1"/>
    <col min="7" max="8" width="13" customWidth="1"/>
    <col min="9" max="9" width="14.140625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5">
      <c r="A1" s="34" t="s">
        <v>36</v>
      </c>
      <c r="B1" s="142" t="s">
        <v>37</v>
      </c>
      <c r="C1" s="143"/>
      <c r="D1" s="143"/>
      <c r="E1" s="143"/>
      <c r="F1" s="143"/>
      <c r="G1" s="143"/>
      <c r="H1" s="143"/>
      <c r="I1" s="143"/>
      <c r="J1" s="144"/>
    </row>
    <row r="2" spans="1:15" ht="24.75" customHeight="1" x14ac:dyDescent="0.25">
      <c r="A2" s="35"/>
      <c r="B2" s="36" t="s">
        <v>38</v>
      </c>
      <c r="C2" s="37"/>
      <c r="D2" s="38"/>
      <c r="E2" s="145" t="s">
        <v>58</v>
      </c>
      <c r="F2" s="146"/>
      <c r="G2" s="146"/>
      <c r="H2" s="146"/>
      <c r="I2" s="146"/>
      <c r="J2" s="147"/>
      <c r="O2" s="39"/>
    </row>
    <row r="3" spans="1:15" ht="24.75" customHeight="1" x14ac:dyDescent="0.25">
      <c r="A3" s="35"/>
      <c r="B3" s="40" t="s">
        <v>55</v>
      </c>
      <c r="C3" s="37"/>
      <c r="D3" s="41"/>
      <c r="E3" s="148" t="s">
        <v>34</v>
      </c>
      <c r="F3" s="149"/>
      <c r="G3" s="149"/>
      <c r="H3" s="149"/>
      <c r="I3" s="149"/>
      <c r="J3" s="150"/>
    </row>
    <row r="4" spans="1:15" ht="24.75" customHeight="1" x14ac:dyDescent="0.25">
      <c r="A4" s="35"/>
      <c r="B4" s="42" t="s">
        <v>56</v>
      </c>
      <c r="C4" s="43"/>
      <c r="D4" s="44"/>
      <c r="E4" s="151" t="s">
        <v>58</v>
      </c>
      <c r="F4" s="151"/>
      <c r="G4" s="151"/>
      <c r="H4" s="151"/>
      <c r="I4" s="151"/>
      <c r="J4" s="152"/>
    </row>
    <row r="5" spans="1:15" ht="19.5" customHeight="1" x14ac:dyDescent="0.25">
      <c r="A5" s="35"/>
      <c r="B5" s="45" t="s">
        <v>57</v>
      </c>
      <c r="D5" s="153" t="s">
        <v>121</v>
      </c>
      <c r="E5" s="154"/>
      <c r="F5" s="154"/>
      <c r="G5" s="154"/>
      <c r="H5" s="47" t="s">
        <v>39</v>
      </c>
      <c r="I5" s="48" t="s">
        <v>40</v>
      </c>
      <c r="J5" s="49"/>
    </row>
    <row r="6" spans="1:15" ht="19.5" customHeight="1" x14ac:dyDescent="0.25">
      <c r="A6" s="35"/>
      <c r="B6" s="50"/>
      <c r="C6" s="51"/>
      <c r="D6" s="140" t="s">
        <v>119</v>
      </c>
      <c r="E6" s="141"/>
      <c r="F6" s="141"/>
      <c r="G6" s="141"/>
      <c r="H6" s="47" t="s">
        <v>41</v>
      </c>
      <c r="I6" s="48" t="s">
        <v>42</v>
      </c>
      <c r="J6" s="49"/>
    </row>
    <row r="7" spans="1:15" ht="19.5" customHeight="1" x14ac:dyDescent="0.25">
      <c r="A7" s="35"/>
      <c r="B7" s="52"/>
      <c r="C7" s="53"/>
      <c r="D7" s="54" t="s">
        <v>120</v>
      </c>
      <c r="E7" s="155" t="s">
        <v>43</v>
      </c>
      <c r="F7" s="156"/>
      <c r="G7" s="156"/>
      <c r="H7" s="55"/>
      <c r="I7" s="56"/>
      <c r="J7" s="57"/>
    </row>
    <row r="8" spans="1:15" ht="18.75" customHeight="1" x14ac:dyDescent="0.25">
      <c r="A8" s="35"/>
      <c r="B8" s="45" t="s">
        <v>44</v>
      </c>
      <c r="D8" s="157"/>
      <c r="E8" s="157"/>
      <c r="F8" s="157"/>
      <c r="G8" s="157"/>
      <c r="H8" s="47" t="s">
        <v>39</v>
      </c>
      <c r="I8" s="58"/>
      <c r="J8" s="49"/>
    </row>
    <row r="9" spans="1:15" ht="18.75" customHeight="1" x14ac:dyDescent="0.25">
      <c r="A9" s="35"/>
      <c r="B9" s="50"/>
      <c r="C9" s="51"/>
      <c r="D9" s="158"/>
      <c r="E9" s="158"/>
      <c r="F9" s="158"/>
      <c r="G9" s="158"/>
      <c r="H9" s="47" t="s">
        <v>41</v>
      </c>
      <c r="I9" s="58"/>
      <c r="J9" s="49"/>
    </row>
    <row r="10" spans="1:15" ht="18.75" customHeight="1" x14ac:dyDescent="0.25">
      <c r="A10" s="35"/>
      <c r="B10" s="52"/>
      <c r="C10" s="53"/>
      <c r="D10" s="59"/>
      <c r="E10" s="159"/>
      <c r="F10" s="160"/>
      <c r="G10" s="160"/>
      <c r="H10" s="60"/>
      <c r="I10" s="56"/>
      <c r="J10" s="57"/>
    </row>
    <row r="11" spans="1:15" ht="24" customHeight="1" x14ac:dyDescent="0.25">
      <c r="A11" s="35"/>
      <c r="B11" s="61"/>
      <c r="C11" s="62"/>
      <c r="D11" s="63"/>
      <c r="E11" s="64"/>
      <c r="F11" s="65"/>
      <c r="G11" s="65"/>
      <c r="H11" s="66"/>
      <c r="I11" s="65"/>
      <c r="J11" s="67"/>
    </row>
    <row r="12" spans="1:15" ht="32.25" customHeight="1" thickBot="1" x14ac:dyDescent="0.3">
      <c r="A12" s="35"/>
      <c r="B12" s="112" t="s">
        <v>45</v>
      </c>
      <c r="C12" s="113"/>
      <c r="D12" s="114"/>
      <c r="E12" s="161"/>
      <c r="F12" s="161"/>
      <c r="G12" s="162"/>
      <c r="H12" s="162"/>
      <c r="I12" s="162" t="s">
        <v>10</v>
      </c>
      <c r="J12" s="163"/>
    </row>
    <row r="13" spans="1:15" ht="23.25" customHeight="1" x14ac:dyDescent="0.25">
      <c r="A13" s="68" t="s">
        <v>46</v>
      </c>
      <c r="B13" s="105" t="s">
        <v>46</v>
      </c>
      <c r="C13" s="106"/>
      <c r="D13" s="107"/>
      <c r="E13" s="135"/>
      <c r="F13" s="164"/>
      <c r="G13" s="135"/>
      <c r="H13" s="164"/>
      <c r="I13" s="135">
        <f>SUMIF(G22:G30,B13,I22:I30)</f>
        <v>0</v>
      </c>
      <c r="J13" s="136"/>
    </row>
    <row r="14" spans="1:15" ht="23.25" customHeight="1" x14ac:dyDescent="0.25">
      <c r="A14" s="68" t="s">
        <v>47</v>
      </c>
      <c r="B14" s="69" t="s">
        <v>47</v>
      </c>
      <c r="C14" s="70"/>
      <c r="D14" s="71"/>
      <c r="E14" s="137"/>
      <c r="F14" s="138"/>
      <c r="G14" s="137"/>
      <c r="H14" s="138"/>
      <c r="I14" s="137">
        <f>SUMIF(G22:G30,B14,I22:I30)</f>
        <v>0</v>
      </c>
      <c r="J14" s="139"/>
    </row>
    <row r="15" spans="1:15" ht="23.25" customHeight="1" x14ac:dyDescent="0.25">
      <c r="A15" s="68" t="s">
        <v>48</v>
      </c>
      <c r="B15" s="69" t="s">
        <v>48</v>
      </c>
      <c r="C15" s="70"/>
      <c r="D15" s="71"/>
      <c r="E15" s="137"/>
      <c r="F15" s="138"/>
      <c r="G15" s="137"/>
      <c r="H15" s="138"/>
      <c r="I15" s="137">
        <f>SUMIF(G22:G30,B15,I22:I30)</f>
        <v>0</v>
      </c>
      <c r="J15" s="139"/>
    </row>
    <row r="16" spans="1:15" ht="23.25" customHeight="1" x14ac:dyDescent="0.25">
      <c r="A16" s="68"/>
      <c r="B16" s="69" t="s">
        <v>54</v>
      </c>
      <c r="C16" s="70"/>
      <c r="D16" s="71"/>
      <c r="E16" s="83"/>
      <c r="F16" s="84"/>
      <c r="G16" s="83"/>
      <c r="H16" s="84"/>
      <c r="I16" s="137">
        <f>SUMIF(G22:G30,B16,I22:I30)</f>
        <v>0</v>
      </c>
      <c r="J16" s="139"/>
    </row>
    <row r="17" spans="1:10" ht="23.25" customHeight="1" thickBot="1" x14ac:dyDescent="0.3">
      <c r="A17" s="68" t="s">
        <v>32</v>
      </c>
      <c r="B17" s="108" t="s">
        <v>32</v>
      </c>
      <c r="C17" s="88"/>
      <c r="D17" s="89"/>
      <c r="E17" s="129"/>
      <c r="F17" s="130"/>
      <c r="G17" s="129"/>
      <c r="H17" s="130"/>
      <c r="I17" s="129">
        <f>SUMIF(G22:G30,B17,I22:I30)</f>
        <v>0</v>
      </c>
      <c r="J17" s="131"/>
    </row>
    <row r="18" spans="1:10" ht="23.25" customHeight="1" thickBot="1" x14ac:dyDescent="0.3">
      <c r="A18" s="35"/>
      <c r="B18" s="109" t="s">
        <v>10</v>
      </c>
      <c r="C18" s="110"/>
      <c r="D18" s="111"/>
      <c r="E18" s="132"/>
      <c r="F18" s="132"/>
      <c r="G18" s="132"/>
      <c r="H18" s="132"/>
      <c r="I18" s="133">
        <f>SUM(I13:J17)</f>
        <v>0</v>
      </c>
      <c r="J18" s="134"/>
    </row>
    <row r="20" spans="1:10" ht="22.5" customHeight="1" thickBot="1" x14ac:dyDescent="0.3">
      <c r="B20" s="122" t="s">
        <v>52</v>
      </c>
    </row>
    <row r="21" spans="1:10" ht="25.5" customHeight="1" x14ac:dyDescent="0.25">
      <c r="A21" s="72"/>
      <c r="B21" s="90" t="s">
        <v>49</v>
      </c>
      <c r="C21" s="91" t="s">
        <v>50</v>
      </c>
      <c r="D21" s="92"/>
      <c r="E21" s="92"/>
      <c r="F21" s="93"/>
      <c r="G21" s="94" t="s">
        <v>53</v>
      </c>
      <c r="H21" s="93"/>
      <c r="I21" s="94" t="s">
        <v>10</v>
      </c>
      <c r="J21" s="95" t="s">
        <v>29</v>
      </c>
    </row>
    <row r="22" spans="1:10" ht="24.75" customHeight="1" x14ac:dyDescent="0.25">
      <c r="A22" s="73"/>
      <c r="B22" s="96" t="s">
        <v>15</v>
      </c>
      <c r="C22" s="74" t="s">
        <v>16</v>
      </c>
      <c r="D22" s="87"/>
      <c r="E22" s="87"/>
      <c r="F22" s="86"/>
      <c r="G22" s="75" t="s">
        <v>46</v>
      </c>
      <c r="H22" s="85"/>
      <c r="I22" s="115">
        <f>'1_Traubova'!G8</f>
        <v>0</v>
      </c>
      <c r="J22" s="97" t="str">
        <f>IF(I31=0,"",I22/I31*100)</f>
        <v/>
      </c>
    </row>
    <row r="23" spans="1:10" ht="24.75" customHeight="1" x14ac:dyDescent="0.25">
      <c r="A23" s="73"/>
      <c r="B23" s="96" t="s">
        <v>17</v>
      </c>
      <c r="C23" s="74" t="s">
        <v>18</v>
      </c>
      <c r="D23" s="87"/>
      <c r="E23" s="87"/>
      <c r="F23" s="86"/>
      <c r="G23" s="75" t="s">
        <v>46</v>
      </c>
      <c r="H23" s="85"/>
      <c r="I23" s="115">
        <f>'1_Traubova'!G13</f>
        <v>0</v>
      </c>
      <c r="J23" s="97" t="str">
        <f>IF(I31=0,"",I23/I31*100)</f>
        <v/>
      </c>
    </row>
    <row r="24" spans="1:10" ht="24.75" customHeight="1" x14ac:dyDescent="0.25">
      <c r="A24" s="73"/>
      <c r="B24" s="96" t="s">
        <v>19</v>
      </c>
      <c r="C24" s="74" t="s">
        <v>20</v>
      </c>
      <c r="D24" s="87"/>
      <c r="E24" s="87"/>
      <c r="F24" s="86"/>
      <c r="G24" s="75" t="s">
        <v>46</v>
      </c>
      <c r="H24" s="85"/>
      <c r="I24" s="115">
        <f>'1_Traubova'!G16</f>
        <v>0</v>
      </c>
      <c r="J24" s="97" t="str">
        <f>IF(I31=0,"",I24/I31*100)</f>
        <v/>
      </c>
    </row>
    <row r="25" spans="1:10" ht="24.75" customHeight="1" x14ac:dyDescent="0.25">
      <c r="A25" s="73"/>
      <c r="B25" s="96" t="s">
        <v>21</v>
      </c>
      <c r="C25" s="74" t="s">
        <v>22</v>
      </c>
      <c r="D25" s="87"/>
      <c r="E25" s="87"/>
      <c r="F25" s="86"/>
      <c r="G25" s="75" t="s">
        <v>46</v>
      </c>
      <c r="H25" s="85"/>
      <c r="I25" s="115">
        <f>'1_Traubova'!G18</f>
        <v>0</v>
      </c>
      <c r="J25" s="97" t="str">
        <f>IF(I31=0,"",I25/I31*100)</f>
        <v/>
      </c>
    </row>
    <row r="26" spans="1:10" ht="24.75" customHeight="1" x14ac:dyDescent="0.25">
      <c r="A26" s="73"/>
      <c r="B26" s="96" t="s">
        <v>23</v>
      </c>
      <c r="C26" s="74" t="s">
        <v>24</v>
      </c>
      <c r="D26" s="87"/>
      <c r="E26" s="87"/>
      <c r="F26" s="86"/>
      <c r="G26" s="75" t="s">
        <v>46</v>
      </c>
      <c r="H26" s="85"/>
      <c r="I26" s="115">
        <f>'1_Traubova'!G20</f>
        <v>0</v>
      </c>
      <c r="J26" s="97" t="str">
        <f>IF(I31=0,"",I26/I31*100)</f>
        <v/>
      </c>
    </row>
    <row r="27" spans="1:10" ht="24.75" customHeight="1" x14ac:dyDescent="0.25">
      <c r="A27" s="73"/>
      <c r="B27" s="96" t="s">
        <v>25</v>
      </c>
      <c r="C27" s="74" t="s">
        <v>26</v>
      </c>
      <c r="D27" s="87"/>
      <c r="E27" s="87"/>
      <c r="F27" s="86"/>
      <c r="G27" s="75" t="s">
        <v>47</v>
      </c>
      <c r="H27" s="85"/>
      <c r="I27" s="115">
        <f>'1_Traubova'!G22</f>
        <v>0</v>
      </c>
      <c r="J27" s="97" t="str">
        <f>IF(I31=0,"",I27/I31*100)</f>
        <v/>
      </c>
    </row>
    <row r="28" spans="1:10" ht="24.75" customHeight="1" x14ac:dyDescent="0.25">
      <c r="A28" s="73"/>
      <c r="B28" s="96" t="s">
        <v>27</v>
      </c>
      <c r="C28" s="74" t="s">
        <v>28</v>
      </c>
      <c r="D28" s="87"/>
      <c r="E28" s="87"/>
      <c r="F28" s="86"/>
      <c r="G28" s="75" t="s">
        <v>47</v>
      </c>
      <c r="H28" s="85"/>
      <c r="I28" s="115">
        <f>'1_Traubova'!G28</f>
        <v>0</v>
      </c>
      <c r="J28" s="97" t="str">
        <f>IF(I31=0,"",I28/I31*100)</f>
        <v/>
      </c>
    </row>
    <row r="29" spans="1:10" ht="24.75" customHeight="1" x14ac:dyDescent="0.25">
      <c r="A29" s="73"/>
      <c r="B29" s="96" t="s">
        <v>30</v>
      </c>
      <c r="C29" s="74" t="s">
        <v>31</v>
      </c>
      <c r="D29" s="87"/>
      <c r="E29" s="87"/>
      <c r="F29" s="86"/>
      <c r="G29" s="75" t="s">
        <v>54</v>
      </c>
      <c r="H29" s="85"/>
      <c r="I29" s="115">
        <f>'1_Traubova'!G36</f>
        <v>0</v>
      </c>
      <c r="J29" s="97" t="str">
        <f>IF(I31=0,"",I29/I31*100)</f>
        <v/>
      </c>
    </row>
    <row r="30" spans="1:10" ht="24.75" customHeight="1" thickBot="1" x14ac:dyDescent="0.3">
      <c r="A30" s="73"/>
      <c r="B30" s="98" t="s">
        <v>32</v>
      </c>
      <c r="C30" s="99" t="s">
        <v>33</v>
      </c>
      <c r="D30" s="100"/>
      <c r="E30" s="100"/>
      <c r="F30" s="101"/>
      <c r="G30" s="102" t="s">
        <v>32</v>
      </c>
      <c r="H30" s="103"/>
      <c r="I30" s="116">
        <f>'1_Traubova'!G43</f>
        <v>0</v>
      </c>
      <c r="J30" s="104" t="str">
        <f>IF(I31=0,"",I30/I31*100)</f>
        <v/>
      </c>
    </row>
    <row r="31" spans="1:10" ht="25.5" customHeight="1" thickBot="1" x14ac:dyDescent="0.3">
      <c r="A31" s="76"/>
      <c r="B31" s="123" t="s">
        <v>51</v>
      </c>
      <c r="C31" s="124"/>
      <c r="D31" s="124"/>
      <c r="E31" s="124"/>
      <c r="F31" s="124"/>
      <c r="G31" s="125"/>
      <c r="H31" s="126"/>
      <c r="I31" s="117">
        <f>SUM(I22:I30)</f>
        <v>0</v>
      </c>
      <c r="J31" s="127">
        <f>SUM(J22:J30)</f>
        <v>0</v>
      </c>
    </row>
    <row r="32" spans="1:10" x14ac:dyDescent="0.25">
      <c r="F32" s="77"/>
      <c r="G32" s="77"/>
      <c r="H32" s="77"/>
      <c r="I32" s="77"/>
      <c r="J32" s="78"/>
    </row>
    <row r="33" spans="6:10" x14ac:dyDescent="0.25">
      <c r="F33" s="77"/>
      <c r="G33" s="77"/>
      <c r="H33" s="77"/>
      <c r="I33" s="77"/>
      <c r="J33" s="78"/>
    </row>
  </sheetData>
  <sheetProtection password="C65E" sheet="1" objects="1" scenarios="1" sort="0" autoFilter="0"/>
  <mergeCells count="29">
    <mergeCell ref="I16:J16"/>
    <mergeCell ref="D6:G6"/>
    <mergeCell ref="B1:J1"/>
    <mergeCell ref="E2:J2"/>
    <mergeCell ref="E3:J3"/>
    <mergeCell ref="E4:J4"/>
    <mergeCell ref="D5:G5"/>
    <mergeCell ref="E7:G7"/>
    <mergeCell ref="D8:G8"/>
    <mergeCell ref="D9:G9"/>
    <mergeCell ref="E10:G10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E15:F15"/>
    <mergeCell ref="G15:H15"/>
    <mergeCell ref="I15:J15"/>
    <mergeCell ref="E17:F17"/>
    <mergeCell ref="G17:H17"/>
    <mergeCell ref="I17:J17"/>
    <mergeCell ref="E18:F18"/>
    <mergeCell ref="G18:H18"/>
    <mergeCell ref="I18:J18"/>
  </mergeCells>
  <pageMargins left="0.70866141732283472" right="0.70866141732283472" top="0.78740157480314965" bottom="0.78740157480314965" header="0.31496062992125984" footer="0.31496062992125984"/>
  <pageSetup paperSize="9" scale="86" fitToHeight="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4275"/>
  <sheetViews>
    <sheetView view="pageBreakPreview" zoomScaleNormal="100" zoomScaleSheetLayoutView="100" workbookViewId="0">
      <selection activeCell="H15" sqref="H15"/>
    </sheetView>
  </sheetViews>
  <sheetFormatPr defaultRowHeight="15" x14ac:dyDescent="0.25"/>
  <cols>
    <col min="1" max="1" width="3.42578125" customWidth="1"/>
    <col min="2" max="2" width="12.5703125" style="3" customWidth="1"/>
    <col min="3" max="3" width="63.28515625" style="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1" max="16" width="9.140625" customWidth="1"/>
    <col min="28" max="28" width="98.7109375" customWidth="1"/>
  </cols>
  <sheetData>
    <row r="1" spans="1:35" ht="15.75" customHeight="1" x14ac:dyDescent="0.25">
      <c r="A1" s="165" t="s">
        <v>0</v>
      </c>
      <c r="B1" s="165"/>
      <c r="C1" s="165"/>
      <c r="D1" s="165"/>
      <c r="E1" s="165"/>
      <c r="F1" s="165"/>
      <c r="G1" s="165"/>
    </row>
    <row r="2" spans="1:35" ht="24.95" customHeight="1" x14ac:dyDescent="0.25">
      <c r="A2" s="1" t="s">
        <v>1</v>
      </c>
      <c r="B2" s="2"/>
      <c r="C2" s="166" t="s">
        <v>58</v>
      </c>
      <c r="D2" s="167"/>
      <c r="E2" s="167"/>
      <c r="F2" s="167"/>
      <c r="G2" s="168"/>
    </row>
    <row r="3" spans="1:35" ht="24.95" customHeight="1" x14ac:dyDescent="0.25">
      <c r="A3" s="1" t="s">
        <v>2</v>
      </c>
      <c r="B3" s="2"/>
      <c r="C3" s="169" t="s">
        <v>34</v>
      </c>
      <c r="D3" s="170"/>
      <c r="E3" s="170"/>
      <c r="F3" s="170"/>
      <c r="G3" s="171"/>
    </row>
    <row r="4" spans="1:35" ht="24.95" customHeight="1" x14ac:dyDescent="0.25">
      <c r="A4" s="4" t="s">
        <v>3</v>
      </c>
      <c r="B4" s="5"/>
      <c r="C4" s="172" t="s">
        <v>58</v>
      </c>
      <c r="D4" s="173"/>
      <c r="E4" s="173"/>
      <c r="F4" s="173"/>
      <c r="G4" s="174"/>
    </row>
    <row r="5" spans="1:35" x14ac:dyDescent="0.25">
      <c r="D5" s="6"/>
    </row>
    <row r="6" spans="1:35" x14ac:dyDescent="0.25">
      <c r="A6" s="118" t="s">
        <v>4</v>
      </c>
      <c r="B6" s="119" t="s">
        <v>5</v>
      </c>
      <c r="C6" s="119" t="s">
        <v>6</v>
      </c>
      <c r="D6" s="120" t="s">
        <v>7</v>
      </c>
      <c r="E6" s="118" t="s">
        <v>8</v>
      </c>
      <c r="F6" s="121" t="s">
        <v>9</v>
      </c>
      <c r="G6" s="118" t="s">
        <v>10</v>
      </c>
    </row>
    <row r="7" spans="1:35" x14ac:dyDescent="0.25">
      <c r="A7" s="7"/>
      <c r="B7" s="8"/>
      <c r="C7" s="8"/>
      <c r="D7" s="9"/>
      <c r="E7" s="10"/>
      <c r="F7" s="11"/>
      <c r="G7" s="11"/>
    </row>
    <row r="8" spans="1:35" x14ac:dyDescent="0.25">
      <c r="A8" s="12" t="s">
        <v>11</v>
      </c>
      <c r="B8" s="13" t="s">
        <v>15</v>
      </c>
      <c r="C8" s="14" t="s">
        <v>16</v>
      </c>
      <c r="D8" s="15"/>
      <c r="E8" s="16"/>
      <c r="F8" s="17"/>
      <c r="G8" s="17">
        <f>SUM(G9:G12)</f>
        <v>0</v>
      </c>
    </row>
    <row r="9" spans="1:35" x14ac:dyDescent="0.25">
      <c r="A9" s="18">
        <v>1</v>
      </c>
      <c r="B9" s="19" t="s">
        <v>59</v>
      </c>
      <c r="C9" s="20" t="s">
        <v>63</v>
      </c>
      <c r="D9" s="21" t="s">
        <v>12</v>
      </c>
      <c r="E9" s="22">
        <v>6.35</v>
      </c>
      <c r="F9" s="23">
        <v>0</v>
      </c>
      <c r="G9" s="24">
        <f>ROUND(E9*F9,2)</f>
        <v>0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x14ac:dyDescent="0.25">
      <c r="A10" s="18">
        <v>2</v>
      </c>
      <c r="B10" s="19" t="s">
        <v>60</v>
      </c>
      <c r="C10" s="20" t="s">
        <v>64</v>
      </c>
      <c r="D10" s="21" t="s">
        <v>12</v>
      </c>
      <c r="E10" s="22">
        <v>6.35</v>
      </c>
      <c r="F10" s="23">
        <v>0</v>
      </c>
      <c r="G10" s="24">
        <f>ROUND(E10*F10,2)</f>
        <v>0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x14ac:dyDescent="0.25">
      <c r="A11" s="18">
        <v>3</v>
      </c>
      <c r="B11" s="19" t="s">
        <v>61</v>
      </c>
      <c r="C11" s="20" t="s">
        <v>65</v>
      </c>
      <c r="D11" s="21" t="s">
        <v>12</v>
      </c>
      <c r="E11" s="22">
        <v>6.35</v>
      </c>
      <c r="F11" s="23">
        <v>0</v>
      </c>
      <c r="G11" s="24">
        <f t="shared" ref="G11:G12" si="0">ROUND(E11*F11,2)</f>
        <v>0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x14ac:dyDescent="0.25">
      <c r="A12" s="18">
        <v>4</v>
      </c>
      <c r="B12" s="19" t="s">
        <v>62</v>
      </c>
      <c r="C12" s="20" t="s">
        <v>66</v>
      </c>
      <c r="D12" s="21" t="s">
        <v>67</v>
      </c>
      <c r="E12" s="22">
        <v>6.35</v>
      </c>
      <c r="F12" s="23">
        <v>0</v>
      </c>
      <c r="G12" s="24">
        <f t="shared" si="0"/>
        <v>0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x14ac:dyDescent="0.25">
      <c r="A13" s="12" t="s">
        <v>11</v>
      </c>
      <c r="B13" s="13" t="s">
        <v>17</v>
      </c>
      <c r="C13" s="14" t="s">
        <v>18</v>
      </c>
      <c r="D13" s="15"/>
      <c r="E13" s="16"/>
      <c r="F13" s="128"/>
      <c r="G13" s="17">
        <f>SUM(G14:G15)</f>
        <v>0</v>
      </c>
    </row>
    <row r="14" spans="1:35" x14ac:dyDescent="0.25">
      <c r="A14" s="18">
        <v>5</v>
      </c>
      <c r="B14" s="19" t="s">
        <v>68</v>
      </c>
      <c r="C14" s="20" t="s">
        <v>70</v>
      </c>
      <c r="D14" s="21" t="s">
        <v>71</v>
      </c>
      <c r="E14" s="22">
        <v>4</v>
      </c>
      <c r="F14" s="23">
        <v>0</v>
      </c>
      <c r="G14" s="24">
        <f>ROUND(E14*F14,2)</f>
        <v>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x14ac:dyDescent="0.25">
      <c r="A15" s="18">
        <v>6</v>
      </c>
      <c r="B15" s="19" t="s">
        <v>69</v>
      </c>
      <c r="C15" s="20" t="s">
        <v>72</v>
      </c>
      <c r="D15" s="21" t="s">
        <v>73</v>
      </c>
      <c r="E15" s="22">
        <v>2</v>
      </c>
      <c r="F15" s="23">
        <v>0</v>
      </c>
      <c r="G15" s="24">
        <f>ROUND(E15*F15,2)</f>
        <v>0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x14ac:dyDescent="0.25">
      <c r="A16" s="12" t="s">
        <v>11</v>
      </c>
      <c r="B16" s="13" t="s">
        <v>19</v>
      </c>
      <c r="C16" s="14" t="s">
        <v>20</v>
      </c>
      <c r="D16" s="15"/>
      <c r="E16" s="16"/>
      <c r="F16" s="128"/>
      <c r="G16" s="17">
        <f>SUM(G17)</f>
        <v>0</v>
      </c>
    </row>
    <row r="17" spans="1:35" x14ac:dyDescent="0.25">
      <c r="A17" s="18">
        <v>7</v>
      </c>
      <c r="B17" s="19" t="s">
        <v>74</v>
      </c>
      <c r="C17" s="20" t="s">
        <v>75</v>
      </c>
      <c r="D17" s="21" t="s">
        <v>12</v>
      </c>
      <c r="E17" s="22">
        <v>35.4</v>
      </c>
      <c r="F17" s="23">
        <v>0</v>
      </c>
      <c r="G17" s="24">
        <f>ROUND(E17*F17,2)</f>
        <v>0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x14ac:dyDescent="0.25">
      <c r="A18" s="12" t="s">
        <v>11</v>
      </c>
      <c r="B18" s="13" t="s">
        <v>21</v>
      </c>
      <c r="C18" s="14" t="s">
        <v>22</v>
      </c>
      <c r="D18" s="15"/>
      <c r="E18" s="16"/>
      <c r="F18" s="128"/>
      <c r="G18" s="17">
        <f>SUM(G19)</f>
        <v>0</v>
      </c>
    </row>
    <row r="19" spans="1:35" x14ac:dyDescent="0.25">
      <c r="A19" s="18">
        <v>8</v>
      </c>
      <c r="B19" s="19" t="s">
        <v>76</v>
      </c>
      <c r="C19" s="20" t="s">
        <v>77</v>
      </c>
      <c r="D19" s="21" t="s">
        <v>12</v>
      </c>
      <c r="E19" s="22">
        <v>6.35</v>
      </c>
      <c r="F19" s="23">
        <v>0</v>
      </c>
      <c r="G19" s="24">
        <f>ROUND(E19*F19,2)</f>
        <v>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x14ac:dyDescent="0.25">
      <c r="A20" s="12" t="s">
        <v>11</v>
      </c>
      <c r="B20" s="13" t="s">
        <v>23</v>
      </c>
      <c r="C20" s="14" t="s">
        <v>24</v>
      </c>
      <c r="D20" s="15"/>
      <c r="E20" s="16"/>
      <c r="F20" s="128"/>
      <c r="G20" s="17">
        <f>SUM(G21)</f>
        <v>0</v>
      </c>
    </row>
    <row r="21" spans="1:35" x14ac:dyDescent="0.25">
      <c r="A21" s="18">
        <v>9</v>
      </c>
      <c r="B21" s="19" t="s">
        <v>78</v>
      </c>
      <c r="C21" s="20" t="s">
        <v>79</v>
      </c>
      <c r="D21" s="21" t="s">
        <v>80</v>
      </c>
      <c r="E21" s="22">
        <v>0.82091000000000003</v>
      </c>
      <c r="F21" s="23">
        <v>0</v>
      </c>
      <c r="G21" s="24">
        <f>ROUND(E21*F21,2)</f>
        <v>0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x14ac:dyDescent="0.25">
      <c r="A22" s="12" t="s">
        <v>11</v>
      </c>
      <c r="B22" s="13" t="s">
        <v>25</v>
      </c>
      <c r="C22" s="14" t="s">
        <v>26</v>
      </c>
      <c r="D22" s="15"/>
      <c r="E22" s="16"/>
      <c r="F22" s="128"/>
      <c r="G22" s="17">
        <f>SUM(G23:G27)</f>
        <v>0</v>
      </c>
    </row>
    <row r="23" spans="1:35" x14ac:dyDescent="0.25">
      <c r="A23" s="18">
        <v>10</v>
      </c>
      <c r="B23" s="19" t="s">
        <v>81</v>
      </c>
      <c r="C23" s="20" t="s">
        <v>82</v>
      </c>
      <c r="D23" s="21" t="s">
        <v>12</v>
      </c>
      <c r="E23" s="22">
        <v>15.6</v>
      </c>
      <c r="F23" s="23">
        <v>0</v>
      </c>
      <c r="G23" s="24">
        <f>ROUND(E23*F23,2)</f>
        <v>0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x14ac:dyDescent="0.25">
      <c r="A24" s="18">
        <v>11</v>
      </c>
      <c r="B24" s="19" t="s">
        <v>83</v>
      </c>
      <c r="C24" s="20" t="s">
        <v>84</v>
      </c>
      <c r="D24" s="21" t="s">
        <v>12</v>
      </c>
      <c r="E24" s="22">
        <v>15.6</v>
      </c>
      <c r="F24" s="23">
        <v>0</v>
      </c>
      <c r="G24" s="24">
        <f>ROUND(E24*F24,2)</f>
        <v>0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ht="22.5" x14ac:dyDescent="0.25">
      <c r="A25" s="18">
        <v>12</v>
      </c>
      <c r="B25" s="19" t="s">
        <v>85</v>
      </c>
      <c r="C25" s="20" t="s">
        <v>86</v>
      </c>
      <c r="D25" s="21" t="s">
        <v>12</v>
      </c>
      <c r="E25" s="22">
        <v>21</v>
      </c>
      <c r="F25" s="23">
        <v>0</v>
      </c>
      <c r="G25" s="24">
        <f t="shared" ref="G25:G26" si="1">ROUND(E25*F25,2)</f>
        <v>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x14ac:dyDescent="0.25">
      <c r="A26" s="18">
        <v>13</v>
      </c>
      <c r="B26" s="19" t="s">
        <v>87</v>
      </c>
      <c r="C26" s="20" t="s">
        <v>88</v>
      </c>
      <c r="D26" s="21" t="s">
        <v>12</v>
      </c>
      <c r="E26" s="22">
        <v>21</v>
      </c>
      <c r="F26" s="23">
        <v>0</v>
      </c>
      <c r="G26" s="24">
        <f t="shared" si="1"/>
        <v>0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x14ac:dyDescent="0.25">
      <c r="A27" s="18">
        <v>14</v>
      </c>
      <c r="B27" s="19" t="s">
        <v>89</v>
      </c>
      <c r="C27" s="20" t="s">
        <v>90</v>
      </c>
      <c r="D27" s="21" t="s">
        <v>29</v>
      </c>
      <c r="E27" s="22">
        <v>126.381</v>
      </c>
      <c r="F27" s="23">
        <v>0</v>
      </c>
      <c r="G27" s="24">
        <f t="shared" ref="G27" si="2">ROUND(E27*F27,2)</f>
        <v>0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x14ac:dyDescent="0.25">
      <c r="A28" s="12" t="s">
        <v>11</v>
      </c>
      <c r="B28" s="13" t="s">
        <v>27</v>
      </c>
      <c r="C28" s="14" t="s">
        <v>28</v>
      </c>
      <c r="D28" s="15"/>
      <c r="E28" s="16"/>
      <c r="F28" s="128"/>
      <c r="G28" s="17">
        <f>SUM(G29:G35)</f>
        <v>0</v>
      </c>
    </row>
    <row r="29" spans="1:35" x14ac:dyDescent="0.25">
      <c r="A29" s="18">
        <v>15</v>
      </c>
      <c r="B29" s="19" t="s">
        <v>91</v>
      </c>
      <c r="C29" s="20" t="s">
        <v>92</v>
      </c>
      <c r="D29" s="21" t="s">
        <v>94</v>
      </c>
      <c r="E29" s="22">
        <v>2.5</v>
      </c>
      <c r="F29" s="23">
        <v>0</v>
      </c>
      <c r="G29" s="24">
        <f>ROUND(E29*F29,2)</f>
        <v>0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x14ac:dyDescent="0.25">
      <c r="A30" s="18">
        <v>16</v>
      </c>
      <c r="B30" s="19" t="s">
        <v>95</v>
      </c>
      <c r="C30" s="20" t="s">
        <v>93</v>
      </c>
      <c r="D30" s="21" t="s">
        <v>94</v>
      </c>
      <c r="E30" s="22">
        <v>15.6</v>
      </c>
      <c r="F30" s="23">
        <v>0</v>
      </c>
      <c r="G30" s="24">
        <f>ROUND(E30*F30,2)</f>
        <v>0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x14ac:dyDescent="0.25">
      <c r="A31" s="18">
        <v>17</v>
      </c>
      <c r="B31" s="19" t="s">
        <v>96</v>
      </c>
      <c r="C31" s="20" t="s">
        <v>97</v>
      </c>
      <c r="D31" s="21" t="s">
        <v>94</v>
      </c>
      <c r="E31" s="22">
        <v>2.5</v>
      </c>
      <c r="F31" s="23">
        <v>0</v>
      </c>
      <c r="G31" s="24">
        <f t="shared" ref="G31:G33" si="3">ROUND(E31*F31,2)</f>
        <v>0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x14ac:dyDescent="0.25">
      <c r="A32" s="18">
        <v>18</v>
      </c>
      <c r="B32" s="19" t="s">
        <v>98</v>
      </c>
      <c r="C32" s="20" t="s">
        <v>167</v>
      </c>
      <c r="D32" s="21" t="s">
        <v>71</v>
      </c>
      <c r="E32" s="22">
        <v>4</v>
      </c>
      <c r="F32" s="23">
        <v>0</v>
      </c>
      <c r="G32" s="24">
        <f t="shared" si="3"/>
        <v>0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x14ac:dyDescent="0.25">
      <c r="A33" s="18">
        <v>19</v>
      </c>
      <c r="B33" s="19" t="s">
        <v>99</v>
      </c>
      <c r="C33" s="20" t="s">
        <v>100</v>
      </c>
      <c r="D33" s="21" t="s">
        <v>94</v>
      </c>
      <c r="E33" s="22">
        <v>10</v>
      </c>
      <c r="F33" s="23">
        <v>0</v>
      </c>
      <c r="G33" s="24">
        <f t="shared" si="3"/>
        <v>0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x14ac:dyDescent="0.25">
      <c r="A34" s="18">
        <v>20</v>
      </c>
      <c r="B34" s="19" t="s">
        <v>101</v>
      </c>
      <c r="C34" s="20" t="s">
        <v>102</v>
      </c>
      <c r="D34" s="21" t="s">
        <v>94</v>
      </c>
      <c r="E34" s="22">
        <v>10</v>
      </c>
      <c r="F34" s="23">
        <v>0</v>
      </c>
      <c r="G34" s="24">
        <f>ROUND(E34*F34,2)</f>
        <v>0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x14ac:dyDescent="0.25">
      <c r="A35" s="18">
        <v>21</v>
      </c>
      <c r="B35" s="19" t="s">
        <v>103</v>
      </c>
      <c r="C35" s="20" t="s">
        <v>104</v>
      </c>
      <c r="D35" s="21" t="s">
        <v>29</v>
      </c>
      <c r="E35" s="22">
        <v>151.38</v>
      </c>
      <c r="F35" s="23">
        <v>0</v>
      </c>
      <c r="G35" s="24">
        <f>ROUND(E35*F35,2)</f>
        <v>0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x14ac:dyDescent="0.25">
      <c r="A36" s="12" t="s">
        <v>11</v>
      </c>
      <c r="B36" s="13" t="s">
        <v>30</v>
      </c>
      <c r="C36" s="14" t="s">
        <v>31</v>
      </c>
      <c r="D36" s="15"/>
      <c r="E36" s="16"/>
      <c r="F36" s="128"/>
      <c r="G36" s="17">
        <f>SUM(G37:G42)</f>
        <v>0</v>
      </c>
    </row>
    <row r="37" spans="1:35" x14ac:dyDescent="0.25">
      <c r="A37" s="18">
        <v>22</v>
      </c>
      <c r="B37" s="19" t="s">
        <v>105</v>
      </c>
      <c r="C37" s="20" t="s">
        <v>106</v>
      </c>
      <c r="D37" s="21" t="s">
        <v>80</v>
      </c>
      <c r="E37" s="22">
        <v>0.83379999999999999</v>
      </c>
      <c r="F37" s="23">
        <v>0</v>
      </c>
      <c r="G37" s="24">
        <f>ROUND(E37*F37,2)</f>
        <v>0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x14ac:dyDescent="0.25">
      <c r="A38" s="18">
        <v>23</v>
      </c>
      <c r="B38" s="19" t="s">
        <v>107</v>
      </c>
      <c r="C38" s="20" t="s">
        <v>160</v>
      </c>
      <c r="D38" s="21" t="s">
        <v>80</v>
      </c>
      <c r="E38" s="22">
        <v>0.83379999999999999</v>
      </c>
      <c r="F38" s="23">
        <v>0</v>
      </c>
      <c r="G38" s="24">
        <f>ROUND(E38*F38,2)</f>
        <v>0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x14ac:dyDescent="0.25">
      <c r="A39" s="18">
        <v>24</v>
      </c>
      <c r="B39" s="19" t="s">
        <v>108</v>
      </c>
      <c r="C39" s="20" t="s">
        <v>109</v>
      </c>
      <c r="D39" s="21" t="s">
        <v>80</v>
      </c>
      <c r="E39" s="22">
        <v>3.3351999999999999</v>
      </c>
      <c r="F39" s="23">
        <v>0</v>
      </c>
      <c r="G39" s="24">
        <f t="shared" ref="G39:G41" si="4">ROUND(E39*F39,2)</f>
        <v>0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x14ac:dyDescent="0.25">
      <c r="A40" s="18">
        <v>25</v>
      </c>
      <c r="B40" s="19" t="s">
        <v>110</v>
      </c>
      <c r="C40" s="20" t="s">
        <v>111</v>
      </c>
      <c r="D40" s="21" t="s">
        <v>80</v>
      </c>
      <c r="E40" s="22">
        <v>0.83379999999999999</v>
      </c>
      <c r="F40" s="23">
        <v>0</v>
      </c>
      <c r="G40" s="24">
        <f t="shared" si="4"/>
        <v>0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x14ac:dyDescent="0.25">
      <c r="A41" s="18">
        <v>26</v>
      </c>
      <c r="B41" s="19" t="s">
        <v>112</v>
      </c>
      <c r="C41" s="20" t="s">
        <v>113</v>
      </c>
      <c r="D41" s="21" t="s">
        <v>80</v>
      </c>
      <c r="E41" s="22">
        <v>16.675999999999998</v>
      </c>
      <c r="F41" s="23">
        <v>0</v>
      </c>
      <c r="G41" s="24">
        <f t="shared" si="4"/>
        <v>0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x14ac:dyDescent="0.25">
      <c r="A42" s="18">
        <v>27</v>
      </c>
      <c r="B42" s="19" t="s">
        <v>114</v>
      </c>
      <c r="C42" s="20" t="s">
        <v>115</v>
      </c>
      <c r="D42" s="21" t="s">
        <v>80</v>
      </c>
      <c r="E42" s="22">
        <v>0.83379999999999999</v>
      </c>
      <c r="F42" s="23">
        <v>0</v>
      </c>
      <c r="G42" s="24">
        <f>ROUND(E42*F42,2)</f>
        <v>0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x14ac:dyDescent="0.25">
      <c r="A43" s="12" t="s">
        <v>11</v>
      </c>
      <c r="B43" s="13" t="s">
        <v>32</v>
      </c>
      <c r="C43" s="14" t="s">
        <v>33</v>
      </c>
      <c r="D43" s="15"/>
      <c r="E43" s="16"/>
      <c r="F43" s="128"/>
      <c r="G43" s="17">
        <f>SUM(G44)</f>
        <v>0</v>
      </c>
    </row>
    <row r="44" spans="1:35" x14ac:dyDescent="0.25">
      <c r="A44" s="18">
        <v>21</v>
      </c>
      <c r="B44" s="19" t="s">
        <v>116</v>
      </c>
      <c r="C44" s="20" t="s">
        <v>117</v>
      </c>
      <c r="D44" s="21" t="s">
        <v>12</v>
      </c>
      <c r="E44" s="22">
        <v>20</v>
      </c>
      <c r="F44" s="23">
        <v>0</v>
      </c>
      <c r="G44" s="24">
        <f>ROUND(E44*F44,2)</f>
        <v>0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x14ac:dyDescent="0.25">
      <c r="A45" s="7"/>
      <c r="B45" s="8"/>
      <c r="C45" s="26"/>
      <c r="D45" s="9"/>
      <c r="E45" s="7"/>
      <c r="F45" s="7"/>
      <c r="G45" s="7"/>
    </row>
    <row r="46" spans="1:35" x14ac:dyDescent="0.25">
      <c r="A46" s="27"/>
      <c r="B46" s="28" t="s">
        <v>10</v>
      </c>
      <c r="C46" s="29"/>
      <c r="D46" s="30"/>
      <c r="E46" s="31"/>
      <c r="F46" s="31"/>
      <c r="G46" s="32">
        <f>G8+G13+G16+G18+G20+G22+G28+G36+G43</f>
        <v>0</v>
      </c>
    </row>
    <row r="47" spans="1:35" x14ac:dyDescent="0.25">
      <c r="C47" s="33"/>
      <c r="D47" s="6"/>
    </row>
    <row r="48" spans="1:35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</sheetData>
  <sheetProtection password="C65E" sheet="1" objects="1" scenarios="1" sort="0" autoFilter="0"/>
  <autoFilter ref="A7:G44"/>
  <dataConsolidate/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4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BreakPreview" topLeftCell="B1" zoomScaleNormal="100" zoomScaleSheetLayoutView="100" workbookViewId="0">
      <selection activeCell="L10" sqref="L10"/>
    </sheetView>
  </sheetViews>
  <sheetFormatPr defaultColWidth="9" defaultRowHeight="15" x14ac:dyDescent="0.25"/>
  <cols>
    <col min="1" max="1" width="8.42578125" hidden="1" customWidth="1"/>
    <col min="2" max="2" width="13.42578125" customWidth="1"/>
    <col min="3" max="3" width="7.42578125" style="46" customWidth="1"/>
    <col min="4" max="4" width="13" style="46" customWidth="1"/>
    <col min="5" max="5" width="9.7109375" style="46" customWidth="1"/>
    <col min="6" max="6" width="11.7109375" customWidth="1"/>
    <col min="7" max="8" width="13" customWidth="1"/>
    <col min="9" max="9" width="14.140625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5">
      <c r="A1" s="34" t="s">
        <v>36</v>
      </c>
      <c r="B1" s="142" t="s">
        <v>37</v>
      </c>
      <c r="C1" s="143"/>
      <c r="D1" s="143"/>
      <c r="E1" s="143"/>
      <c r="F1" s="143"/>
      <c r="G1" s="143"/>
      <c r="H1" s="143"/>
      <c r="I1" s="143"/>
      <c r="J1" s="144"/>
    </row>
    <row r="2" spans="1:15" ht="24.75" customHeight="1" x14ac:dyDescent="0.25">
      <c r="A2" s="35"/>
      <c r="B2" s="36" t="s">
        <v>38</v>
      </c>
      <c r="C2" s="80"/>
      <c r="D2" s="38"/>
      <c r="E2" s="145" t="s">
        <v>118</v>
      </c>
      <c r="F2" s="146"/>
      <c r="G2" s="146"/>
      <c r="H2" s="146"/>
      <c r="I2" s="146"/>
      <c r="J2" s="147"/>
      <c r="O2" s="39"/>
    </row>
    <row r="3" spans="1:15" ht="24.75" customHeight="1" x14ac:dyDescent="0.25">
      <c r="A3" s="35"/>
      <c r="B3" s="40" t="s">
        <v>55</v>
      </c>
      <c r="C3" s="80"/>
      <c r="D3" s="79"/>
      <c r="E3" s="148" t="s">
        <v>35</v>
      </c>
      <c r="F3" s="149"/>
      <c r="G3" s="149"/>
      <c r="H3" s="149"/>
      <c r="I3" s="149"/>
      <c r="J3" s="150"/>
    </row>
    <row r="4" spans="1:15" ht="24.75" customHeight="1" x14ac:dyDescent="0.25">
      <c r="A4" s="35"/>
      <c r="B4" s="42" t="s">
        <v>56</v>
      </c>
      <c r="C4" s="43"/>
      <c r="D4" s="81"/>
      <c r="E4" s="151" t="s">
        <v>118</v>
      </c>
      <c r="F4" s="151"/>
      <c r="G4" s="151"/>
      <c r="H4" s="151"/>
      <c r="I4" s="151"/>
      <c r="J4" s="152"/>
    </row>
    <row r="5" spans="1:15" ht="19.5" customHeight="1" x14ac:dyDescent="0.25">
      <c r="A5" s="35"/>
      <c r="B5" s="45" t="s">
        <v>57</v>
      </c>
      <c r="D5" s="153" t="s">
        <v>121</v>
      </c>
      <c r="E5" s="154"/>
      <c r="F5" s="154"/>
      <c r="G5" s="154"/>
      <c r="H5" s="47" t="s">
        <v>39</v>
      </c>
      <c r="I5" s="48" t="s">
        <v>40</v>
      </c>
      <c r="J5" s="49"/>
    </row>
    <row r="6" spans="1:15" ht="19.5" customHeight="1" x14ac:dyDescent="0.25">
      <c r="A6" s="35"/>
      <c r="B6" s="50"/>
      <c r="C6" s="51"/>
      <c r="D6" s="140" t="s">
        <v>119</v>
      </c>
      <c r="E6" s="141"/>
      <c r="F6" s="141"/>
      <c r="G6" s="141"/>
      <c r="H6" s="47" t="s">
        <v>41</v>
      </c>
      <c r="I6" s="48" t="s">
        <v>42</v>
      </c>
      <c r="J6" s="49"/>
    </row>
    <row r="7" spans="1:15" ht="19.5" customHeight="1" x14ac:dyDescent="0.25">
      <c r="A7" s="35"/>
      <c r="B7" s="52"/>
      <c r="C7" s="53"/>
      <c r="D7" s="54" t="s">
        <v>120</v>
      </c>
      <c r="E7" s="155" t="s">
        <v>43</v>
      </c>
      <c r="F7" s="156"/>
      <c r="G7" s="156"/>
      <c r="H7" s="55"/>
      <c r="I7" s="56"/>
      <c r="J7" s="57"/>
    </row>
    <row r="8" spans="1:15" ht="18.75" customHeight="1" x14ac:dyDescent="0.25">
      <c r="A8" s="35"/>
      <c r="B8" s="45" t="s">
        <v>44</v>
      </c>
      <c r="D8" s="157"/>
      <c r="E8" s="157"/>
      <c r="F8" s="157"/>
      <c r="G8" s="157"/>
      <c r="H8" s="47" t="s">
        <v>39</v>
      </c>
      <c r="I8" s="82"/>
      <c r="J8" s="49"/>
    </row>
    <row r="9" spans="1:15" ht="18.75" customHeight="1" x14ac:dyDescent="0.25">
      <c r="A9" s="35"/>
      <c r="B9" s="50"/>
      <c r="C9" s="51"/>
      <c r="D9" s="158"/>
      <c r="E9" s="158"/>
      <c r="F9" s="158"/>
      <c r="G9" s="158"/>
      <c r="H9" s="47" t="s">
        <v>41</v>
      </c>
      <c r="I9" s="82"/>
      <c r="J9" s="49"/>
    </row>
    <row r="10" spans="1:15" ht="18.75" customHeight="1" x14ac:dyDescent="0.25">
      <c r="A10" s="35"/>
      <c r="B10" s="52"/>
      <c r="C10" s="53"/>
      <c r="D10" s="59"/>
      <c r="E10" s="159"/>
      <c r="F10" s="160"/>
      <c r="G10" s="160"/>
      <c r="H10" s="60"/>
      <c r="I10" s="56"/>
      <c r="J10" s="57"/>
    </row>
    <row r="11" spans="1:15" ht="24" customHeight="1" x14ac:dyDescent="0.25">
      <c r="A11" s="35"/>
      <c r="B11" s="61"/>
      <c r="C11" s="62"/>
      <c r="D11" s="63"/>
      <c r="E11" s="64"/>
      <c r="F11" s="65"/>
      <c r="G11" s="65"/>
      <c r="H11" s="66"/>
      <c r="I11" s="65"/>
      <c r="J11" s="67"/>
    </row>
    <row r="12" spans="1:15" ht="32.25" customHeight="1" thickBot="1" x14ac:dyDescent="0.3">
      <c r="A12" s="35"/>
      <c r="B12" s="112" t="s">
        <v>45</v>
      </c>
      <c r="C12" s="113"/>
      <c r="D12" s="114"/>
      <c r="E12" s="161"/>
      <c r="F12" s="161"/>
      <c r="G12" s="162"/>
      <c r="H12" s="162"/>
      <c r="I12" s="162" t="s">
        <v>10</v>
      </c>
      <c r="J12" s="163"/>
    </row>
    <row r="13" spans="1:15" ht="23.25" customHeight="1" x14ac:dyDescent="0.25">
      <c r="A13" s="68" t="s">
        <v>46</v>
      </c>
      <c r="B13" s="105" t="s">
        <v>46</v>
      </c>
      <c r="C13" s="106"/>
      <c r="D13" s="107"/>
      <c r="E13" s="135"/>
      <c r="F13" s="164"/>
      <c r="G13" s="135"/>
      <c r="H13" s="164"/>
      <c r="I13" s="135">
        <f>SUMIF(G22:G30,B13,I22:I30)</f>
        <v>0</v>
      </c>
      <c r="J13" s="136"/>
    </row>
    <row r="14" spans="1:15" ht="23.25" customHeight="1" x14ac:dyDescent="0.25">
      <c r="A14" s="68" t="s">
        <v>47</v>
      </c>
      <c r="B14" s="69" t="s">
        <v>47</v>
      </c>
      <c r="C14" s="70"/>
      <c r="D14" s="71"/>
      <c r="E14" s="137"/>
      <c r="F14" s="138"/>
      <c r="G14" s="137"/>
      <c r="H14" s="138"/>
      <c r="I14" s="137">
        <f>SUMIF(G23:G30,B14,I23:I30)</f>
        <v>0</v>
      </c>
      <c r="J14" s="139"/>
    </row>
    <row r="15" spans="1:15" ht="23.25" customHeight="1" x14ac:dyDescent="0.25">
      <c r="A15" s="68" t="s">
        <v>48</v>
      </c>
      <c r="B15" s="69" t="s">
        <v>48</v>
      </c>
      <c r="C15" s="70"/>
      <c r="D15" s="71"/>
      <c r="E15" s="137"/>
      <c r="F15" s="138"/>
      <c r="G15" s="137"/>
      <c r="H15" s="138"/>
      <c r="I15" s="137">
        <f>SUMIF(G23:G30,B15,I23:I30)</f>
        <v>0</v>
      </c>
      <c r="J15" s="139"/>
    </row>
    <row r="16" spans="1:15" ht="23.25" customHeight="1" x14ac:dyDescent="0.25">
      <c r="A16" s="68"/>
      <c r="B16" s="69" t="s">
        <v>54</v>
      </c>
      <c r="C16" s="70"/>
      <c r="D16" s="71"/>
      <c r="E16" s="83"/>
      <c r="F16" s="84"/>
      <c r="G16" s="83"/>
      <c r="H16" s="84"/>
      <c r="I16" s="137">
        <f>SUMIF(G23:G30,B16,I23:I30)</f>
        <v>0</v>
      </c>
      <c r="J16" s="139"/>
    </row>
    <row r="17" spans="1:10" ht="23.25" customHeight="1" thickBot="1" x14ac:dyDescent="0.3">
      <c r="A17" s="68" t="s">
        <v>32</v>
      </c>
      <c r="B17" s="108" t="s">
        <v>32</v>
      </c>
      <c r="C17" s="88"/>
      <c r="D17" s="89"/>
      <c r="E17" s="129"/>
      <c r="F17" s="130"/>
      <c r="G17" s="129"/>
      <c r="H17" s="130"/>
      <c r="I17" s="129">
        <f>SUMIF(G23:G30,B17,I23:I30)</f>
        <v>0</v>
      </c>
      <c r="J17" s="131"/>
    </row>
    <row r="18" spans="1:10" ht="23.25" customHeight="1" thickBot="1" x14ac:dyDescent="0.3">
      <c r="A18" s="35"/>
      <c r="B18" s="109" t="s">
        <v>10</v>
      </c>
      <c r="C18" s="110"/>
      <c r="D18" s="111"/>
      <c r="E18" s="132"/>
      <c r="F18" s="132"/>
      <c r="G18" s="132"/>
      <c r="H18" s="132"/>
      <c r="I18" s="133">
        <f>SUM(I13:J17)</f>
        <v>0</v>
      </c>
      <c r="J18" s="134"/>
    </row>
    <row r="20" spans="1:10" ht="22.5" customHeight="1" thickBot="1" x14ac:dyDescent="0.3">
      <c r="B20" s="122" t="s">
        <v>52</v>
      </c>
    </row>
    <row r="21" spans="1:10" ht="25.5" customHeight="1" x14ac:dyDescent="0.25">
      <c r="A21" s="72"/>
      <c r="B21" s="90" t="s">
        <v>49</v>
      </c>
      <c r="C21" s="91" t="s">
        <v>50</v>
      </c>
      <c r="D21" s="92"/>
      <c r="E21" s="92"/>
      <c r="F21" s="93"/>
      <c r="G21" s="94" t="s">
        <v>53</v>
      </c>
      <c r="H21" s="93"/>
      <c r="I21" s="94" t="s">
        <v>10</v>
      </c>
      <c r="J21" s="95" t="s">
        <v>29</v>
      </c>
    </row>
    <row r="22" spans="1:10" ht="24.75" customHeight="1" x14ac:dyDescent="0.25">
      <c r="A22" s="73"/>
      <c r="B22" s="96" t="s">
        <v>13</v>
      </c>
      <c r="C22" s="74" t="s">
        <v>14</v>
      </c>
      <c r="D22" s="87"/>
      <c r="E22" s="87"/>
      <c r="F22" s="86"/>
      <c r="G22" s="75" t="s">
        <v>46</v>
      </c>
      <c r="H22" s="85"/>
      <c r="I22" s="115">
        <f>'2_nám_28. října'!G8</f>
        <v>0</v>
      </c>
      <c r="J22" s="97" t="str">
        <f>IF(I31=0,"",I22/I31*100)</f>
        <v/>
      </c>
    </row>
    <row r="23" spans="1:10" ht="24.75" customHeight="1" x14ac:dyDescent="0.25">
      <c r="A23" s="73"/>
      <c r="B23" s="96" t="s">
        <v>15</v>
      </c>
      <c r="C23" s="74" t="s">
        <v>16</v>
      </c>
      <c r="D23" s="87"/>
      <c r="E23" s="87"/>
      <c r="F23" s="86"/>
      <c r="G23" s="75" t="s">
        <v>46</v>
      </c>
      <c r="H23" s="85"/>
      <c r="I23" s="115">
        <f>'2_nám_28. října'!G11</f>
        <v>0</v>
      </c>
      <c r="J23" s="97" t="str">
        <f>IF(I31=0,"",I23/I31*100)</f>
        <v/>
      </c>
    </row>
    <row r="24" spans="1:10" ht="24.75" customHeight="1" x14ac:dyDescent="0.25">
      <c r="A24" s="73"/>
      <c r="B24" s="96" t="s">
        <v>17</v>
      </c>
      <c r="C24" s="74" t="s">
        <v>18</v>
      </c>
      <c r="D24" s="87"/>
      <c r="E24" s="87"/>
      <c r="F24" s="86"/>
      <c r="G24" s="75" t="s">
        <v>46</v>
      </c>
      <c r="H24" s="85"/>
      <c r="I24" s="115">
        <f>'2_nám_28. října'!G17</f>
        <v>0</v>
      </c>
      <c r="J24" s="97" t="str">
        <f>IF(I31=0,"",I24/I31*100)</f>
        <v/>
      </c>
    </row>
    <row r="25" spans="1:10" ht="24.75" customHeight="1" x14ac:dyDescent="0.25">
      <c r="A25" s="73"/>
      <c r="B25" s="96" t="s">
        <v>19</v>
      </c>
      <c r="C25" s="74" t="s">
        <v>20</v>
      </c>
      <c r="D25" s="87"/>
      <c r="E25" s="87"/>
      <c r="F25" s="86"/>
      <c r="G25" s="75" t="s">
        <v>46</v>
      </c>
      <c r="H25" s="85"/>
      <c r="I25" s="115">
        <f>'2_nám_28. října'!G26</f>
        <v>0</v>
      </c>
      <c r="J25" s="97" t="str">
        <f>IF(I31=0,"",I25/I31*100)</f>
        <v/>
      </c>
    </row>
    <row r="26" spans="1:10" ht="24.75" customHeight="1" x14ac:dyDescent="0.25">
      <c r="A26" s="73"/>
      <c r="B26" s="96" t="s">
        <v>21</v>
      </c>
      <c r="C26" s="74" t="s">
        <v>22</v>
      </c>
      <c r="D26" s="87"/>
      <c r="E26" s="87"/>
      <c r="F26" s="86"/>
      <c r="G26" s="75" t="s">
        <v>46</v>
      </c>
      <c r="H26" s="85"/>
      <c r="I26" s="115">
        <f>'2_nám_28. října'!G28</f>
        <v>0</v>
      </c>
      <c r="J26" s="97" t="str">
        <f>IF(I31=0,"",I26/I31*100)</f>
        <v/>
      </c>
    </row>
    <row r="27" spans="1:10" ht="24.75" customHeight="1" x14ac:dyDescent="0.25">
      <c r="A27" s="73"/>
      <c r="B27" s="96" t="s">
        <v>23</v>
      </c>
      <c r="C27" s="74" t="s">
        <v>24</v>
      </c>
      <c r="D27" s="87"/>
      <c r="E27" s="87"/>
      <c r="F27" s="86"/>
      <c r="G27" s="75" t="s">
        <v>46</v>
      </c>
      <c r="H27" s="85"/>
      <c r="I27" s="115">
        <f>'2_nám_28. října'!G30</f>
        <v>0</v>
      </c>
      <c r="J27" s="97" t="str">
        <f>IF(I31=0,"",I27/I31*100)</f>
        <v/>
      </c>
    </row>
    <row r="28" spans="1:10" ht="24.75" customHeight="1" x14ac:dyDescent="0.25">
      <c r="A28" s="73"/>
      <c r="B28" s="96" t="s">
        <v>27</v>
      </c>
      <c r="C28" s="74" t="s">
        <v>28</v>
      </c>
      <c r="D28" s="87"/>
      <c r="E28" s="87"/>
      <c r="F28" s="86"/>
      <c r="G28" s="75" t="s">
        <v>47</v>
      </c>
      <c r="H28" s="85"/>
      <c r="I28" s="115">
        <f>'2_nám_28. října'!G32</f>
        <v>0</v>
      </c>
      <c r="J28" s="97" t="str">
        <f>IF(I31=0,"",I28/I31*100)</f>
        <v/>
      </c>
    </row>
    <row r="29" spans="1:10" ht="24.75" customHeight="1" x14ac:dyDescent="0.25">
      <c r="A29" s="73"/>
      <c r="B29" s="96" t="s">
        <v>30</v>
      </c>
      <c r="C29" s="74" t="s">
        <v>31</v>
      </c>
      <c r="D29" s="87"/>
      <c r="E29" s="87"/>
      <c r="F29" s="86"/>
      <c r="G29" s="75" t="s">
        <v>54</v>
      </c>
      <c r="H29" s="85"/>
      <c r="I29" s="115">
        <f>'2_nám_28. října'!G41</f>
        <v>0</v>
      </c>
      <c r="J29" s="97" t="str">
        <f>IF(I31=0,"",I29/I31*100)</f>
        <v/>
      </c>
    </row>
    <row r="30" spans="1:10" ht="24.75" customHeight="1" thickBot="1" x14ac:dyDescent="0.3">
      <c r="A30" s="73"/>
      <c r="B30" s="98" t="s">
        <v>32</v>
      </c>
      <c r="C30" s="99" t="s">
        <v>33</v>
      </c>
      <c r="D30" s="100"/>
      <c r="E30" s="100"/>
      <c r="F30" s="101"/>
      <c r="G30" s="102" t="s">
        <v>32</v>
      </c>
      <c r="H30" s="103"/>
      <c r="I30" s="116">
        <f>'2_nám_28. října'!G48</f>
        <v>0</v>
      </c>
      <c r="J30" s="104" t="str">
        <f>IF(I31=0,"",I30/I31*100)</f>
        <v/>
      </c>
    </row>
    <row r="31" spans="1:10" ht="25.5" customHeight="1" thickBot="1" x14ac:dyDescent="0.3">
      <c r="A31" s="76"/>
      <c r="B31" s="123" t="s">
        <v>51</v>
      </c>
      <c r="C31" s="124"/>
      <c r="D31" s="124"/>
      <c r="E31" s="124"/>
      <c r="F31" s="124"/>
      <c r="G31" s="125"/>
      <c r="H31" s="126"/>
      <c r="I31" s="117">
        <f>SUM(I22:I30)</f>
        <v>0</v>
      </c>
      <c r="J31" s="127">
        <f>SUM(J22:J30)</f>
        <v>0</v>
      </c>
    </row>
    <row r="32" spans="1:10" x14ac:dyDescent="0.25">
      <c r="F32" s="77"/>
      <c r="G32" s="77"/>
      <c r="H32" s="77"/>
      <c r="I32" s="77"/>
      <c r="J32" s="78"/>
    </row>
    <row r="33" spans="6:10" x14ac:dyDescent="0.25">
      <c r="F33" s="77"/>
      <c r="G33" s="77"/>
      <c r="H33" s="77"/>
      <c r="I33" s="77"/>
      <c r="J33" s="78"/>
    </row>
  </sheetData>
  <sheetProtection password="C65E" sheet="1" objects="1" scenarios="1" sort="0" autoFilter="0"/>
  <mergeCells count="29">
    <mergeCell ref="E18:F18"/>
    <mergeCell ref="G18:H18"/>
    <mergeCell ref="I18:J18"/>
    <mergeCell ref="E15:F15"/>
    <mergeCell ref="G15:H15"/>
    <mergeCell ref="I15:J15"/>
    <mergeCell ref="I16:J16"/>
    <mergeCell ref="E17:F17"/>
    <mergeCell ref="G17:H17"/>
    <mergeCell ref="I17:J17"/>
    <mergeCell ref="I12:J12"/>
    <mergeCell ref="E13:F13"/>
    <mergeCell ref="G13:H13"/>
    <mergeCell ref="I13:J13"/>
    <mergeCell ref="E14:F14"/>
    <mergeCell ref="G14:H14"/>
    <mergeCell ref="I14:J14"/>
    <mergeCell ref="E7:G7"/>
    <mergeCell ref="D8:G8"/>
    <mergeCell ref="D9:G9"/>
    <mergeCell ref="E10:G10"/>
    <mergeCell ref="E12:F12"/>
    <mergeCell ref="G12:H12"/>
    <mergeCell ref="D6:G6"/>
    <mergeCell ref="B1:J1"/>
    <mergeCell ref="E2:J2"/>
    <mergeCell ref="E3:J3"/>
    <mergeCell ref="E4:J4"/>
    <mergeCell ref="D5:G5"/>
  </mergeCells>
  <pageMargins left="0.70866141732283472" right="0.70866141732283472" top="0.78740157480314965" bottom="0.78740157480314965" header="0.31496062992125984" footer="0.31496062992125984"/>
  <pageSetup paperSize="9" scale="86" fitToHeight="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80"/>
  <sheetViews>
    <sheetView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3.42578125" customWidth="1"/>
    <col min="2" max="2" width="12.5703125" style="3" customWidth="1"/>
    <col min="3" max="3" width="63.28515625" style="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1" max="16" width="9.140625" customWidth="1"/>
    <col min="28" max="28" width="98.7109375" customWidth="1"/>
  </cols>
  <sheetData>
    <row r="1" spans="1:35" ht="15.75" customHeight="1" x14ac:dyDescent="0.25">
      <c r="A1" s="165" t="s">
        <v>0</v>
      </c>
      <c r="B1" s="165"/>
      <c r="C1" s="165"/>
      <c r="D1" s="165"/>
      <c r="E1" s="165"/>
      <c r="F1" s="165"/>
      <c r="G1" s="165"/>
    </row>
    <row r="2" spans="1:35" ht="24.95" customHeight="1" x14ac:dyDescent="0.25">
      <c r="A2" s="1" t="s">
        <v>1</v>
      </c>
      <c r="B2" s="2"/>
      <c r="C2" s="166" t="s">
        <v>118</v>
      </c>
      <c r="D2" s="167"/>
      <c r="E2" s="167"/>
      <c r="F2" s="167"/>
      <c r="G2" s="168"/>
    </row>
    <row r="3" spans="1:35" ht="24.95" customHeight="1" x14ac:dyDescent="0.25">
      <c r="A3" s="1" t="s">
        <v>2</v>
      </c>
      <c r="B3" s="2"/>
      <c r="C3" s="169" t="s">
        <v>35</v>
      </c>
      <c r="D3" s="170"/>
      <c r="E3" s="170"/>
      <c r="F3" s="170"/>
      <c r="G3" s="171"/>
    </row>
    <row r="4" spans="1:35" ht="24.95" customHeight="1" x14ac:dyDescent="0.25">
      <c r="A4" s="4" t="s">
        <v>3</v>
      </c>
      <c r="B4" s="5"/>
      <c r="C4" s="172" t="s">
        <v>118</v>
      </c>
      <c r="D4" s="173"/>
      <c r="E4" s="173"/>
      <c r="F4" s="173"/>
      <c r="G4" s="174"/>
    </row>
    <row r="5" spans="1:35" x14ac:dyDescent="0.25">
      <c r="D5" s="6"/>
    </row>
    <row r="6" spans="1:35" x14ac:dyDescent="0.25">
      <c r="A6" s="118" t="s">
        <v>4</v>
      </c>
      <c r="B6" s="119" t="s">
        <v>5</v>
      </c>
      <c r="C6" s="119" t="s">
        <v>6</v>
      </c>
      <c r="D6" s="120" t="s">
        <v>7</v>
      </c>
      <c r="E6" s="118" t="s">
        <v>8</v>
      </c>
      <c r="F6" s="121" t="s">
        <v>9</v>
      </c>
      <c r="G6" s="118" t="s">
        <v>10</v>
      </c>
    </row>
    <row r="7" spans="1:35" x14ac:dyDescent="0.25">
      <c r="A7" s="7"/>
      <c r="B7" s="8"/>
      <c r="C7" s="8"/>
      <c r="D7" s="9"/>
      <c r="E7" s="10"/>
      <c r="F7" s="11"/>
      <c r="G7" s="11"/>
    </row>
    <row r="8" spans="1:35" x14ac:dyDescent="0.25">
      <c r="A8" s="12" t="s">
        <v>11</v>
      </c>
      <c r="B8" s="13" t="s">
        <v>13</v>
      </c>
      <c r="C8" s="14" t="s">
        <v>14</v>
      </c>
      <c r="D8" s="15"/>
      <c r="E8" s="16"/>
      <c r="F8" s="17"/>
      <c r="G8" s="17">
        <f>SUM(G9:G10)</f>
        <v>0</v>
      </c>
    </row>
    <row r="9" spans="1:35" x14ac:dyDescent="0.25">
      <c r="A9" s="18">
        <v>1</v>
      </c>
      <c r="B9" s="19" t="s">
        <v>122</v>
      </c>
      <c r="C9" s="20" t="s">
        <v>163</v>
      </c>
      <c r="D9" s="21" t="s">
        <v>12</v>
      </c>
      <c r="E9" s="22">
        <v>18.87</v>
      </c>
      <c r="F9" s="23">
        <v>0</v>
      </c>
      <c r="G9" s="24">
        <f>ROUND(E9*F9,2)</f>
        <v>0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x14ac:dyDescent="0.25">
      <c r="A10" s="18">
        <v>2</v>
      </c>
      <c r="B10" s="19" t="s">
        <v>123</v>
      </c>
      <c r="C10" s="20" t="s">
        <v>124</v>
      </c>
      <c r="D10" s="21" t="s">
        <v>12</v>
      </c>
      <c r="E10" s="22">
        <v>18.87</v>
      </c>
      <c r="F10" s="23">
        <v>0</v>
      </c>
      <c r="G10" s="24">
        <f>ROUND(E10*F10,2)</f>
        <v>0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x14ac:dyDescent="0.25">
      <c r="A11" s="12" t="s">
        <v>11</v>
      </c>
      <c r="B11" s="13" t="s">
        <v>15</v>
      </c>
      <c r="C11" s="14" t="s">
        <v>16</v>
      </c>
      <c r="D11" s="15"/>
      <c r="E11" s="16"/>
      <c r="F11" s="128"/>
      <c r="G11" s="175">
        <f>SUM(G12:G16)</f>
        <v>0</v>
      </c>
      <c r="H11" s="176" t="s">
        <v>168</v>
      </c>
    </row>
    <row r="12" spans="1:35" x14ac:dyDescent="0.25">
      <c r="A12" s="18">
        <v>3</v>
      </c>
      <c r="B12" s="19" t="s">
        <v>125</v>
      </c>
      <c r="C12" s="20" t="s">
        <v>126</v>
      </c>
      <c r="D12" s="21" t="s">
        <v>12</v>
      </c>
      <c r="E12" s="22">
        <v>28.6</v>
      </c>
      <c r="F12" s="23">
        <v>0</v>
      </c>
      <c r="G12" s="24">
        <f>ROUND(E12*F12,2)</f>
        <v>0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x14ac:dyDescent="0.25">
      <c r="A13" s="18">
        <v>4</v>
      </c>
      <c r="B13" s="19" t="s">
        <v>59</v>
      </c>
      <c r="C13" s="20" t="s">
        <v>127</v>
      </c>
      <c r="D13" s="21" t="s">
        <v>12</v>
      </c>
      <c r="E13" s="22">
        <v>88.2</v>
      </c>
      <c r="F13" s="23">
        <v>0</v>
      </c>
      <c r="G13" s="24">
        <f>ROUND(E13*F13,2)</f>
        <v>0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35" x14ac:dyDescent="0.25">
      <c r="A14" s="18">
        <v>5</v>
      </c>
      <c r="B14" s="19" t="s">
        <v>128</v>
      </c>
      <c r="C14" s="20" t="s">
        <v>129</v>
      </c>
      <c r="D14" s="21" t="s">
        <v>12</v>
      </c>
      <c r="E14" s="22">
        <v>65.2</v>
      </c>
      <c r="F14" s="23">
        <v>0</v>
      </c>
      <c r="G14" s="24">
        <f t="shared" ref="G14:G15" si="0">ROUND(E14*F14,2)</f>
        <v>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x14ac:dyDescent="0.25">
      <c r="A15" s="18">
        <v>6</v>
      </c>
      <c r="B15" s="19" t="s">
        <v>61</v>
      </c>
      <c r="C15" s="20" t="s">
        <v>65</v>
      </c>
      <c r="D15" s="21" t="s">
        <v>12</v>
      </c>
      <c r="E15" s="22">
        <v>88.2</v>
      </c>
      <c r="F15" s="23">
        <v>0</v>
      </c>
      <c r="G15" s="24">
        <f t="shared" si="0"/>
        <v>0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x14ac:dyDescent="0.25">
      <c r="A16" s="18">
        <v>7</v>
      </c>
      <c r="B16" s="19" t="s">
        <v>62</v>
      </c>
      <c r="C16" s="20" t="s">
        <v>130</v>
      </c>
      <c r="D16" s="21" t="s">
        <v>67</v>
      </c>
      <c r="E16" s="22">
        <v>88.2</v>
      </c>
      <c r="F16" s="23">
        <v>0</v>
      </c>
      <c r="G16" s="24">
        <f t="shared" ref="G16" si="1">ROUND(E16*F16,2)</f>
        <v>0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x14ac:dyDescent="0.25">
      <c r="A17" s="12" t="s">
        <v>11</v>
      </c>
      <c r="B17" s="13" t="s">
        <v>17</v>
      </c>
      <c r="C17" s="14" t="s">
        <v>18</v>
      </c>
      <c r="D17" s="15"/>
      <c r="E17" s="16"/>
      <c r="F17" s="128"/>
      <c r="G17" s="175">
        <f>SUM(G18:G25)</f>
        <v>0</v>
      </c>
      <c r="H17" s="176" t="s">
        <v>168</v>
      </c>
    </row>
    <row r="18" spans="1:35" x14ac:dyDescent="0.25">
      <c r="A18" s="18">
        <v>8</v>
      </c>
      <c r="B18" s="19" t="s">
        <v>131</v>
      </c>
      <c r="C18" s="20" t="s">
        <v>132</v>
      </c>
      <c r="D18" s="21" t="s">
        <v>12</v>
      </c>
      <c r="E18" s="22">
        <v>365</v>
      </c>
      <c r="F18" s="23">
        <v>0</v>
      </c>
      <c r="G18" s="24">
        <f t="shared" ref="G18:G25" si="2">ROUND(E18*F18,2)</f>
        <v>0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x14ac:dyDescent="0.25">
      <c r="A19" s="18">
        <v>9</v>
      </c>
      <c r="B19" s="19" t="s">
        <v>133</v>
      </c>
      <c r="C19" s="20" t="s">
        <v>134</v>
      </c>
      <c r="D19" s="21" t="s">
        <v>12</v>
      </c>
      <c r="E19" s="22">
        <v>730</v>
      </c>
      <c r="F19" s="23">
        <v>0</v>
      </c>
      <c r="G19" s="24">
        <f t="shared" si="2"/>
        <v>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x14ac:dyDescent="0.25">
      <c r="A20" s="18">
        <v>10</v>
      </c>
      <c r="B20" s="19" t="s">
        <v>135</v>
      </c>
      <c r="C20" s="20" t="s">
        <v>164</v>
      </c>
      <c r="D20" s="21" t="s">
        <v>12</v>
      </c>
      <c r="E20" s="22">
        <v>365</v>
      </c>
      <c r="F20" s="23">
        <v>0</v>
      </c>
      <c r="G20" s="24">
        <f t="shared" si="2"/>
        <v>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x14ac:dyDescent="0.25">
      <c r="A21" s="18">
        <v>11</v>
      </c>
      <c r="B21" s="19" t="s">
        <v>136</v>
      </c>
      <c r="C21" s="20" t="s">
        <v>137</v>
      </c>
      <c r="D21" s="21" t="s">
        <v>12</v>
      </c>
      <c r="E21" s="22">
        <v>180</v>
      </c>
      <c r="F21" s="23">
        <v>0</v>
      </c>
      <c r="G21" s="24">
        <f t="shared" si="2"/>
        <v>0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x14ac:dyDescent="0.25">
      <c r="A22" s="18">
        <v>12</v>
      </c>
      <c r="B22" s="19" t="s">
        <v>138</v>
      </c>
      <c r="C22" s="20" t="s">
        <v>139</v>
      </c>
      <c r="D22" s="21" t="s">
        <v>12</v>
      </c>
      <c r="E22" s="22">
        <v>360</v>
      </c>
      <c r="F22" s="23">
        <v>0</v>
      </c>
      <c r="G22" s="24">
        <f t="shared" si="2"/>
        <v>0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x14ac:dyDescent="0.25">
      <c r="A23" s="18">
        <v>13</v>
      </c>
      <c r="B23" s="19" t="s">
        <v>140</v>
      </c>
      <c r="C23" s="20" t="s">
        <v>141</v>
      </c>
      <c r="D23" s="21" t="s">
        <v>12</v>
      </c>
      <c r="E23" s="22">
        <v>180</v>
      </c>
      <c r="F23" s="23">
        <v>0</v>
      </c>
      <c r="G23" s="24">
        <f t="shared" si="2"/>
        <v>0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x14ac:dyDescent="0.25">
      <c r="A24" s="18">
        <v>14</v>
      </c>
      <c r="B24" s="19" t="s">
        <v>142</v>
      </c>
      <c r="C24" s="20" t="s">
        <v>143</v>
      </c>
      <c r="D24" s="21" t="s">
        <v>80</v>
      </c>
      <c r="E24" s="22">
        <v>6.87</v>
      </c>
      <c r="F24" s="23">
        <v>0</v>
      </c>
      <c r="G24" s="24">
        <f t="shared" si="2"/>
        <v>0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x14ac:dyDescent="0.25">
      <c r="A25" s="18">
        <v>15</v>
      </c>
      <c r="B25" s="19" t="s">
        <v>69</v>
      </c>
      <c r="C25" s="20" t="s">
        <v>144</v>
      </c>
      <c r="D25" s="21" t="s">
        <v>73</v>
      </c>
      <c r="E25" s="22">
        <v>2</v>
      </c>
      <c r="F25" s="23">
        <v>0</v>
      </c>
      <c r="G25" s="24">
        <f t="shared" si="2"/>
        <v>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x14ac:dyDescent="0.25">
      <c r="A26" s="12" t="s">
        <v>11</v>
      </c>
      <c r="B26" s="13" t="s">
        <v>19</v>
      </c>
      <c r="C26" s="14" t="s">
        <v>20</v>
      </c>
      <c r="D26" s="15"/>
      <c r="E26" s="16"/>
      <c r="F26" s="128"/>
      <c r="G26" s="17">
        <f>SUM(G27)</f>
        <v>0</v>
      </c>
    </row>
    <row r="27" spans="1:35" x14ac:dyDescent="0.25">
      <c r="A27" s="18">
        <v>16</v>
      </c>
      <c r="B27" s="19" t="s">
        <v>74</v>
      </c>
      <c r="C27" s="20" t="s">
        <v>75</v>
      </c>
      <c r="D27" s="21" t="s">
        <v>12</v>
      </c>
      <c r="E27" s="22">
        <v>97.4</v>
      </c>
      <c r="F27" s="23">
        <v>0</v>
      </c>
      <c r="G27" s="24">
        <f>ROUND(E27*F27,2)</f>
        <v>0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x14ac:dyDescent="0.25">
      <c r="A28" s="12" t="s">
        <v>11</v>
      </c>
      <c r="B28" s="13" t="s">
        <v>21</v>
      </c>
      <c r="C28" s="14" t="s">
        <v>22</v>
      </c>
      <c r="D28" s="15"/>
      <c r="E28" s="16"/>
      <c r="F28" s="128"/>
      <c r="G28" s="17">
        <f>SUM(G29)</f>
        <v>0</v>
      </c>
    </row>
    <row r="29" spans="1:35" x14ac:dyDescent="0.25">
      <c r="A29" s="18">
        <v>17</v>
      </c>
      <c r="B29" s="19" t="s">
        <v>145</v>
      </c>
      <c r="C29" s="20" t="s">
        <v>146</v>
      </c>
      <c r="D29" s="21" t="s">
        <v>12</v>
      </c>
      <c r="E29" s="22">
        <v>88.2</v>
      </c>
      <c r="F29" s="23">
        <v>0</v>
      </c>
      <c r="G29" s="24">
        <f>ROUND(E29*F29,2)</f>
        <v>0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x14ac:dyDescent="0.25">
      <c r="A30" s="12" t="s">
        <v>11</v>
      </c>
      <c r="B30" s="13" t="s">
        <v>23</v>
      </c>
      <c r="C30" s="14" t="s">
        <v>24</v>
      </c>
      <c r="D30" s="15"/>
      <c r="E30" s="16"/>
      <c r="F30" s="128"/>
      <c r="G30" s="17">
        <f>SUM(G31)</f>
        <v>0</v>
      </c>
    </row>
    <row r="31" spans="1:35" x14ac:dyDescent="0.25">
      <c r="A31" s="18">
        <v>18</v>
      </c>
      <c r="B31" s="19" t="s">
        <v>78</v>
      </c>
      <c r="C31" s="20" t="s">
        <v>79</v>
      </c>
      <c r="D31" s="21" t="s">
        <v>80</v>
      </c>
      <c r="E31" s="22">
        <v>16.62369</v>
      </c>
      <c r="F31" s="23">
        <v>0</v>
      </c>
      <c r="G31" s="24">
        <f>ROUND(E31*F31,2)</f>
        <v>0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x14ac:dyDescent="0.25">
      <c r="A32" s="12" t="s">
        <v>11</v>
      </c>
      <c r="B32" s="13" t="s">
        <v>27</v>
      </c>
      <c r="C32" s="14" t="s">
        <v>28</v>
      </c>
      <c r="D32" s="15"/>
      <c r="E32" s="16"/>
      <c r="F32" s="128"/>
      <c r="G32" s="175">
        <f>SUM(G33:G40)</f>
        <v>0</v>
      </c>
      <c r="H32" s="176" t="s">
        <v>168</v>
      </c>
    </row>
    <row r="33" spans="1:35" x14ac:dyDescent="0.25">
      <c r="A33" s="18">
        <v>19</v>
      </c>
      <c r="B33" s="19" t="s">
        <v>147</v>
      </c>
      <c r="C33" s="20" t="s">
        <v>148</v>
      </c>
      <c r="D33" s="21" t="s">
        <v>94</v>
      </c>
      <c r="E33" s="22">
        <v>16</v>
      </c>
      <c r="F33" s="23">
        <v>0</v>
      </c>
      <c r="G33" s="24">
        <f>ROUND(E33*F33,2)</f>
        <v>0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22.5" x14ac:dyDescent="0.25">
      <c r="A34" s="18">
        <v>20</v>
      </c>
      <c r="B34" s="19" t="s">
        <v>149</v>
      </c>
      <c r="C34" s="20" t="s">
        <v>150</v>
      </c>
      <c r="D34" s="21" t="s">
        <v>94</v>
      </c>
      <c r="E34" s="22">
        <v>10.5</v>
      </c>
      <c r="F34" s="23">
        <v>0</v>
      </c>
      <c r="G34" s="24">
        <f>ROUND(E34*F34,2)</f>
        <v>0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x14ac:dyDescent="0.25">
      <c r="A35" s="18">
        <v>21</v>
      </c>
      <c r="B35" s="19" t="s">
        <v>151</v>
      </c>
      <c r="C35" s="20" t="s">
        <v>152</v>
      </c>
      <c r="D35" s="21" t="s">
        <v>94</v>
      </c>
      <c r="E35" s="22">
        <v>10.5</v>
      </c>
      <c r="F35" s="23">
        <v>0</v>
      </c>
      <c r="G35" s="24">
        <f t="shared" ref="G35:G37" si="3">ROUND(E35*F35,2)</f>
        <v>0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x14ac:dyDescent="0.25">
      <c r="A36" s="18">
        <v>22</v>
      </c>
      <c r="B36" s="19" t="s">
        <v>153</v>
      </c>
      <c r="C36" s="20" t="s">
        <v>154</v>
      </c>
      <c r="D36" s="21" t="s">
        <v>94</v>
      </c>
      <c r="E36" s="22">
        <v>16</v>
      </c>
      <c r="F36" s="23">
        <v>0</v>
      </c>
      <c r="G36" s="24">
        <f t="shared" si="3"/>
        <v>0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x14ac:dyDescent="0.25">
      <c r="A37" s="18">
        <v>23</v>
      </c>
      <c r="B37" s="19" t="s">
        <v>155</v>
      </c>
      <c r="C37" s="20" t="s">
        <v>156</v>
      </c>
      <c r="D37" s="21" t="s">
        <v>94</v>
      </c>
      <c r="E37" s="22">
        <v>1</v>
      </c>
      <c r="F37" s="23">
        <v>0</v>
      </c>
      <c r="G37" s="24">
        <f t="shared" si="3"/>
        <v>0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x14ac:dyDescent="0.25">
      <c r="A38" s="18">
        <v>24</v>
      </c>
      <c r="B38" s="19" t="s">
        <v>157</v>
      </c>
      <c r="C38" s="20" t="s">
        <v>158</v>
      </c>
      <c r="D38" s="21" t="s">
        <v>71</v>
      </c>
      <c r="E38" s="22">
        <v>1</v>
      </c>
      <c r="F38" s="23">
        <v>0</v>
      </c>
      <c r="G38" s="24">
        <f>ROUND(E38*F38,2)</f>
        <v>0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x14ac:dyDescent="0.25">
      <c r="A39" s="18">
        <v>25</v>
      </c>
      <c r="B39" s="19" t="s">
        <v>159</v>
      </c>
      <c r="C39" s="20" t="s">
        <v>165</v>
      </c>
      <c r="D39" s="21" t="s">
        <v>94</v>
      </c>
      <c r="E39" s="22">
        <v>1</v>
      </c>
      <c r="F39" s="23">
        <v>0</v>
      </c>
      <c r="G39" s="24">
        <f>ROUND(E39*F39,2)</f>
        <v>0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x14ac:dyDescent="0.25">
      <c r="A40" s="18">
        <v>26</v>
      </c>
      <c r="B40" s="19" t="s">
        <v>103</v>
      </c>
      <c r="C40" s="20" t="s">
        <v>104</v>
      </c>
      <c r="D40" s="21" t="s">
        <v>29</v>
      </c>
      <c r="E40" s="22">
        <v>299.303</v>
      </c>
      <c r="F40" s="23">
        <v>0</v>
      </c>
      <c r="G40" s="24">
        <f>ROUND(E40*F40,2)</f>
        <v>0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x14ac:dyDescent="0.25">
      <c r="A41" s="12" t="s">
        <v>11</v>
      </c>
      <c r="B41" s="13" t="s">
        <v>30</v>
      </c>
      <c r="C41" s="14" t="s">
        <v>31</v>
      </c>
      <c r="D41" s="15"/>
      <c r="E41" s="16"/>
      <c r="F41" s="128"/>
      <c r="G41" s="17">
        <f>SUM(G42:G47)</f>
        <v>0</v>
      </c>
    </row>
    <row r="42" spans="1:35" x14ac:dyDescent="0.25">
      <c r="A42" s="18">
        <v>27</v>
      </c>
      <c r="B42" s="19" t="s">
        <v>105</v>
      </c>
      <c r="C42" s="20" t="s">
        <v>106</v>
      </c>
      <c r="D42" s="21" t="s">
        <v>80</v>
      </c>
      <c r="E42" s="22">
        <v>4.1329399999999996</v>
      </c>
      <c r="F42" s="23">
        <v>0</v>
      </c>
      <c r="G42" s="24">
        <f>ROUND(E42*F42,2)</f>
        <v>0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x14ac:dyDescent="0.25">
      <c r="A43" s="18">
        <v>28</v>
      </c>
      <c r="B43" s="19" t="s">
        <v>107</v>
      </c>
      <c r="C43" s="20" t="s">
        <v>160</v>
      </c>
      <c r="D43" s="21" t="s">
        <v>80</v>
      </c>
      <c r="E43" s="22">
        <v>4.1329399999999996</v>
      </c>
      <c r="F43" s="23">
        <v>0</v>
      </c>
      <c r="G43" s="24">
        <f>ROUND(E43*F43,2)</f>
        <v>0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x14ac:dyDescent="0.25">
      <c r="A44" s="18">
        <v>29</v>
      </c>
      <c r="B44" s="19" t="s">
        <v>108</v>
      </c>
      <c r="C44" s="20" t="s">
        <v>109</v>
      </c>
      <c r="D44" s="21" t="s">
        <v>80</v>
      </c>
      <c r="E44" s="22">
        <v>16.531739999999999</v>
      </c>
      <c r="F44" s="23">
        <v>0</v>
      </c>
      <c r="G44" s="24">
        <f t="shared" ref="G44:G46" si="4">ROUND(E44*F44,2)</f>
        <v>0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 x14ac:dyDescent="0.25">
      <c r="A45" s="18">
        <v>30</v>
      </c>
      <c r="B45" s="19" t="s">
        <v>110</v>
      </c>
      <c r="C45" s="20" t="s">
        <v>166</v>
      </c>
      <c r="D45" s="21" t="s">
        <v>80</v>
      </c>
      <c r="E45" s="22">
        <v>4.1329399999999996</v>
      </c>
      <c r="F45" s="23">
        <v>0</v>
      </c>
      <c r="G45" s="24">
        <f t="shared" si="4"/>
        <v>0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 x14ac:dyDescent="0.25">
      <c r="A46" s="18">
        <v>31</v>
      </c>
      <c r="B46" s="19" t="s">
        <v>112</v>
      </c>
      <c r="C46" s="20" t="s">
        <v>113</v>
      </c>
      <c r="D46" s="21" t="s">
        <v>80</v>
      </c>
      <c r="E46" s="22">
        <v>82.658699999999996</v>
      </c>
      <c r="F46" s="23">
        <v>0</v>
      </c>
      <c r="G46" s="24">
        <f t="shared" si="4"/>
        <v>0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 x14ac:dyDescent="0.25">
      <c r="A47" s="18">
        <v>32</v>
      </c>
      <c r="B47" s="19" t="s">
        <v>161</v>
      </c>
      <c r="C47" s="20" t="s">
        <v>162</v>
      </c>
      <c r="D47" s="21" t="s">
        <v>80</v>
      </c>
      <c r="E47" s="22">
        <v>4.1329399999999996</v>
      </c>
      <c r="F47" s="23">
        <v>0</v>
      </c>
      <c r="G47" s="24">
        <f>ROUND(E47*F47,2)</f>
        <v>0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35" x14ac:dyDescent="0.25">
      <c r="A48" s="12" t="s">
        <v>11</v>
      </c>
      <c r="B48" s="13" t="s">
        <v>32</v>
      </c>
      <c r="C48" s="14" t="s">
        <v>33</v>
      </c>
      <c r="D48" s="15"/>
      <c r="E48" s="16"/>
      <c r="F48" s="128"/>
      <c r="G48" s="17">
        <f>SUM(G49)</f>
        <v>0</v>
      </c>
    </row>
    <row r="49" spans="1:35" x14ac:dyDescent="0.25">
      <c r="A49" s="18">
        <v>33</v>
      </c>
      <c r="B49" s="19" t="s">
        <v>116</v>
      </c>
      <c r="C49" s="20" t="s">
        <v>117</v>
      </c>
      <c r="D49" s="21" t="s">
        <v>12</v>
      </c>
      <c r="E49" s="22">
        <v>87</v>
      </c>
      <c r="F49" s="23">
        <v>0</v>
      </c>
      <c r="G49" s="24">
        <f>ROUND(E49*F49,2)</f>
        <v>0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x14ac:dyDescent="0.25">
      <c r="A50" s="7"/>
      <c r="B50" s="8"/>
      <c r="C50" s="26"/>
      <c r="D50" s="9"/>
      <c r="E50" s="7"/>
      <c r="F50" s="7"/>
      <c r="G50" s="7"/>
    </row>
    <row r="51" spans="1:35" x14ac:dyDescent="0.25">
      <c r="A51" s="27"/>
      <c r="B51" s="28" t="s">
        <v>10</v>
      </c>
      <c r="C51" s="29"/>
      <c r="D51" s="30"/>
      <c r="E51" s="31"/>
      <c r="F51" s="31"/>
      <c r="G51" s="32">
        <f>G8+G11+G17+G26+G28+G30+G32+G41+G48</f>
        <v>0</v>
      </c>
    </row>
    <row r="52" spans="1:35" x14ac:dyDescent="0.25">
      <c r="C52" s="33"/>
      <c r="D52" s="6"/>
    </row>
    <row r="53" spans="1:35" x14ac:dyDescent="0.25">
      <c r="D53" s="6"/>
    </row>
    <row r="54" spans="1:35" x14ac:dyDescent="0.25">
      <c r="D54" s="6"/>
    </row>
    <row r="55" spans="1:35" x14ac:dyDescent="0.25">
      <c r="D55" s="6"/>
    </row>
    <row r="56" spans="1:35" x14ac:dyDescent="0.25">
      <c r="D56" s="6"/>
    </row>
    <row r="57" spans="1:35" x14ac:dyDescent="0.25">
      <c r="D57" s="6"/>
    </row>
    <row r="58" spans="1:35" x14ac:dyDescent="0.25">
      <c r="D58" s="6"/>
    </row>
    <row r="59" spans="1:35" x14ac:dyDescent="0.25">
      <c r="D59" s="6"/>
    </row>
    <row r="60" spans="1:35" x14ac:dyDescent="0.25">
      <c r="D60" s="6"/>
    </row>
    <row r="61" spans="1:35" x14ac:dyDescent="0.25">
      <c r="D61" s="6"/>
    </row>
    <row r="62" spans="1:35" x14ac:dyDescent="0.25">
      <c r="D62" s="6"/>
    </row>
    <row r="63" spans="1:35" x14ac:dyDescent="0.25">
      <c r="D63" s="6"/>
    </row>
    <row r="64" spans="1:35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</sheetData>
  <sheetProtection password="C65E" sheet="1" objects="1" scenarios="1" sort="0" autoFilter="0"/>
  <autoFilter ref="A7:G49"/>
  <dataConsolidate/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4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1_rekapitulace</vt:lpstr>
      <vt:lpstr>1_Traubova</vt:lpstr>
      <vt:lpstr>2_rekapitulace</vt:lpstr>
      <vt:lpstr>2_nám_28. října</vt:lpstr>
      <vt:lpstr>'1_rekapitulace'!Oblast_tisku</vt:lpstr>
      <vt:lpstr>'1_Traubova'!Oblast_tisku</vt:lpstr>
      <vt:lpstr>'2_nám_28. října'!Oblast_tisku</vt:lpstr>
      <vt:lpstr>'2_rekapitulace'!Oblast_tisku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Mrkvicová</dc:creator>
  <cp:lastModifiedBy>Soňa Mrkvicová</cp:lastModifiedBy>
  <cp:lastPrinted>2022-03-28T09:06:06Z</cp:lastPrinted>
  <dcterms:created xsi:type="dcterms:W3CDTF">2022-02-07T08:27:30Z</dcterms:created>
  <dcterms:modified xsi:type="dcterms:W3CDTF">2022-03-28T09:07:25Z</dcterms:modified>
</cp:coreProperties>
</file>