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noqcm-my.sharepoint.com/personal/adela_palovska_qcm_cz/Documents/Palo/Brno-střed/Nábytek/ZD/"/>
    </mc:Choice>
  </mc:AlternateContent>
  <xr:revisionPtr revIDLastSave="0" documentId="8_{8DAECD63-C0B2-4A3F-A096-7B4D7AD10CF1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Pol'!$A$1:$X$104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19" i="12" l="1"/>
  <c r="BA18" i="12"/>
  <c r="BA16" i="12"/>
  <c r="BA15" i="12"/>
  <c r="BA12" i="12"/>
  <c r="BA10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27" i="12"/>
  <c r="I27" i="12"/>
  <c r="K27" i="12"/>
  <c r="M27" i="12"/>
  <c r="O27" i="12"/>
  <c r="Q27" i="12"/>
  <c r="V27" i="12"/>
  <c r="G29" i="12"/>
  <c r="M29" i="12" s="1"/>
  <c r="I29" i="12"/>
  <c r="K29" i="12"/>
  <c r="O29" i="12"/>
  <c r="Q29" i="12"/>
  <c r="V29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G44" i="12"/>
  <c r="M44" i="12" s="1"/>
  <c r="I44" i="12"/>
  <c r="K44" i="12"/>
  <c r="O44" i="12"/>
  <c r="Q44" i="12"/>
  <c r="V44" i="12"/>
  <c r="G46" i="12"/>
  <c r="M46" i="12" s="1"/>
  <c r="I46" i="12"/>
  <c r="K46" i="12"/>
  <c r="O46" i="12"/>
  <c r="Q46" i="12"/>
  <c r="V46" i="12"/>
  <c r="V43" i="12" s="1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O43" i="12" s="1"/>
  <c r="Q50" i="12"/>
  <c r="V50" i="12"/>
  <c r="G52" i="12"/>
  <c r="M52" i="12" s="1"/>
  <c r="I52" i="12"/>
  <c r="K52" i="12"/>
  <c r="O52" i="12"/>
  <c r="Q52" i="12"/>
  <c r="V52" i="12"/>
  <c r="G55" i="12"/>
  <c r="G54" i="12" s="1"/>
  <c r="I56" i="1" s="1"/>
  <c r="I55" i="12"/>
  <c r="K55" i="12"/>
  <c r="M55" i="12"/>
  <c r="O55" i="12"/>
  <c r="Q55" i="12"/>
  <c r="V55" i="12"/>
  <c r="G57" i="12"/>
  <c r="M57" i="12" s="1"/>
  <c r="I57" i="12"/>
  <c r="K57" i="12"/>
  <c r="O57" i="12"/>
  <c r="Q57" i="12"/>
  <c r="V57" i="12"/>
  <c r="G59" i="12"/>
  <c r="M59" i="12" s="1"/>
  <c r="I59" i="12"/>
  <c r="K59" i="12"/>
  <c r="K54" i="12" s="1"/>
  <c r="O59" i="12"/>
  <c r="Q59" i="12"/>
  <c r="V59" i="12"/>
  <c r="G61" i="12"/>
  <c r="I61" i="12"/>
  <c r="K61" i="12"/>
  <c r="M61" i="12"/>
  <c r="O61" i="12"/>
  <c r="Q61" i="12"/>
  <c r="V61" i="12"/>
  <c r="G63" i="12"/>
  <c r="I63" i="12"/>
  <c r="K63" i="12"/>
  <c r="M63" i="12"/>
  <c r="O63" i="12"/>
  <c r="Q63" i="12"/>
  <c r="V63" i="12"/>
  <c r="G65" i="12"/>
  <c r="M65" i="12" s="1"/>
  <c r="I65" i="12"/>
  <c r="K65" i="12"/>
  <c r="O65" i="12"/>
  <c r="Q65" i="12"/>
  <c r="V65" i="12"/>
  <c r="G68" i="12"/>
  <c r="M68" i="12" s="1"/>
  <c r="I68" i="12"/>
  <c r="I67" i="12" s="1"/>
  <c r="K68" i="12"/>
  <c r="O68" i="12"/>
  <c r="Q68" i="12"/>
  <c r="V68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G74" i="12"/>
  <c r="M74" i="12" s="1"/>
  <c r="I74" i="12"/>
  <c r="K74" i="12"/>
  <c r="O74" i="12"/>
  <c r="Q74" i="12"/>
  <c r="V74" i="12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G80" i="12"/>
  <c r="M80" i="12" s="1"/>
  <c r="I80" i="12"/>
  <c r="K80" i="12"/>
  <c r="O80" i="12"/>
  <c r="Q80" i="12"/>
  <c r="V80" i="12"/>
  <c r="G83" i="12"/>
  <c r="M83" i="12" s="1"/>
  <c r="I83" i="12"/>
  <c r="I82" i="12" s="1"/>
  <c r="K83" i="12"/>
  <c r="O83" i="12"/>
  <c r="Q83" i="12"/>
  <c r="V83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9" i="12"/>
  <c r="M89" i="12" s="1"/>
  <c r="I89" i="12"/>
  <c r="K89" i="12"/>
  <c r="O89" i="12"/>
  <c r="Q89" i="12"/>
  <c r="Q82" i="12" s="1"/>
  <c r="V89" i="12"/>
  <c r="G91" i="12"/>
  <c r="I91" i="12"/>
  <c r="K91" i="12"/>
  <c r="M91" i="12"/>
  <c r="O91" i="12"/>
  <c r="Q91" i="12"/>
  <c r="V91" i="12"/>
  <c r="G94" i="12"/>
  <c r="G93" i="12" s="1"/>
  <c r="I59" i="1" s="1"/>
  <c r="I94" i="12"/>
  <c r="I93" i="12" s="1"/>
  <c r="K94" i="12"/>
  <c r="K93" i="12" s="1"/>
  <c r="O94" i="12"/>
  <c r="Q94" i="12"/>
  <c r="V94" i="12"/>
  <c r="G96" i="12"/>
  <c r="M96" i="12" s="1"/>
  <c r="I96" i="12"/>
  <c r="K96" i="12"/>
  <c r="O96" i="12"/>
  <c r="O93" i="12" s="1"/>
  <c r="Q96" i="12"/>
  <c r="Q93" i="12" s="1"/>
  <c r="V96" i="12"/>
  <c r="G98" i="12"/>
  <c r="M98" i="12" s="1"/>
  <c r="I98" i="12"/>
  <c r="K98" i="12"/>
  <c r="O98" i="12"/>
  <c r="Q98" i="12"/>
  <c r="V98" i="12"/>
  <c r="G100" i="12"/>
  <c r="M100" i="12" s="1"/>
  <c r="I100" i="12"/>
  <c r="K100" i="12"/>
  <c r="O100" i="12"/>
  <c r="Q100" i="12"/>
  <c r="V100" i="12"/>
  <c r="AE103" i="12"/>
  <c r="F42" i="1" s="1"/>
  <c r="I20" i="1"/>
  <c r="I19" i="1"/>
  <c r="I18" i="1"/>
  <c r="H40" i="1"/>
  <c r="M82" i="12" l="1"/>
  <c r="I43" i="12"/>
  <c r="K26" i="12"/>
  <c r="I54" i="12"/>
  <c r="I26" i="12"/>
  <c r="K43" i="12"/>
  <c r="F39" i="1"/>
  <c r="V26" i="12"/>
  <c r="O82" i="12"/>
  <c r="O67" i="12"/>
  <c r="Q54" i="12"/>
  <c r="F41" i="1"/>
  <c r="K82" i="12"/>
  <c r="K67" i="12"/>
  <c r="O54" i="12"/>
  <c r="M26" i="12"/>
  <c r="Q26" i="12"/>
  <c r="O26" i="12"/>
  <c r="V93" i="12"/>
  <c r="V82" i="12"/>
  <c r="V67" i="12"/>
  <c r="Q67" i="12"/>
  <c r="V54" i="12"/>
  <c r="Q43" i="12"/>
  <c r="M54" i="12"/>
  <c r="M67" i="12"/>
  <c r="M43" i="12"/>
  <c r="G82" i="12"/>
  <c r="I58" i="1" s="1"/>
  <c r="G67" i="12"/>
  <c r="I57" i="1" s="1"/>
  <c r="G8" i="12"/>
  <c r="G26" i="12"/>
  <c r="I54" i="1" s="1"/>
  <c r="AF103" i="12"/>
  <c r="G43" i="12"/>
  <c r="I55" i="1" s="1"/>
  <c r="M94" i="12"/>
  <c r="M93" i="12" s="1"/>
  <c r="J28" i="1"/>
  <c r="J26" i="1"/>
  <c r="G38" i="1"/>
  <c r="F38" i="1"/>
  <c r="J23" i="1"/>
  <c r="J24" i="1"/>
  <c r="J25" i="1"/>
  <c r="J27" i="1"/>
  <c r="E24" i="1"/>
  <c r="E26" i="1"/>
  <c r="G41" i="1" l="1"/>
  <c r="H41" i="1" s="1"/>
  <c r="I41" i="1" s="1"/>
  <c r="G39" i="1"/>
  <c r="G43" i="1" s="1"/>
  <c r="G25" i="1" s="1"/>
  <c r="A25" i="1" s="1"/>
  <c r="G42" i="1"/>
  <c r="H42" i="1" s="1"/>
  <c r="I42" i="1" s="1"/>
  <c r="F43" i="1"/>
  <c r="G23" i="1" s="1"/>
  <c r="I17" i="1"/>
  <c r="G103" i="12"/>
  <c r="I53" i="1"/>
  <c r="G28" i="1" l="1"/>
  <c r="I16" i="1"/>
  <c r="I21" i="1" s="1"/>
  <c r="I60" i="1"/>
  <c r="G26" i="1"/>
  <c r="A26" i="1"/>
  <c r="H39" i="1"/>
  <c r="H43" i="1" s="1"/>
  <c r="A23" i="1"/>
  <c r="I39" i="1" l="1"/>
  <c r="I43" i="1" s="1"/>
  <c r="J57" i="1"/>
  <c r="J58" i="1"/>
  <c r="J54" i="1"/>
  <c r="J59" i="1"/>
  <c r="J55" i="1"/>
  <c r="J56" i="1"/>
  <c r="J53" i="1"/>
  <c r="A24" i="1"/>
  <c r="G24" i="1"/>
  <c r="A27" i="1" s="1"/>
  <c r="J60" i="1" l="1"/>
  <c r="J41" i="1"/>
  <c r="J39" i="1"/>
  <c r="J43" i="1" s="1"/>
  <c r="J42" i="1"/>
  <c r="G29" i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 Novotná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<sst xmlns="http://schemas.openxmlformats.org/spreadsheetml/2006/main" count="535" uniqueCount="218">
  <si>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</si>
  <si>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</si>
  <si>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</si>
  <si>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</si>
  <si>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</si>
  <si>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</si>
  <si>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</si>
  <si>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</si>
  <si>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</si>
  <si>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</si>
  <si>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</si>
  <si>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</si>
  <si>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</si>
  <si>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</si>
  <si>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</si>
  <si>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</si>
  <si>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</si>
  <si>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</si>
  <si>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</si>
  <si>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</si>
  <si>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</si>
  <si>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</si>
  <si>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</si>
  <si>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</si>
  <si>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</si>
  <si>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</si>
  <si>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</si>
  <si>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</si>
  <si>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</si>
  <si>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</si>
  <si>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</si>
  <si>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</si>
  <si>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</si>
  <si>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</si>
  <si>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</si>
  <si>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</si>
  <si>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</si>
  <si>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</si>
  <si>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</si>
  <si>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</si>
  <si>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</si>
  <si>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</si>
  <si>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</si>
  <si>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</si>
  <si>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NÁBYTEK - MATRIKA</t>
  </si>
  <si>
    <t>01</t>
  </si>
  <si>
    <t>Kancelářské vybavení - NÁBYTEK - MATRIKA</t>
  </si>
  <si>
    <t>Objekt:</t>
  </si>
  <si>
    <t>Rozpočet:</t>
  </si>
  <si>
    <t>007-6</t>
  </si>
  <si>
    <t>Statutární město Brno - MČ Brno-střed</t>
  </si>
  <si>
    <t>Dominikánská 2</t>
  </si>
  <si>
    <t>Brno</t>
  </si>
  <si>
    <t>60169</t>
  </si>
  <si>
    <t>44992785</t>
  </si>
  <si>
    <t>CZ44992785</t>
  </si>
  <si>
    <t>Stavba</t>
  </si>
  <si>
    <t>Stavební objekt</t>
  </si>
  <si>
    <t>Celkem za stavbu</t>
  </si>
  <si>
    <t>CZK</t>
  </si>
  <si>
    <t>#POPS</t>
  </si>
  <si>
    <t>Popis stavby: 007-6 - Kancelářské vybavení - NÁBYTEK - MATRIKA</t>
  </si>
  <si>
    <t>#POPO</t>
  </si>
  <si>
    <t>Popis objektu: 01 - Kancelářské vybavení - NÁBYTEK - MATRIKA</t>
  </si>
  <si>
    <t>#POPR</t>
  </si>
  <si>
    <t>Popis rozpočtu: 1 - NÁBYTEK - MATRIKA</t>
  </si>
  <si>
    <t>Rekapitulace dílů</t>
  </si>
  <si>
    <t>Typ dílu</t>
  </si>
  <si>
    <t>0</t>
  </si>
  <si>
    <t>Všeobecné informace</t>
  </si>
  <si>
    <t>766-1</t>
  </si>
  <si>
    <t>Konstrukce truhlářské - ŠATNÍ SKŘÍNĚ</t>
  </si>
  <si>
    <t>766-2</t>
  </si>
  <si>
    <t>Konstrukce truhlářské - SKŘÍNĚ NA ŠANONY</t>
  </si>
  <si>
    <t>766-3</t>
  </si>
  <si>
    <t>Konstrukce truhlářské -POLICE NA ŠANONY</t>
  </si>
  <si>
    <t>766-4</t>
  </si>
  <si>
    <t>Konstrukce truhlářské - PULTY, PŘÍČKY</t>
  </si>
  <si>
    <t>766-5</t>
  </si>
  <si>
    <t>Konstrukce truhlářské - ROHOVÉ SKŘÍNĚ</t>
  </si>
  <si>
    <t>766-6</t>
  </si>
  <si>
    <t>Konstrukce truhlářské - ŠATNÍ SKŘÍŇ SE SKŘÍNÍ NA ŠANONY, POLICE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</si>
  <si>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</si>
  <si>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</si>
  <si>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</si>
  <si>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</si>
  <si>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</si>
  <si>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</si>
  <si>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</si>
  <si>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</si>
  <si>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</si>
  <si>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</si>
  <si>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</si>
  <si>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</si>
  <si>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</si>
  <si>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</si>
  <si>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</si>
  <si>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</si>
  <si>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</si>
  <si>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</si>
  <si>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</si>
  <si>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</si>
  <si>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</si>
  <si>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</si>
  <si>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</si>
  <si>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</si>
  <si>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</si>
  <si>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</si>
  <si>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</si>
  <si>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</si>
  <si>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</si>
  <si>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</si>
  <si>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</t>
  </si>
  <si>
    <t>Dodatečné informace k položkám</t>
  </si>
  <si>
    <t>Vlastní</t>
  </si>
  <si>
    <t>Indiv</t>
  </si>
  <si>
    <t>Specifikace</t>
  </si>
  <si>
    <t>POL3_</t>
  </si>
  <si>
    <t>Před výrobou je nutné provést individuální zaměření rozměrů pro veškerý nábytek. Rozměry v rozpočtu uvedené jsou orientační.</t>
  </si>
  <si>
    <t>POP</t>
  </si>
  <si>
    <t>Podkladem pro vyhotovení výrobní dokumentace dodavatele bude dokumentace zadavatele.</t>
  </si>
  <si>
    <t>Položka obsahuje dodávku a montáž materiálu, přesun materiálu v rámci stavby a další náklady s tím spojené.</t>
  </si>
  <si>
    <t>Do ceny si dodavatel zohlední i případné zdražování materiálu včetně pohonných hmot.</t>
  </si>
  <si>
    <t>Dodavatel netrvá ohledně dodávky bílého lamina ( na korpusy) na laminu DTDL1100ST30, je přípustná náhrada  za lamino DTDL101PE, tloušťce 18 mm a v bílé barvě.</t>
  </si>
  <si>
    <t>Veškeré dělení skříní je možné za předpokladu, že bude zajištěn požadovaný počet polic a o zadané výšce.</t>
  </si>
  <si>
    <t>Veškeré výšky nábytku budou uzpůsobeny tak, aby byla minimalizována spára u stropu.</t>
  </si>
  <si>
    <t>Bočnice budou lícovat s horní hranou s vrchem skříně. Bočnice budou užity jako nosný prvek - tedy s provedením od podlahy. Netrváme na provedení bočnic vzhledem k dostupným délkám používaného lamina, v jednom kuse.</t>
  </si>
  <si>
    <t>V případě skříní, které jsou zakresleny jako nedělitelné,nemají zdvojenou stěnu korpusu... trváme na dodržení řešení v PD, kvůli menší spotřebě materiálu.</t>
  </si>
  <si>
    <t>Kování bude použito kyvné jakéhokoliv výrobce, nepoužít kování výsuvné.</t>
  </si>
  <si>
    <t>Je přípustné pro pojezdové lišty použít materiál hliník.</t>
  </si>
  <si>
    <t>Je přípustné použít frézované úchytky z matného kovu.</t>
  </si>
  <si>
    <t>Nepožadujeme dát u posuvných dveří "vyrovnávací kování".</t>
  </si>
  <si>
    <t/>
  </si>
  <si>
    <t>Přesun materiálu na místo montáží je možný pouze po schodišti, nikoliv výtahem.</t>
  </si>
  <si>
    <t>766 R01</t>
  </si>
  <si>
    <t>MT1.1 - Dvojitá šatní skříň 3000 x 1900 mm (výška x šířka), hloubka 400mm, popis viz.výpis nábytku</t>
  </si>
  <si>
    <t>Soubor</t>
  </si>
  <si>
    <t>Práce</t>
  </si>
  <si>
    <t>POL1_</t>
  </si>
  <si>
    <t>V ceně je započtena doprava materiálu na místo montáže, vlastní montáž výrobku a veškeré náklady s tím spojené: : 11</t>
  </si>
  <si>
    <t>VV</t>
  </si>
  <si>
    <t>766 R02</t>
  </si>
  <si>
    <t>MT1.2 - Dvojitá šatní skříň 2835 x 1900 mm (výška x šířka), hloubka 400mm, popis viz.výpis nábytku</t>
  </si>
  <si>
    <t>V ceně je započtena doprava materiálu na místo montáže, vlastní montáž výrobku a veškeré náklady s tím spojené: : 1</t>
  </si>
  <si>
    <t>766 R03</t>
  </si>
  <si>
    <t>MT2.1 - Šatní skříň 3000 x 960 mm (výška x šířka), hloubka 400mm, popis viz.výpis nábytku</t>
  </si>
  <si>
    <t>766 R04</t>
  </si>
  <si>
    <t>MT2.2 -  Šatní skříň 2835 x 960 mm (výška x šířka), hloubka 400mm, popis viz.výpis nábytku</t>
  </si>
  <si>
    <t>V ceně je započtena doprava materiálu na místo montáže, vlastní montáž výrobku a veškeré náklady s tím spojené: : 2</t>
  </si>
  <si>
    <t>766 R05</t>
  </si>
  <si>
    <t>MT3 -  Šatní skříň 3000 x 1475 mm (výška x šířka), hloubka 400mm, popis viz.výpis nábytku</t>
  </si>
  <si>
    <t>766 R06</t>
  </si>
  <si>
    <t>MT4 -  Šatní skříň 2070 x 1395 mm (výška x šířka), hloubka 700 mm, popis viz.výpis nábytku</t>
  </si>
  <si>
    <t>766 R07</t>
  </si>
  <si>
    <t>MT5 -  Šatní skříň 2070 x 1225 mm (výška x šířka), hloubka 700mm, popis viz.výpis nábytku</t>
  </si>
  <si>
    <t>766 R29</t>
  </si>
  <si>
    <t>MT26 -  Šatní skříň s policí 2835 x 1380 mm (výška x šířka) hloubka 400 mm, popis viz.výpis nábytku</t>
  </si>
  <si>
    <t>766 R08</t>
  </si>
  <si>
    <t>MT6 - Skříň na šanony 3000 x 1260 mm (výška x šířka), popis viz.výpis nábytku</t>
  </si>
  <si>
    <t>soubor</t>
  </si>
  <si>
    <t>766 R09</t>
  </si>
  <si>
    <t>MT7.1 - Skříň na šanony 3000 x 2480 mm (výška x šířka), hloubka 400mm, popis viz.výpis nábytku</t>
  </si>
  <si>
    <t>V ceně je započtena doprava materiálu na místo montáže, vlastní montáž výrobku a veškeré náklady s tím spojené: : 8</t>
  </si>
  <si>
    <t>766 R10</t>
  </si>
  <si>
    <t>MT7.2 - Skříň na šanony 3000 x 2480 mm (výška x šířka), hloubka 400mm, popis viz.výpis nábytku</t>
  </si>
  <si>
    <t>766 R11</t>
  </si>
  <si>
    <t>MT8 - Skříň na šanony 3000 x 1655 mm (výška x šířka), hloubka 400mm, popis viz.výpis nábytku</t>
  </si>
  <si>
    <t>766 R20</t>
  </si>
  <si>
    <t>MT17 - Skříň na šanony 3000 x 1660 mm (výška x šířka) hloubka 400mm, popis viz.výpis nábytku</t>
  </si>
  <si>
    <t>766 R12</t>
  </si>
  <si>
    <t>MT9.1 - Police na šanony 3000 x 1660 mm (výška x šířka), hloubka 400mm, popis viz. výpis nábytku</t>
  </si>
  <si>
    <t>V ceně je započtena doprava materiálu na místo montáže, vlastní montáž výrobku a veškeré náklady s tím spojené: : 3</t>
  </si>
  <si>
    <t>766 R13</t>
  </si>
  <si>
    <t>MT9.2 - Police na šanony 2835 x 1660 mm (výška x šířka), hloubka 400mm, popis viz. výpis nábytku</t>
  </si>
  <si>
    <t>766 R14</t>
  </si>
  <si>
    <t>MT10.1 - Police na šanony 3000 x 1260 mm (výška x šířka), hloubka 400mm, popis viz. výpis nábytku</t>
  </si>
  <si>
    <t>766 R15</t>
  </si>
  <si>
    <t>MT10.2 - Police na šanony 3000 x 1260 mm (výška x šířka), hloubka 400mm, popis viz. výpis nábytku</t>
  </si>
  <si>
    <t>766 R16</t>
  </si>
  <si>
    <t>MT11 - Police na šanony 3000 x 1780 mm (výška x šířka), hloubka 400mm, popis viz. výpis nábytku</t>
  </si>
  <si>
    <t>766 R17</t>
  </si>
  <si>
    <t>MT12 - Police na šanony 3000 x 4250 mm (výška x šířka), hloubka 400mm</t>
  </si>
  <si>
    <t>766 R18</t>
  </si>
  <si>
    <t>MT14 - Pult s vnitřními policemi v=1100mm,š=3050mm, kyvné dveře,  včetně  plexiskla s kotvením, popis viz. výpis nábytku</t>
  </si>
  <si>
    <t>766 R19</t>
  </si>
  <si>
    <t>MT15 - Pult s vnitřními policemi v=1100mm,š=1520mm včetně  plexiskla s kotvením, popis viz. výpis nábytku</t>
  </si>
  <si>
    <t>V ceně je započtena doprava materiálu na místo montáže, vlastní montáž výrobku a veškeré náklady s tím spojené: : 7</t>
  </si>
  <si>
    <t>766 R21</t>
  </si>
  <si>
    <t>MT18 - Příčka s kyvnými dveřmi 1060 x 1960 mm (výška x šířka), popis viz. výpis nábytku</t>
  </si>
  <si>
    <t>V ceně je započtena doprava materiálu na místo montáže, vlastní montáž výrobku a veškeré náklady s tím spojené: : 4</t>
  </si>
  <si>
    <t>766 R23</t>
  </si>
  <si>
    <t>MT20 - Pult + příčka s kyvnými dveřmi, včetně plexiskla s kotvením, popis viz. výpis nábytku</t>
  </si>
  <si>
    <t>766 R26</t>
  </si>
  <si>
    <t>MT23 - Příčka s kyvnými dveřmi-rozměr příčky 1060 x 1650 mm (výška x šířka), popis viz. výpis nábytku</t>
  </si>
  <si>
    <t>766 R27</t>
  </si>
  <si>
    <t>MT24 - Pult s policemi a kyvnými dveřmi včetně plexiskla s uchycením, popis a rozměry viz. výpis nábytku</t>
  </si>
  <si>
    <t>766 R32</t>
  </si>
  <si>
    <t>MT16 - Příčka s kyvnými dveřmi 1060 x 1560 mm (výška x šířka), popis viz. výpis nábytku</t>
  </si>
  <si>
    <t>766 R22</t>
  </si>
  <si>
    <t>MT19 - Rohová skříň včetně kyvných dveří, popis a rozměry viz. výpis nábytku</t>
  </si>
  <si>
    <t>766 R24</t>
  </si>
  <si>
    <t>MT21 - Rohová skříň s policemi, popis a rozměry viz. výpis nábytku</t>
  </si>
  <si>
    <t>766 R25</t>
  </si>
  <si>
    <t>MT22 - Rohová skříň, s policemi, popis a rozměry viz. výpis nábytku</t>
  </si>
  <si>
    <t>766 R28</t>
  </si>
  <si>
    <t>MT25 - Rohová skříň, s policemi, popis a rozměry viz. výpis nábytku</t>
  </si>
  <si>
    <t>MT27 - Rohová skříň, s policemi, popis a rozměry viz. výpis nábytku</t>
  </si>
  <si>
    <t>766 R30</t>
  </si>
  <si>
    <t>MT28 - Šatní skříň + skříň na šanony, včetně plexiskla s uchycením, popis a rozměry viz. výpis nábytku</t>
  </si>
  <si>
    <t>766 R31</t>
  </si>
  <si>
    <t>MT29 - Šatní skříň s policí včetně kyvných dveří a plexiskla s uchycením</t>
  </si>
  <si>
    <t>766 R33</t>
  </si>
  <si>
    <t>MT30 - Police 3000 x 400 mm (výška x šířka). hloubka 190 mm, popis viz. výpis nábytku</t>
  </si>
  <si>
    <t>766 R34</t>
  </si>
  <si>
    <t>MT31 - Prodloužení pultu - police, v=1100mm, š=400mm, hloubka=380mm, popis viz. výpis nábytku</t>
  </si>
  <si>
    <t>SUM</t>
  </si>
  <si>
    <t>Do ceny si dodavatel zahrne veškeré náklady spojené s přípravou, výrobou, dodáním a montáží nábytku.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</si>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</sst>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21" t="s">
        <v>38</v>
      </c>
    </row>
    <row r="2" spans="1:7" ht="57.75" customHeight="1" x14ac:dyDescent="0.25">
      <c r="A2" s="189" t="s">
        <v>39</v>
      </c>
      <c r="B2" s="189"/>
      <c r="C2" s="189"/>
      <c r="D2" s="189"/>
      <c r="E2" s="189"/>
      <c r="F2" s="189"/>
      <c r="G2" s="189"/>
    </row>
  </sheetData>
  <sheetProtection password="8879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5" x14ac:dyDescent="0.25"/>
  <cols>
    <col min="1" max="1" width="8.453125" hidden="1" customWidth="1"/>
    <col min="2" max="2" width="13.453125" customWidth="1"/>
    <col min="3" max="3" width="7.453125" style="52" customWidth="1"/>
    <col min="4" max="4" width="13" style="52" customWidth="1"/>
    <col min="5" max="5" width="9.7265625" style="52" customWidth="1"/>
    <col min="6" max="6" width="11.7265625" customWidth="1"/>
    <col min="7" max="9" width="13" customWidth="1"/>
    <col min="10" max="10" width="5.54296875" customWidth="1"/>
    <col min="11" max="11" width="4.26953125" customWidth="1"/>
    <col min="12" max="15" width="10.7265625" customWidth="1"/>
  </cols>
  <sheetData>
    <row r="1" spans="1:15" ht="33.75" customHeight="1" x14ac:dyDescent="0.25">
      <c r="A1" s="47" t="s">
        <v>36</v>
      </c>
      <c r="B1" s="225" t="s">
        <v>41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5">
      <c r="A2" s="2"/>
      <c r="B2" s="78" t="s">
        <v>22</v>
      </c>
      <c r="C2" s="79"/>
      <c r="D2" s="80" t="s">
        <v>49</v>
      </c>
      <c r="E2" s="231" t="s">
        <v>46</v>
      </c>
      <c r="F2" s="232"/>
      <c r="G2" s="232"/>
      <c r="H2" s="232"/>
      <c r="I2" s="232"/>
      <c r="J2" s="233"/>
      <c r="O2" s="1"/>
    </row>
    <row r="3" spans="1:15" ht="27" customHeight="1" x14ac:dyDescent="0.25">
      <c r="A3" s="2"/>
      <c r="B3" s="81" t="s">
        <v>47</v>
      </c>
      <c r="C3" s="79"/>
      <c r="D3" s="82" t="s">
        <v>45</v>
      </c>
      <c r="E3" s="234" t="s">
        <v>46</v>
      </c>
      <c r="F3" s="235"/>
      <c r="G3" s="235"/>
      <c r="H3" s="235"/>
      <c r="I3" s="235"/>
      <c r="J3" s="236"/>
    </row>
    <row r="4" spans="1:15" ht="23.25" customHeight="1" x14ac:dyDescent="0.25">
      <c r="A4" s="76">
        <v>9398</v>
      </c>
      <c r="B4" s="83" t="s">
        <v>48</v>
      </c>
      <c r="C4" s="84"/>
      <c r="D4" s="85" t="s">
        <v>43</v>
      </c>
      <c r="E4" s="214" t="s">
        <v>44</v>
      </c>
      <c r="F4" s="215"/>
      <c r="G4" s="215"/>
      <c r="H4" s="215"/>
      <c r="I4" s="215"/>
      <c r="J4" s="216"/>
    </row>
    <row r="5" spans="1:15" ht="24" customHeight="1" x14ac:dyDescent="0.25">
      <c r="A5" s="2"/>
      <c r="B5" s="31" t="s">
        <v>42</v>
      </c>
      <c r="D5" s="219" t="s">
        <v>50</v>
      </c>
      <c r="E5" s="220"/>
      <c r="F5" s="220"/>
      <c r="G5" s="220"/>
      <c r="H5" s="18" t="s">
        <v>40</v>
      </c>
      <c r="I5" s="86" t="s">
        <v>54</v>
      </c>
      <c r="J5" s="8"/>
    </row>
    <row r="6" spans="1:15" ht="15.75" customHeight="1" x14ac:dyDescent="0.25">
      <c r="A6" s="2"/>
      <c r="B6" s="28"/>
      <c r="C6" s="55"/>
      <c r="D6" s="221" t="s">
        <v>51</v>
      </c>
      <c r="E6" s="222"/>
      <c r="F6" s="222"/>
      <c r="G6" s="222"/>
      <c r="H6" s="18" t="s">
        <v>34</v>
      </c>
      <c r="I6" s="86" t="s">
        <v>55</v>
      </c>
      <c r="J6" s="8"/>
    </row>
    <row r="7" spans="1:15" ht="15.75" customHeight="1" x14ac:dyDescent="0.25">
      <c r="A7" s="2"/>
      <c r="B7" s="29"/>
      <c r="C7" s="56"/>
      <c r="D7" s="77" t="s">
        <v>53</v>
      </c>
      <c r="E7" s="223" t="s">
        <v>52</v>
      </c>
      <c r="F7" s="224"/>
      <c r="G7" s="224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38"/>
      <c r="E11" s="238"/>
      <c r="F11" s="238"/>
      <c r="G11" s="238"/>
      <c r="H11" s="18" t="s">
        <v>40</v>
      </c>
      <c r="I11" s="88"/>
      <c r="J11" s="8"/>
    </row>
    <row r="12" spans="1:15" ht="15.75" customHeight="1" x14ac:dyDescent="0.25">
      <c r="A12" s="2"/>
      <c r="B12" s="28"/>
      <c r="C12" s="55"/>
      <c r="D12" s="213"/>
      <c r="E12" s="213"/>
      <c r="F12" s="213"/>
      <c r="G12" s="213"/>
      <c r="H12" s="18" t="s">
        <v>34</v>
      </c>
      <c r="I12" s="88"/>
      <c r="J12" s="8"/>
    </row>
    <row r="13" spans="1:15" ht="15.75" customHeight="1" x14ac:dyDescent="0.25">
      <c r="A13" s="2"/>
      <c r="B13" s="29"/>
      <c r="C13" s="56"/>
      <c r="D13" s="87"/>
      <c r="E13" s="217"/>
      <c r="F13" s="218"/>
      <c r="G13" s="218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37"/>
      <c r="F15" s="237"/>
      <c r="G15" s="239"/>
      <c r="H15" s="239"/>
      <c r="I15" s="239" t="s">
        <v>29</v>
      </c>
      <c r="J15" s="240"/>
    </row>
    <row r="16" spans="1:15" ht="23.25" customHeight="1" x14ac:dyDescent="0.25">
      <c r="A16" s="141" t="s">
        <v>24</v>
      </c>
      <c r="B16" s="38" t="s">
        <v>24</v>
      </c>
      <c r="C16" s="62"/>
      <c r="D16" s="63"/>
      <c r="E16" s="202"/>
      <c r="F16" s="203"/>
      <c r="G16" s="202"/>
      <c r="H16" s="203"/>
      <c r="I16" s="202">
        <f>SUMIF(F53:F59,A16,I53:I59)+SUMIF(F53:F59,"PSU",I53:I59)</f>
        <v>0</v>
      </c>
      <c r="J16" s="204"/>
    </row>
    <row r="17" spans="1:10" ht="23.25" customHeight="1" x14ac:dyDescent="0.25">
      <c r="A17" s="141" t="s">
        <v>25</v>
      </c>
      <c r="B17" s="38" t="s">
        <v>25</v>
      </c>
      <c r="C17" s="62"/>
      <c r="D17" s="63"/>
      <c r="E17" s="202"/>
      <c r="F17" s="203"/>
      <c r="G17" s="202"/>
      <c r="H17" s="203"/>
      <c r="I17" s="202">
        <f>SUMIF(F53:F59,A17,I53:I59)</f>
        <v>0</v>
      </c>
      <c r="J17" s="204"/>
    </row>
    <row r="18" spans="1:10" ht="23.25" customHeight="1" x14ac:dyDescent="0.25">
      <c r="A18" s="141" t="s">
        <v>26</v>
      </c>
      <c r="B18" s="38" t="s">
        <v>26</v>
      </c>
      <c r="C18" s="62"/>
      <c r="D18" s="63"/>
      <c r="E18" s="202"/>
      <c r="F18" s="203"/>
      <c r="G18" s="202"/>
      <c r="H18" s="203"/>
      <c r="I18" s="202">
        <f>SUMIF(F53:F59,A18,I53:I59)</f>
        <v>0</v>
      </c>
      <c r="J18" s="204"/>
    </row>
    <row r="19" spans="1:10" ht="23.25" customHeight="1" x14ac:dyDescent="0.25">
      <c r="A19" s="141" t="s">
        <v>82</v>
      </c>
      <c r="B19" s="38" t="s">
        <v>27</v>
      </c>
      <c r="C19" s="62"/>
      <c r="D19" s="63"/>
      <c r="E19" s="202"/>
      <c r="F19" s="203"/>
      <c r="G19" s="202"/>
      <c r="H19" s="203"/>
      <c r="I19" s="202">
        <f>SUMIF(F53:F59,A19,I53:I59)</f>
        <v>0</v>
      </c>
      <c r="J19" s="204"/>
    </row>
    <row r="20" spans="1:10" ht="23.25" customHeight="1" x14ac:dyDescent="0.25">
      <c r="A20" s="141" t="s">
        <v>83</v>
      </c>
      <c r="B20" s="38" t="s">
        <v>28</v>
      </c>
      <c r="C20" s="62"/>
      <c r="D20" s="63"/>
      <c r="E20" s="202"/>
      <c r="F20" s="203"/>
      <c r="G20" s="202"/>
      <c r="H20" s="203"/>
      <c r="I20" s="202">
        <f>SUMIF(F53:F59,A20,I53:I59)</f>
        <v>0</v>
      </c>
      <c r="J20" s="204"/>
    </row>
    <row r="21" spans="1:10" ht="23.25" customHeight="1" x14ac:dyDescent="0.3">
      <c r="A21" s="2"/>
      <c r="B21" s="48" t="s">
        <v>29</v>
      </c>
      <c r="C21" s="64"/>
      <c r="D21" s="65"/>
      <c r="E21" s="205"/>
      <c r="F21" s="241"/>
      <c r="G21" s="205"/>
      <c r="H21" s="241"/>
      <c r="I21" s="205">
        <f>SUM(I16:J20)</f>
        <v>0</v>
      </c>
      <c r="J21" s="206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0">
        <f>ZakladDPHSniVypocet</f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8">
        <f>A23</f>
        <v>0</v>
      </c>
      <c r="H24" s="199"/>
      <c r="I24" s="1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0">
        <f>ZakladDPHZaklVypocet</f>
        <v>0</v>
      </c>
      <c r="H25" s="201"/>
      <c r="I25" s="2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28">
        <f>A25</f>
        <v>0</v>
      </c>
      <c r="H26" s="229"/>
      <c r="I26" s="22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0">
        <f>CenaCelkem-(ZakladDPHSni+DPHSni+ZakladDPHZakl+DPHZakl)</f>
        <v>0</v>
      </c>
      <c r="H27" s="230"/>
      <c r="I27" s="230"/>
      <c r="J27" s="41" t="str">
        <f t="shared" si="0"/>
        <v>CZK</v>
      </c>
    </row>
    <row r="28" spans="1:10" ht="27.75" hidden="1" customHeight="1" thickBot="1" x14ac:dyDescent="0.3">
      <c r="A28" s="2"/>
      <c r="B28" s="115" t="s">
        <v>23</v>
      </c>
      <c r="C28" s="116"/>
      <c r="D28" s="116"/>
      <c r="E28" s="117"/>
      <c r="F28" s="118"/>
      <c r="G28" s="208">
        <f>ZakladDPHSniVypocet+ZakladDPHZaklVypocet</f>
        <v>0</v>
      </c>
      <c r="H28" s="208"/>
      <c r="I28" s="208"/>
      <c r="J28" s="11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5" t="s">
        <v>35</v>
      </c>
      <c r="C29" s="120"/>
      <c r="D29" s="120"/>
      <c r="E29" s="120"/>
      <c r="F29" s="121"/>
      <c r="G29" s="207">
        <f>A27</f>
        <v>0</v>
      </c>
      <c r="H29" s="207"/>
      <c r="I29" s="207"/>
      <c r="J29" s="122" t="s">
        <v>59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3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5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2" t="s">
        <v>16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5">
      <c r="A38" s="91" t="s">
        <v>37</v>
      </c>
      <c r="B38" s="96" t="s">
        <v>17</v>
      </c>
      <c r="C38" s="97" t="s">
        <v>5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18</v>
      </c>
      <c r="I38" s="99" t="s">
        <v>1</v>
      </c>
      <c r="J38" s="100" t="s">
        <v>0</v>
      </c>
    </row>
    <row r="39" spans="1:10" ht="25.5" hidden="1" customHeight="1" x14ac:dyDescent="0.25">
      <c r="A39" s="91">
        <v>1</v>
      </c>
      <c r="B39" s="101" t="s">
        <v>56</v>
      </c>
      <c r="C39" s="192"/>
      <c r="D39" s="192"/>
      <c r="E39" s="192"/>
      <c r="F39" s="102">
        <f>'01 1 Pol'!AE103</f>
        <v>0</v>
      </c>
      <c r="G39" s="103">
        <f>'01 1 Pol'!AF103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91">
        <v>2</v>
      </c>
      <c r="B40" s="106"/>
      <c r="C40" s="193" t="s">
        <v>57</v>
      </c>
      <c r="D40" s="193"/>
      <c r="E40" s="193"/>
      <c r="F40" s="107"/>
      <c r="G40" s="108"/>
      <c r="H40" s="108">
        <f>(F40*SazbaDPH1/100)+(G40*SazbaDPH2/100)</f>
        <v>0</v>
      </c>
      <c r="I40" s="108"/>
      <c r="J40" s="109"/>
    </row>
    <row r="41" spans="1:10" ht="25.5" hidden="1" customHeight="1" x14ac:dyDescent="0.25">
      <c r="A41" s="91">
        <v>2</v>
      </c>
      <c r="B41" s="106" t="s">
        <v>45</v>
      </c>
      <c r="C41" s="193" t="s">
        <v>46</v>
      </c>
      <c r="D41" s="193"/>
      <c r="E41" s="193"/>
      <c r="F41" s="107">
        <f>'01 1 Pol'!AE103</f>
        <v>0</v>
      </c>
      <c r="G41" s="108">
        <f>'01 1 Pol'!AF103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5">
      <c r="A42" s="91">
        <v>3</v>
      </c>
      <c r="B42" s="110" t="s">
        <v>43</v>
      </c>
      <c r="C42" s="192" t="s">
        <v>44</v>
      </c>
      <c r="D42" s="192"/>
      <c r="E42" s="192"/>
      <c r="F42" s="111">
        <f>'01 1 Pol'!AE103</f>
        <v>0</v>
      </c>
      <c r="G42" s="104">
        <f>'01 1 Pol'!AF103</f>
        <v>0</v>
      </c>
      <c r="H42" s="104">
        <f>(F42*SazbaDPH1/100)+(G42*SazbaDPH2/100)</f>
        <v>0</v>
      </c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5">
      <c r="A43" s="91"/>
      <c r="B43" s="194" t="s">
        <v>58</v>
      </c>
      <c r="C43" s="195"/>
      <c r="D43" s="195"/>
      <c r="E43" s="196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3">
        <f>SUMIF(A39:A42,"=1",I39:I42)</f>
        <v>0</v>
      </c>
      <c r="J43" s="114">
        <f>SUMIF(A39:A42,"=1",J39:J42)</f>
        <v>0</v>
      </c>
    </row>
    <row r="45" spans="1:10" x14ac:dyDescent="0.25">
      <c r="A45" t="s">
        <v>60</v>
      </c>
      <c r="B45" t="s">
        <v>61</v>
      </c>
    </row>
    <row r="46" spans="1:10" x14ac:dyDescent="0.25">
      <c r="A46" t="s">
        <v>62</v>
      </c>
      <c r="B46" t="s">
        <v>63</v>
      </c>
    </row>
    <row r="47" spans="1:10" x14ac:dyDescent="0.25">
      <c r="A47" t="s">
        <v>64</v>
      </c>
      <c r="B47" t="s">
        <v>65</v>
      </c>
    </row>
    <row r="50" spans="1:10" ht="15.5" x14ac:dyDescent="0.35">
      <c r="B50" s="123" t="s">
        <v>66</v>
      </c>
    </row>
    <row r="52" spans="1:10" ht="25.5" customHeight="1" x14ac:dyDescent="0.25">
      <c r="A52" s="125"/>
      <c r="B52" s="128" t="s">
        <v>17</v>
      </c>
      <c r="C52" s="128" t="s">
        <v>5</v>
      </c>
      <c r="D52" s="129"/>
      <c r="E52" s="129"/>
      <c r="F52" s="130" t="s">
        <v>67</v>
      </c>
      <c r="G52" s="130"/>
      <c r="H52" s="130"/>
      <c r="I52" s="130" t="s">
        <v>29</v>
      </c>
      <c r="J52" s="130" t="s">
        <v>0</v>
      </c>
    </row>
    <row r="53" spans="1:10" ht="36.75" customHeight="1" x14ac:dyDescent="0.25">
      <c r="A53" s="126"/>
      <c r="B53" s="131" t="s">
        <v>68</v>
      </c>
      <c r="C53" s="190" t="s">
        <v>69</v>
      </c>
      <c r="D53" s="191"/>
      <c r="E53" s="191"/>
      <c r="F53" s="137" t="s">
        <v>24</v>
      </c>
      <c r="G53" s="138"/>
      <c r="H53" s="138"/>
      <c r="I53" s="138">
        <f>'01 1 Pol'!G8</f>
        <v>0</v>
      </c>
      <c r="J53" s="135" t="str">
        <f>IF(I60=0,"",I53/I60*100)</f>
        <v/>
      </c>
    </row>
    <row r="54" spans="1:10" ht="36.75" customHeight="1" x14ac:dyDescent="0.25">
      <c r="A54" s="126"/>
      <c r="B54" s="131" t="s">
        <v>70</v>
      </c>
      <c r="C54" s="190" t="s">
        <v>71</v>
      </c>
      <c r="D54" s="191"/>
      <c r="E54" s="191"/>
      <c r="F54" s="137" t="s">
        <v>25</v>
      </c>
      <c r="G54" s="138"/>
      <c r="H54" s="138"/>
      <c r="I54" s="138">
        <f>'01 1 Pol'!G26</f>
        <v>0</v>
      </c>
      <c r="J54" s="135" t="str">
        <f>IF(I60=0,"",I54/I60*100)</f>
        <v/>
      </c>
    </row>
    <row r="55" spans="1:10" ht="36.75" customHeight="1" x14ac:dyDescent="0.25">
      <c r="A55" s="126"/>
      <c r="B55" s="131" t="s">
        <v>72</v>
      </c>
      <c r="C55" s="190" t="s">
        <v>73</v>
      </c>
      <c r="D55" s="191"/>
      <c r="E55" s="191"/>
      <c r="F55" s="137" t="s">
        <v>25</v>
      </c>
      <c r="G55" s="138"/>
      <c r="H55" s="138"/>
      <c r="I55" s="138">
        <f>'01 1 Pol'!G43</f>
        <v>0</v>
      </c>
      <c r="J55" s="135" t="str">
        <f>IF(I60=0,"",I55/I60*100)</f>
        <v/>
      </c>
    </row>
    <row r="56" spans="1:10" ht="36.75" customHeight="1" x14ac:dyDescent="0.25">
      <c r="A56" s="126"/>
      <c r="B56" s="131" t="s">
        <v>74</v>
      </c>
      <c r="C56" s="190" t="s">
        <v>75</v>
      </c>
      <c r="D56" s="191"/>
      <c r="E56" s="191"/>
      <c r="F56" s="137" t="s">
        <v>25</v>
      </c>
      <c r="G56" s="138"/>
      <c r="H56" s="138"/>
      <c r="I56" s="138">
        <f>'01 1 Pol'!G54</f>
        <v>0</v>
      </c>
      <c r="J56" s="135" t="str">
        <f>IF(I60=0,"",I56/I60*100)</f>
        <v/>
      </c>
    </row>
    <row r="57" spans="1:10" ht="36.75" customHeight="1" x14ac:dyDescent="0.25">
      <c r="A57" s="126"/>
      <c r="B57" s="131" t="s">
        <v>76</v>
      </c>
      <c r="C57" s="190" t="s">
        <v>77</v>
      </c>
      <c r="D57" s="191"/>
      <c r="E57" s="191"/>
      <c r="F57" s="137" t="s">
        <v>25</v>
      </c>
      <c r="G57" s="138"/>
      <c r="H57" s="138"/>
      <c r="I57" s="138">
        <f>'01 1 Pol'!G67</f>
        <v>0</v>
      </c>
      <c r="J57" s="135" t="str">
        <f>IF(I60=0,"",I57/I60*100)</f>
        <v/>
      </c>
    </row>
    <row r="58" spans="1:10" ht="36.75" customHeight="1" x14ac:dyDescent="0.25">
      <c r="A58" s="126"/>
      <c r="B58" s="131" t="s">
        <v>78</v>
      </c>
      <c r="C58" s="190" t="s">
        <v>79</v>
      </c>
      <c r="D58" s="191"/>
      <c r="E58" s="191"/>
      <c r="F58" s="137" t="s">
        <v>25</v>
      </c>
      <c r="G58" s="138"/>
      <c r="H58" s="138"/>
      <c r="I58" s="138">
        <f>'01 1 Pol'!G82</f>
        <v>0</v>
      </c>
      <c r="J58" s="135" t="str">
        <f>IF(I60=0,"",I58/I60*100)</f>
        <v/>
      </c>
    </row>
    <row r="59" spans="1:10" ht="36.75" customHeight="1" x14ac:dyDescent="0.25">
      <c r="A59" s="126"/>
      <c r="B59" s="131" t="s">
        <v>80</v>
      </c>
      <c r="C59" s="190" t="s">
        <v>81</v>
      </c>
      <c r="D59" s="191"/>
      <c r="E59" s="191"/>
      <c r="F59" s="137" t="s">
        <v>25</v>
      </c>
      <c r="G59" s="138"/>
      <c r="H59" s="138"/>
      <c r="I59" s="138">
        <f>'01 1 Pol'!G93</f>
        <v>0</v>
      </c>
      <c r="J59" s="135" t="str">
        <f>IF(I60=0,"",I59/I60*100)</f>
        <v/>
      </c>
    </row>
    <row r="60" spans="1:10" ht="25.5" customHeight="1" x14ac:dyDescent="0.25">
      <c r="A60" s="127"/>
      <c r="B60" s="132" t="s">
        <v>1</v>
      </c>
      <c r="C60" s="133"/>
      <c r="D60" s="134"/>
      <c r="E60" s="134"/>
      <c r="F60" s="139"/>
      <c r="G60" s="140"/>
      <c r="H60" s="140"/>
      <c r="I60" s="140">
        <f>SUM(I53:I59)</f>
        <v>0</v>
      </c>
      <c r="J60" s="136">
        <f>SUM(J53:J59)</f>
        <v>0</v>
      </c>
    </row>
    <row r="61" spans="1:10" x14ac:dyDescent="0.25">
      <c r="F61" s="89"/>
      <c r="G61" s="89"/>
      <c r="H61" s="89"/>
      <c r="I61" s="89"/>
      <c r="J61" s="90"/>
    </row>
    <row r="62" spans="1:10" x14ac:dyDescent="0.25">
      <c r="F62" s="89"/>
      <c r="G62" s="89"/>
      <c r="H62" s="89"/>
      <c r="I62" s="89"/>
      <c r="J62" s="90"/>
    </row>
    <row r="63" spans="1:10" x14ac:dyDescent="0.25">
      <c r="F63" s="89"/>
      <c r="G63" s="89"/>
      <c r="H63" s="89"/>
      <c r="I63" s="89"/>
      <c r="J63" s="90"/>
    </row>
  </sheetData>
  <sheetProtection password="8879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8:E58"/>
    <mergeCell ref="C59:E59"/>
    <mergeCell ref="C53:E53"/>
    <mergeCell ref="C54:E54"/>
    <mergeCell ref="C55:E55"/>
    <mergeCell ref="C56:E56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 x14ac:dyDescent="0.25"/>
  <cols>
    <col min="1" max="1" width="4.26953125" style="3" customWidth="1"/>
    <col min="2" max="2" width="14.453125" style="3" customWidth="1"/>
    <col min="3" max="3" width="38.26953125" style="7" customWidth="1"/>
    <col min="4" max="4" width="4.54296875" style="3" customWidth="1"/>
    <col min="5" max="5" width="10.54296875" style="3" customWidth="1"/>
    <col min="6" max="6" width="9.81640625" style="3" customWidth="1"/>
    <col min="7" max="7" width="12.7265625" style="3" customWidth="1"/>
    <col min="8" max="16384" width="9.1796875" style="3"/>
  </cols>
  <sheetData>
    <row r="1" spans="1:7" ht="15.5" x14ac:dyDescent="0.25">
      <c r="A1" s="242" t="s">
        <v>6</v>
      </c>
      <c r="B1" s="242"/>
      <c r="C1" s="243"/>
      <c r="D1" s="242"/>
      <c r="E1" s="242"/>
      <c r="F1" s="242"/>
      <c r="G1" s="242"/>
    </row>
    <row r="2" spans="1:7" ht="25" customHeight="1" x14ac:dyDescent="0.25">
      <c r="A2" s="50" t="s">
        <v>7</v>
      </c>
      <c r="B2" s="49"/>
      <c r="C2" s="244"/>
      <c r="D2" s="244"/>
      <c r="E2" s="244"/>
      <c r="F2" s="244"/>
      <c r="G2" s="245"/>
    </row>
    <row r="3" spans="1:7" ht="25" customHeight="1" x14ac:dyDescent="0.25">
      <c r="A3" s="50" t="s">
        <v>8</v>
      </c>
      <c r="B3" s="49"/>
      <c r="C3" s="244"/>
      <c r="D3" s="244"/>
      <c r="E3" s="244"/>
      <c r="F3" s="244"/>
      <c r="G3" s="245"/>
    </row>
    <row r="4" spans="1:7" ht="25" customHeight="1" x14ac:dyDescent="0.25">
      <c r="A4" s="50" t="s">
        <v>9</v>
      </c>
      <c r="B4" s="49"/>
      <c r="C4" s="244"/>
      <c r="D4" s="244"/>
      <c r="E4" s="244"/>
      <c r="F4" s="244"/>
      <c r="G4" s="245"/>
    </row>
    <row r="5" spans="1:7" x14ac:dyDescent="0.25">
      <c r="B5" s="4"/>
      <c r="C5" s="5"/>
      <c r="D5" s="6"/>
    </row>
  </sheetData>
  <sheetProtection password="8879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workbookViewId="0">
      <pane ySplit="7" topLeftCell="A98" activePane="bottomLeft" state="frozen"/>
      <selection pane="bottomLeft" sqref="A1:G1"/>
    </sheetView>
  </sheetViews>
  <sheetFormatPr defaultRowHeight="12.5" outlineLevelRow="1" x14ac:dyDescent="0.25"/>
  <cols>
    <col min="1" max="1" width="3.453125" customWidth="1"/>
    <col min="2" max="2" width="12.54296875" style="124" customWidth="1"/>
    <col min="3" max="3" width="63.26953125" style="124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7265625" customWidth="1"/>
  </cols>
  <sheetData>
    <row r="1" spans="1:60" ht="15.75" customHeight="1" x14ac:dyDescent="0.35">
      <c r="A1" s="248" t="s">
        <v>84</v>
      </c>
      <c r="B1" s="248"/>
      <c r="C1" s="248"/>
      <c r="D1" s="248"/>
      <c r="E1" s="248"/>
      <c r="F1" s="248"/>
      <c r="G1" s="248"/>
      <c r="AG1" t="s">
        <v>85</v>
      </c>
    </row>
    <row r="2" spans="1:60" ht="25" customHeight="1" x14ac:dyDescent="0.25">
      <c r="A2" s="142" t="s">
        <v>7</v>
      </c>
      <c r="B2" s="49" t="s">
        <v>49</v>
      </c>
      <c r="C2" s="249" t="s">
        <v>46</v>
      </c>
      <c r="D2" s="250"/>
      <c r="E2" s="250"/>
      <c r="F2" s="250"/>
      <c r="G2" s="251"/>
      <c r="AG2" t="s">
        <v>86</v>
      </c>
    </row>
    <row r="3" spans="1:60" ht="25" customHeight="1" x14ac:dyDescent="0.25">
      <c r="A3" s="142" t="s">
        <v>8</v>
      </c>
      <c r="B3" s="49" t="s">
        <v>45</v>
      </c>
      <c r="C3" s="249" t="s">
        <v>46</v>
      </c>
      <c r="D3" s="250"/>
      <c r="E3" s="250"/>
      <c r="F3" s="250"/>
      <c r="G3" s="251"/>
      <c r="AC3" s="124" t="s">
        <v>86</v>
      </c>
      <c r="AG3" t="s">
        <v>87</v>
      </c>
    </row>
    <row r="4" spans="1:60" ht="25" customHeight="1" x14ac:dyDescent="0.25">
      <c r="A4" s="143" t="s">
        <v>9</v>
      </c>
      <c r="B4" s="144" t="s">
        <v>43</v>
      </c>
      <c r="C4" s="252" t="s">
        <v>44</v>
      </c>
      <c r="D4" s="253"/>
      <c r="E4" s="253"/>
      <c r="F4" s="253"/>
      <c r="G4" s="254"/>
      <c r="AG4" t="s">
        <v>88</v>
      </c>
    </row>
    <row r="5" spans="1:60" x14ac:dyDescent="0.25">
      <c r="D5" s="10"/>
    </row>
    <row r="6" spans="1:60" ht="37.5" x14ac:dyDescent="0.25">
      <c r="A6" s="146" t="s">
        <v>89</v>
      </c>
      <c r="B6" s="148" t="s">
        <v>90</v>
      </c>
      <c r="C6" s="148" t="s">
        <v>91</v>
      </c>
      <c r="D6" s="147" t="s">
        <v>92</v>
      </c>
      <c r="E6" s="146" t="s">
        <v>93</v>
      </c>
      <c r="F6" s="145" t="s">
        <v>94</v>
      </c>
      <c r="G6" s="146" t="s">
        <v>29</v>
      </c>
      <c r="H6" s="149" t="s">
        <v>30</v>
      </c>
      <c r="I6" s="149" t="s">
        <v>95</v>
      </c>
      <c r="J6" s="149" t="s">
        <v>31</v>
      </c>
      <c r="K6" s="149" t="s">
        <v>96</v>
      </c>
      <c r="L6" s="149" t="s">
        <v>97</v>
      </c>
      <c r="M6" s="149" t="s">
        <v>98</v>
      </c>
      <c r="N6" s="149" t="s">
        <v>99</v>
      </c>
      <c r="O6" s="149" t="s">
        <v>100</v>
      </c>
      <c r="P6" s="149" t="s">
        <v>101</v>
      </c>
      <c r="Q6" s="149" t="s">
        <v>102</v>
      </c>
      <c r="R6" s="149" t="s">
        <v>103</v>
      </c>
      <c r="S6" s="149" t="s">
        <v>104</v>
      </c>
      <c r="T6" s="149" t="s">
        <v>105</v>
      </c>
      <c r="U6" s="149" t="s">
        <v>106</v>
      </c>
      <c r="V6" s="149" t="s">
        <v>107</v>
      </c>
      <c r="W6" s="149" t="s">
        <v>108</v>
      </c>
      <c r="X6" s="149" t="s">
        <v>109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</row>
    <row r="8" spans="1:60" ht="13" x14ac:dyDescent="0.25">
      <c r="A8" s="167" t="s">
        <v>110</v>
      </c>
      <c r="B8" s="168" t="s">
        <v>68</v>
      </c>
      <c r="C8" s="182" t="s">
        <v>69</v>
      </c>
      <c r="D8" s="169"/>
      <c r="E8" s="170"/>
      <c r="F8" s="171"/>
      <c r="G8" s="171">
        <f>SUMIF(AG9:AG25,"&lt;&gt;NOR",G9:G25)</f>
        <v>0</v>
      </c>
      <c r="H8" s="171"/>
      <c r="I8" s="171">
        <f>SUM(I9:I25)</f>
        <v>0</v>
      </c>
      <c r="J8" s="171"/>
      <c r="K8" s="171">
        <f>SUM(K9:K25)</f>
        <v>0</v>
      </c>
      <c r="L8" s="171"/>
      <c r="M8" s="171">
        <f>SUM(M9:M25)</f>
        <v>0</v>
      </c>
      <c r="N8" s="170"/>
      <c r="O8" s="170">
        <f>SUM(O9:O25)</f>
        <v>0</v>
      </c>
      <c r="P8" s="170"/>
      <c r="Q8" s="170">
        <f>SUM(Q9:Q25)</f>
        <v>0</v>
      </c>
      <c r="R8" s="171"/>
      <c r="S8" s="171"/>
      <c r="T8" s="172"/>
      <c r="U8" s="166"/>
      <c r="V8" s="166">
        <f>SUM(V9:V25)</f>
        <v>0</v>
      </c>
      <c r="W8" s="166"/>
      <c r="X8" s="166"/>
      <c r="AG8" t="s">
        <v>111</v>
      </c>
    </row>
    <row r="9" spans="1:60" outlineLevel="1" x14ac:dyDescent="0.25">
      <c r="A9" s="174">
        <v>1</v>
      </c>
      <c r="B9" s="175" t="s">
        <v>112</v>
      </c>
      <c r="C9" s="183" t="s">
        <v>113</v>
      </c>
      <c r="D9" s="176"/>
      <c r="E9" s="177">
        <v>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9"/>
      <c r="S9" s="179" t="s">
        <v>114</v>
      </c>
      <c r="T9" s="180" t="s">
        <v>115</v>
      </c>
      <c r="U9" s="160">
        <v>0</v>
      </c>
      <c r="V9" s="160">
        <f>ROUND(E9*U9,2)</f>
        <v>0</v>
      </c>
      <c r="W9" s="160"/>
      <c r="X9" s="160" t="s">
        <v>116</v>
      </c>
      <c r="Y9" s="150"/>
      <c r="Z9" s="150"/>
      <c r="AA9" s="150"/>
      <c r="AB9" s="150"/>
      <c r="AC9" s="150"/>
      <c r="AD9" s="150"/>
      <c r="AE9" s="150"/>
      <c r="AF9" s="150"/>
      <c r="AG9" s="150" t="s">
        <v>117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57"/>
      <c r="B10" s="158"/>
      <c r="C10" s="255" t="s">
        <v>118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50"/>
      <c r="Z10" s="150"/>
      <c r="AA10" s="150"/>
      <c r="AB10" s="150"/>
      <c r="AC10" s="150"/>
      <c r="AD10" s="150"/>
      <c r="AE10" s="150"/>
      <c r="AF10" s="150"/>
      <c r="AG10" s="150" t="s">
        <v>119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81" t="str">
        <f>C10</f>
        <v>Před výrobou je nutné provést individuální zaměření rozměrů pro veškerý nábytek. Rozměry v rozpočtu uvedené jsou orientační.</v>
      </c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57"/>
      <c r="B11" s="158"/>
      <c r="C11" s="246" t="s">
        <v>120</v>
      </c>
      <c r="D11" s="247"/>
      <c r="E11" s="247"/>
      <c r="F11" s="247"/>
      <c r="G11" s="247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50"/>
      <c r="Z11" s="150"/>
      <c r="AA11" s="150"/>
      <c r="AB11" s="150"/>
      <c r="AC11" s="150"/>
      <c r="AD11" s="150"/>
      <c r="AE11" s="150"/>
      <c r="AF11" s="150"/>
      <c r="AG11" s="150" t="s">
        <v>119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57"/>
      <c r="B12" s="158"/>
      <c r="C12" s="246" t="s">
        <v>121</v>
      </c>
      <c r="D12" s="247"/>
      <c r="E12" s="247"/>
      <c r="F12" s="247"/>
      <c r="G12" s="247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50"/>
      <c r="Z12" s="150"/>
      <c r="AA12" s="150"/>
      <c r="AB12" s="150"/>
      <c r="AC12" s="150"/>
      <c r="AD12" s="150"/>
      <c r="AE12" s="150"/>
      <c r="AF12" s="150"/>
      <c r="AG12" s="150" t="s">
        <v>119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81" t="str">
        <f>C12</f>
        <v>Položka obsahuje dodávku a montáž materiálu, přesun materiálu v rámci stavby a další náklady s tím spojené.</v>
      </c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57"/>
      <c r="B13" s="158"/>
      <c r="C13" s="246" t="s">
        <v>216</v>
      </c>
      <c r="D13" s="247"/>
      <c r="E13" s="247"/>
      <c r="F13" s="247"/>
      <c r="G13" s="24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50"/>
      <c r="Z13" s="150"/>
      <c r="AA13" s="150"/>
      <c r="AB13" s="150"/>
      <c r="AC13" s="150"/>
      <c r="AD13" s="150"/>
      <c r="AE13" s="150"/>
      <c r="AF13" s="150"/>
      <c r="AG13" s="150" t="s">
        <v>119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57"/>
      <c r="B14" s="158"/>
      <c r="C14" s="246" t="s">
        <v>122</v>
      </c>
      <c r="D14" s="247"/>
      <c r="E14" s="247"/>
      <c r="F14" s="247"/>
      <c r="G14" s="247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50"/>
      <c r="Z14" s="150"/>
      <c r="AA14" s="150"/>
      <c r="AB14" s="150"/>
      <c r="AC14" s="150"/>
      <c r="AD14" s="150"/>
      <c r="AE14" s="150"/>
      <c r="AF14" s="150"/>
      <c r="AG14" s="150" t="s">
        <v>119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5" outlineLevel="1" x14ac:dyDescent="0.25">
      <c r="A15" s="157"/>
      <c r="B15" s="158"/>
      <c r="C15" s="246" t="s">
        <v>123</v>
      </c>
      <c r="D15" s="247"/>
      <c r="E15" s="247"/>
      <c r="F15" s="247"/>
      <c r="G15" s="247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50"/>
      <c r="Z15" s="150"/>
      <c r="AA15" s="150"/>
      <c r="AB15" s="150"/>
      <c r="AC15" s="150"/>
      <c r="AD15" s="150"/>
      <c r="AE15" s="150"/>
      <c r="AF15" s="150"/>
      <c r="AG15" s="150" t="s">
        <v>119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81" t="str">
        <f>C15</f>
        <v>Dodavatel netrvá ohledně dodávky bílého lamina ( na korpusy) na laminu DTDL1100ST30, je přípustná náhrada  za lamino DTDL101PE, tloušťce 18 mm a v bílé barvě.</v>
      </c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57"/>
      <c r="B16" s="158"/>
      <c r="C16" s="246" t="s">
        <v>124</v>
      </c>
      <c r="D16" s="247"/>
      <c r="E16" s="247"/>
      <c r="F16" s="247"/>
      <c r="G16" s="247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50"/>
      <c r="Z16" s="150"/>
      <c r="AA16" s="150"/>
      <c r="AB16" s="150"/>
      <c r="AC16" s="150"/>
      <c r="AD16" s="150"/>
      <c r="AE16" s="150"/>
      <c r="AF16" s="150"/>
      <c r="AG16" s="150" t="s">
        <v>119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81" t="str">
        <f>C16</f>
        <v>Veškeré dělení skříní je možné za předpokladu, že bude zajištěn požadovaný počet polic a o zadané výšce.</v>
      </c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57"/>
      <c r="B17" s="158"/>
      <c r="C17" s="246" t="s">
        <v>125</v>
      </c>
      <c r="D17" s="247"/>
      <c r="E17" s="247"/>
      <c r="F17" s="247"/>
      <c r="G17" s="247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50"/>
      <c r="Z17" s="150"/>
      <c r="AA17" s="150"/>
      <c r="AB17" s="150"/>
      <c r="AC17" s="150"/>
      <c r="AD17" s="150"/>
      <c r="AE17" s="150"/>
      <c r="AF17" s="150"/>
      <c r="AG17" s="150" t="s">
        <v>119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5" outlineLevel="1" x14ac:dyDescent="0.25">
      <c r="A18" s="157"/>
      <c r="B18" s="158"/>
      <c r="C18" s="246" t="s">
        <v>126</v>
      </c>
      <c r="D18" s="247"/>
      <c r="E18" s="247"/>
      <c r="F18" s="247"/>
      <c r="G18" s="247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50"/>
      <c r="Z18" s="150"/>
      <c r="AA18" s="150"/>
      <c r="AB18" s="150"/>
      <c r="AC18" s="150"/>
      <c r="AD18" s="150"/>
      <c r="AE18" s="150"/>
      <c r="AF18" s="150"/>
      <c r="AG18" s="150" t="s">
        <v>119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81" t="str">
        <f>C18</f>
        <v>Bočnice budou lícovat s horní hranou s vrchem skříně. Bočnice budou užity jako nosný prvek - tedy s provedením od podlahy. Netrváme na provedení bočnic vzhledem k dostupným délkám používaného lamina, v jednom kuse.</v>
      </c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57"/>
      <c r="B19" s="158"/>
      <c r="C19" s="246" t="s">
        <v>127</v>
      </c>
      <c r="D19" s="247"/>
      <c r="E19" s="247"/>
      <c r="F19" s="247"/>
      <c r="G19" s="247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50"/>
      <c r="Z19" s="150"/>
      <c r="AA19" s="150"/>
      <c r="AB19" s="150"/>
      <c r="AC19" s="150"/>
      <c r="AD19" s="150"/>
      <c r="AE19" s="150"/>
      <c r="AF19" s="150"/>
      <c r="AG19" s="150" t="s">
        <v>119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81" t="str">
        <f>C19</f>
        <v>V případě skříní, které jsou zakresleny jako nedělitelné,nemají zdvojenou stěnu korpusu... trváme na dodržení řešení v PD, kvůli menší spotřebě materiálu.</v>
      </c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246" t="s">
        <v>128</v>
      </c>
      <c r="D20" s="247"/>
      <c r="E20" s="247"/>
      <c r="F20" s="247"/>
      <c r="G20" s="247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50"/>
      <c r="Z20" s="150"/>
      <c r="AA20" s="150"/>
      <c r="AB20" s="150"/>
      <c r="AC20" s="150"/>
      <c r="AD20" s="150"/>
      <c r="AE20" s="150"/>
      <c r="AF20" s="150"/>
      <c r="AG20" s="150" t="s">
        <v>119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57"/>
      <c r="B21" s="158"/>
      <c r="C21" s="246" t="s">
        <v>129</v>
      </c>
      <c r="D21" s="247"/>
      <c r="E21" s="247"/>
      <c r="F21" s="247"/>
      <c r="G21" s="247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50"/>
      <c r="Z21" s="150"/>
      <c r="AA21" s="150"/>
      <c r="AB21" s="150"/>
      <c r="AC21" s="150"/>
      <c r="AD21" s="150"/>
      <c r="AE21" s="150"/>
      <c r="AF21" s="150"/>
      <c r="AG21" s="150" t="s">
        <v>119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57"/>
      <c r="B22" s="158"/>
      <c r="C22" s="246" t="s">
        <v>130</v>
      </c>
      <c r="D22" s="247"/>
      <c r="E22" s="247"/>
      <c r="F22" s="247"/>
      <c r="G22" s="247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50"/>
      <c r="Z22" s="150"/>
      <c r="AA22" s="150"/>
      <c r="AB22" s="150"/>
      <c r="AC22" s="150"/>
      <c r="AD22" s="150"/>
      <c r="AE22" s="150"/>
      <c r="AF22" s="150"/>
      <c r="AG22" s="150" t="s">
        <v>119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5">
      <c r="A23" s="157"/>
      <c r="B23" s="158"/>
      <c r="C23" s="246" t="s">
        <v>131</v>
      </c>
      <c r="D23" s="247"/>
      <c r="E23" s="247"/>
      <c r="F23" s="247"/>
      <c r="G23" s="247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50"/>
      <c r="Z23" s="150"/>
      <c r="AA23" s="150"/>
      <c r="AB23" s="150"/>
      <c r="AC23" s="150"/>
      <c r="AD23" s="150"/>
      <c r="AE23" s="150"/>
      <c r="AF23" s="150"/>
      <c r="AG23" s="150" t="s">
        <v>119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57"/>
      <c r="B24" s="158"/>
      <c r="C24" s="184" t="s">
        <v>132</v>
      </c>
      <c r="D24" s="161"/>
      <c r="E24" s="162"/>
      <c r="F24" s="163"/>
      <c r="G24" s="163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50"/>
      <c r="Z24" s="150"/>
      <c r="AA24" s="150"/>
      <c r="AB24" s="150"/>
      <c r="AC24" s="150"/>
      <c r="AD24" s="150"/>
      <c r="AE24" s="150"/>
      <c r="AF24" s="150"/>
      <c r="AG24" s="150" t="s">
        <v>119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57"/>
      <c r="B25" s="158"/>
      <c r="C25" s="246" t="s">
        <v>133</v>
      </c>
      <c r="D25" s="247"/>
      <c r="E25" s="247"/>
      <c r="F25" s="247"/>
      <c r="G25" s="247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50"/>
      <c r="Z25" s="150"/>
      <c r="AA25" s="150"/>
      <c r="AB25" s="150"/>
      <c r="AC25" s="150"/>
      <c r="AD25" s="150"/>
      <c r="AE25" s="150"/>
      <c r="AF25" s="150"/>
      <c r="AG25" s="150" t="s">
        <v>119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3" x14ac:dyDescent="0.25">
      <c r="A26" s="167" t="s">
        <v>110</v>
      </c>
      <c r="B26" s="168" t="s">
        <v>70</v>
      </c>
      <c r="C26" s="182" t="s">
        <v>71</v>
      </c>
      <c r="D26" s="169"/>
      <c r="E26" s="170"/>
      <c r="F26" s="171"/>
      <c r="G26" s="171">
        <f>SUMIF(AG27:AG42,"&lt;&gt;NOR",G27:G42)</f>
        <v>0</v>
      </c>
      <c r="H26" s="171"/>
      <c r="I26" s="171">
        <f>SUM(I27:I42)</f>
        <v>0</v>
      </c>
      <c r="J26" s="171"/>
      <c r="K26" s="171">
        <f>SUM(K27:K42)</f>
        <v>0</v>
      </c>
      <c r="L26" s="171"/>
      <c r="M26" s="171">
        <f>SUM(M27:M42)</f>
        <v>0</v>
      </c>
      <c r="N26" s="170"/>
      <c r="O26" s="170">
        <f>SUM(O27:O42)</f>
        <v>0</v>
      </c>
      <c r="P26" s="170"/>
      <c r="Q26" s="170">
        <f>SUM(Q27:Q42)</f>
        <v>0</v>
      </c>
      <c r="R26" s="171"/>
      <c r="S26" s="171"/>
      <c r="T26" s="172"/>
      <c r="U26" s="166"/>
      <c r="V26" s="166">
        <f>SUM(V27:V42)</f>
        <v>0</v>
      </c>
      <c r="W26" s="166"/>
      <c r="X26" s="166"/>
      <c r="AG26" t="s">
        <v>111</v>
      </c>
    </row>
    <row r="27" spans="1:60" ht="20" outlineLevel="1" x14ac:dyDescent="0.25">
      <c r="A27" s="174">
        <v>2</v>
      </c>
      <c r="B27" s="175" t="s">
        <v>134</v>
      </c>
      <c r="C27" s="183" t="s">
        <v>135</v>
      </c>
      <c r="D27" s="176" t="s">
        <v>136</v>
      </c>
      <c r="E27" s="177">
        <v>11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21</v>
      </c>
      <c r="M27" s="179">
        <f>G27*(1+L27/100)</f>
        <v>0</v>
      </c>
      <c r="N27" s="177">
        <v>0</v>
      </c>
      <c r="O27" s="177">
        <f>ROUND(E27*N27,2)</f>
        <v>0</v>
      </c>
      <c r="P27" s="177">
        <v>0</v>
      </c>
      <c r="Q27" s="177">
        <f>ROUND(E27*P27,2)</f>
        <v>0</v>
      </c>
      <c r="R27" s="179"/>
      <c r="S27" s="179" t="s">
        <v>114</v>
      </c>
      <c r="T27" s="180" t="s">
        <v>115</v>
      </c>
      <c r="U27" s="160">
        <v>0</v>
      </c>
      <c r="V27" s="160">
        <f>ROUND(E27*U27,2)</f>
        <v>0</v>
      </c>
      <c r="W27" s="160"/>
      <c r="X27" s="160" t="s">
        <v>137</v>
      </c>
      <c r="Y27" s="150"/>
      <c r="Z27" s="150"/>
      <c r="AA27" s="150"/>
      <c r="AB27" s="150"/>
      <c r="AC27" s="150"/>
      <c r="AD27" s="150"/>
      <c r="AE27" s="150"/>
      <c r="AF27" s="150"/>
      <c r="AG27" s="150" t="s">
        <v>138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" outlineLevel="1" x14ac:dyDescent="0.25">
      <c r="A28" s="157"/>
      <c r="B28" s="158"/>
      <c r="C28" s="185" t="s">
        <v>139</v>
      </c>
      <c r="D28" s="164"/>
      <c r="E28" s="165">
        <v>11</v>
      </c>
      <c r="F28" s="160"/>
      <c r="G28" s="160"/>
      <c r="H28" s="160"/>
      <c r="I28" s="160"/>
      <c r="J28" s="160"/>
      <c r="K28" s="160"/>
      <c r="L28" s="160"/>
      <c r="M28" s="160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50"/>
      <c r="Z28" s="150"/>
      <c r="AA28" s="150"/>
      <c r="AB28" s="150"/>
      <c r="AC28" s="150"/>
      <c r="AD28" s="150"/>
      <c r="AE28" s="150"/>
      <c r="AF28" s="150"/>
      <c r="AG28" s="150" t="s">
        <v>140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0" outlineLevel="1" x14ac:dyDescent="0.25">
      <c r="A29" s="174">
        <v>3</v>
      </c>
      <c r="B29" s="175" t="s">
        <v>141</v>
      </c>
      <c r="C29" s="183" t="s">
        <v>142</v>
      </c>
      <c r="D29" s="176" t="s">
        <v>136</v>
      </c>
      <c r="E29" s="177">
        <v>1</v>
      </c>
      <c r="F29" s="178"/>
      <c r="G29" s="179">
        <f>ROUND(E29*F29,2)</f>
        <v>0</v>
      </c>
      <c r="H29" s="178"/>
      <c r="I29" s="179">
        <f>ROUND(E29*H29,2)</f>
        <v>0</v>
      </c>
      <c r="J29" s="178"/>
      <c r="K29" s="179">
        <f>ROUND(E29*J29,2)</f>
        <v>0</v>
      </c>
      <c r="L29" s="179">
        <v>21</v>
      </c>
      <c r="M29" s="179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9"/>
      <c r="S29" s="179" t="s">
        <v>114</v>
      </c>
      <c r="T29" s="180" t="s">
        <v>115</v>
      </c>
      <c r="U29" s="160">
        <v>0</v>
      </c>
      <c r="V29" s="160">
        <f>ROUND(E29*U29,2)</f>
        <v>0</v>
      </c>
      <c r="W29" s="160"/>
      <c r="X29" s="160" t="s">
        <v>137</v>
      </c>
      <c r="Y29" s="150"/>
      <c r="Z29" s="150"/>
      <c r="AA29" s="150"/>
      <c r="AB29" s="150"/>
      <c r="AC29" s="150"/>
      <c r="AD29" s="150"/>
      <c r="AE29" s="150"/>
      <c r="AF29" s="150"/>
      <c r="AG29" s="150" t="s">
        <v>138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20" outlineLevel="1" x14ac:dyDescent="0.25">
      <c r="A30" s="157"/>
      <c r="B30" s="158"/>
      <c r="C30" s="185" t="s">
        <v>143</v>
      </c>
      <c r="D30" s="164"/>
      <c r="E30" s="165">
        <v>1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50"/>
      <c r="Z30" s="150"/>
      <c r="AA30" s="150"/>
      <c r="AB30" s="150"/>
      <c r="AC30" s="150"/>
      <c r="AD30" s="150"/>
      <c r="AE30" s="150"/>
      <c r="AF30" s="150"/>
      <c r="AG30" s="150" t="s">
        <v>140</v>
      </c>
      <c r="AH30" s="150">
        <v>0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74">
        <v>4</v>
      </c>
      <c r="B31" s="175" t="s">
        <v>144</v>
      </c>
      <c r="C31" s="183" t="s">
        <v>145</v>
      </c>
      <c r="D31" s="176" t="s">
        <v>136</v>
      </c>
      <c r="E31" s="177">
        <v>1</v>
      </c>
      <c r="F31" s="178"/>
      <c r="G31" s="179">
        <f>ROUND(E31*F31,2)</f>
        <v>0</v>
      </c>
      <c r="H31" s="178"/>
      <c r="I31" s="179">
        <f>ROUND(E31*H31,2)</f>
        <v>0</v>
      </c>
      <c r="J31" s="178"/>
      <c r="K31" s="179">
        <f>ROUND(E31*J31,2)</f>
        <v>0</v>
      </c>
      <c r="L31" s="179">
        <v>21</v>
      </c>
      <c r="M31" s="179">
        <f>G31*(1+L31/100)</f>
        <v>0</v>
      </c>
      <c r="N31" s="177">
        <v>0</v>
      </c>
      <c r="O31" s="177">
        <f>ROUND(E31*N31,2)</f>
        <v>0</v>
      </c>
      <c r="P31" s="177">
        <v>0</v>
      </c>
      <c r="Q31" s="177">
        <f>ROUND(E31*P31,2)</f>
        <v>0</v>
      </c>
      <c r="R31" s="179"/>
      <c r="S31" s="179" t="s">
        <v>114</v>
      </c>
      <c r="T31" s="180" t="s">
        <v>115</v>
      </c>
      <c r="U31" s="160">
        <v>0</v>
      </c>
      <c r="V31" s="160">
        <f>ROUND(E31*U31,2)</f>
        <v>0</v>
      </c>
      <c r="W31" s="160"/>
      <c r="X31" s="160" t="s">
        <v>137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138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0" outlineLevel="1" x14ac:dyDescent="0.25">
      <c r="A32" s="157"/>
      <c r="B32" s="158"/>
      <c r="C32" s="185" t="s">
        <v>143</v>
      </c>
      <c r="D32" s="164"/>
      <c r="E32" s="165">
        <v>1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50"/>
      <c r="Z32" s="150"/>
      <c r="AA32" s="150"/>
      <c r="AB32" s="150"/>
      <c r="AC32" s="150"/>
      <c r="AD32" s="150"/>
      <c r="AE32" s="150"/>
      <c r="AF32" s="150"/>
      <c r="AG32" s="150" t="s">
        <v>140</v>
      </c>
      <c r="AH32" s="150">
        <v>0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74">
        <v>5</v>
      </c>
      <c r="B33" s="175" t="s">
        <v>146</v>
      </c>
      <c r="C33" s="183" t="s">
        <v>147</v>
      </c>
      <c r="D33" s="176" t="s">
        <v>136</v>
      </c>
      <c r="E33" s="177">
        <v>2</v>
      </c>
      <c r="F33" s="178"/>
      <c r="G33" s="179">
        <f>ROUND(E33*F33,2)</f>
        <v>0</v>
      </c>
      <c r="H33" s="178"/>
      <c r="I33" s="179">
        <f>ROUND(E33*H33,2)</f>
        <v>0</v>
      </c>
      <c r="J33" s="178"/>
      <c r="K33" s="179">
        <f>ROUND(E33*J33,2)</f>
        <v>0</v>
      </c>
      <c r="L33" s="179">
        <v>21</v>
      </c>
      <c r="M33" s="179">
        <f>G33*(1+L33/100)</f>
        <v>0</v>
      </c>
      <c r="N33" s="177">
        <v>0</v>
      </c>
      <c r="O33" s="177">
        <f>ROUND(E33*N33,2)</f>
        <v>0</v>
      </c>
      <c r="P33" s="177">
        <v>0</v>
      </c>
      <c r="Q33" s="177">
        <f>ROUND(E33*P33,2)</f>
        <v>0</v>
      </c>
      <c r="R33" s="179"/>
      <c r="S33" s="179" t="s">
        <v>114</v>
      </c>
      <c r="T33" s="180" t="s">
        <v>115</v>
      </c>
      <c r="U33" s="160">
        <v>0</v>
      </c>
      <c r="V33" s="160">
        <f>ROUND(E33*U33,2)</f>
        <v>0</v>
      </c>
      <c r="W33" s="160"/>
      <c r="X33" s="160" t="s">
        <v>137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138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20" outlineLevel="1" x14ac:dyDescent="0.25">
      <c r="A34" s="157"/>
      <c r="B34" s="158"/>
      <c r="C34" s="185" t="s">
        <v>148</v>
      </c>
      <c r="D34" s="164"/>
      <c r="E34" s="165">
        <v>2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50"/>
      <c r="Z34" s="150"/>
      <c r="AA34" s="150"/>
      <c r="AB34" s="150"/>
      <c r="AC34" s="150"/>
      <c r="AD34" s="150"/>
      <c r="AE34" s="150"/>
      <c r="AF34" s="150"/>
      <c r="AG34" s="150" t="s">
        <v>140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4">
        <v>6</v>
      </c>
      <c r="B35" s="175" t="s">
        <v>149</v>
      </c>
      <c r="C35" s="183" t="s">
        <v>150</v>
      </c>
      <c r="D35" s="176" t="s">
        <v>136</v>
      </c>
      <c r="E35" s="177">
        <v>1</v>
      </c>
      <c r="F35" s="178"/>
      <c r="G35" s="179">
        <f>ROUND(E35*F35,2)</f>
        <v>0</v>
      </c>
      <c r="H35" s="178"/>
      <c r="I35" s="179">
        <f>ROUND(E35*H35,2)</f>
        <v>0</v>
      </c>
      <c r="J35" s="178"/>
      <c r="K35" s="179">
        <f>ROUND(E35*J35,2)</f>
        <v>0</v>
      </c>
      <c r="L35" s="179">
        <v>21</v>
      </c>
      <c r="M35" s="179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9"/>
      <c r="S35" s="179" t="s">
        <v>114</v>
      </c>
      <c r="T35" s="180" t="s">
        <v>115</v>
      </c>
      <c r="U35" s="160">
        <v>0</v>
      </c>
      <c r="V35" s="160">
        <f>ROUND(E35*U35,2)</f>
        <v>0</v>
      </c>
      <c r="W35" s="160"/>
      <c r="X35" s="160" t="s">
        <v>137</v>
      </c>
      <c r="Y35" s="150"/>
      <c r="Z35" s="150"/>
      <c r="AA35" s="150"/>
      <c r="AB35" s="150"/>
      <c r="AC35" s="150"/>
      <c r="AD35" s="150"/>
      <c r="AE35" s="150"/>
      <c r="AF35" s="150"/>
      <c r="AG35" s="150" t="s">
        <v>138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" outlineLevel="1" x14ac:dyDescent="0.25">
      <c r="A36" s="157"/>
      <c r="B36" s="158"/>
      <c r="C36" s="185" t="s">
        <v>143</v>
      </c>
      <c r="D36" s="164"/>
      <c r="E36" s="165">
        <v>1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50"/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74">
        <v>7</v>
      </c>
      <c r="B37" s="175" t="s">
        <v>151</v>
      </c>
      <c r="C37" s="183" t="s">
        <v>152</v>
      </c>
      <c r="D37" s="176" t="s">
        <v>136</v>
      </c>
      <c r="E37" s="177">
        <v>1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9"/>
      <c r="S37" s="179" t="s">
        <v>114</v>
      </c>
      <c r="T37" s="180" t="s">
        <v>115</v>
      </c>
      <c r="U37" s="160">
        <v>0</v>
      </c>
      <c r="V37" s="160">
        <f>ROUND(E37*U37,2)</f>
        <v>0</v>
      </c>
      <c r="W37" s="160"/>
      <c r="X37" s="160" t="s">
        <v>137</v>
      </c>
      <c r="Y37" s="150"/>
      <c r="Z37" s="150"/>
      <c r="AA37" s="150"/>
      <c r="AB37" s="150"/>
      <c r="AC37" s="150"/>
      <c r="AD37" s="150"/>
      <c r="AE37" s="150"/>
      <c r="AF37" s="150"/>
      <c r="AG37" s="150" t="s">
        <v>138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" outlineLevel="1" x14ac:dyDescent="0.25">
      <c r="A38" s="157"/>
      <c r="B38" s="158"/>
      <c r="C38" s="185" t="s">
        <v>143</v>
      </c>
      <c r="D38" s="164"/>
      <c r="E38" s="165">
        <v>1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50"/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74">
        <v>8</v>
      </c>
      <c r="B39" s="175" t="s">
        <v>153</v>
      </c>
      <c r="C39" s="183" t="s">
        <v>154</v>
      </c>
      <c r="D39" s="176" t="s">
        <v>136</v>
      </c>
      <c r="E39" s="177">
        <v>1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21</v>
      </c>
      <c r="M39" s="179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9"/>
      <c r="S39" s="179" t="s">
        <v>114</v>
      </c>
      <c r="T39" s="180" t="s">
        <v>115</v>
      </c>
      <c r="U39" s="160">
        <v>0</v>
      </c>
      <c r="V39" s="160">
        <f>ROUND(E39*U39,2)</f>
        <v>0</v>
      </c>
      <c r="W39" s="160"/>
      <c r="X39" s="160" t="s">
        <v>137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138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" outlineLevel="1" x14ac:dyDescent="0.25">
      <c r="A40" s="157"/>
      <c r="B40" s="158"/>
      <c r="C40" s="185" t="s">
        <v>143</v>
      </c>
      <c r="D40" s="164"/>
      <c r="E40" s="165">
        <v>1</v>
      </c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50"/>
      <c r="Z40" s="150"/>
      <c r="AA40" s="150"/>
      <c r="AB40" s="150"/>
      <c r="AC40" s="150"/>
      <c r="AD40" s="150"/>
      <c r="AE40" s="150"/>
      <c r="AF40" s="150"/>
      <c r="AG40" s="150" t="s">
        <v>140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20" outlineLevel="1" x14ac:dyDescent="0.25">
      <c r="A41" s="174">
        <v>9</v>
      </c>
      <c r="B41" s="175" t="s">
        <v>155</v>
      </c>
      <c r="C41" s="183" t="s">
        <v>156</v>
      </c>
      <c r="D41" s="176" t="s">
        <v>136</v>
      </c>
      <c r="E41" s="177">
        <v>1</v>
      </c>
      <c r="F41" s="178"/>
      <c r="G41" s="179">
        <f>ROUND(E41*F41,2)</f>
        <v>0</v>
      </c>
      <c r="H41" s="178"/>
      <c r="I41" s="179">
        <f>ROUND(E41*H41,2)</f>
        <v>0</v>
      </c>
      <c r="J41" s="178"/>
      <c r="K41" s="179">
        <f>ROUND(E41*J41,2)</f>
        <v>0</v>
      </c>
      <c r="L41" s="179">
        <v>21</v>
      </c>
      <c r="M41" s="179">
        <f>G41*(1+L41/100)</f>
        <v>0</v>
      </c>
      <c r="N41" s="177">
        <v>0</v>
      </c>
      <c r="O41" s="177">
        <f>ROUND(E41*N41,2)</f>
        <v>0</v>
      </c>
      <c r="P41" s="177">
        <v>0</v>
      </c>
      <c r="Q41" s="177">
        <f>ROUND(E41*P41,2)</f>
        <v>0</v>
      </c>
      <c r="R41" s="179"/>
      <c r="S41" s="179" t="s">
        <v>114</v>
      </c>
      <c r="T41" s="180" t="s">
        <v>115</v>
      </c>
      <c r="U41" s="160">
        <v>0</v>
      </c>
      <c r="V41" s="160">
        <f>ROUND(E41*U41,2)</f>
        <v>0</v>
      </c>
      <c r="W41" s="160"/>
      <c r="X41" s="160" t="s">
        <v>137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138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0" outlineLevel="1" x14ac:dyDescent="0.25">
      <c r="A42" s="157"/>
      <c r="B42" s="158"/>
      <c r="C42" s="185" t="s">
        <v>143</v>
      </c>
      <c r="D42" s="164"/>
      <c r="E42" s="165">
        <v>1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50"/>
      <c r="Z42" s="150"/>
      <c r="AA42" s="150"/>
      <c r="AB42" s="150"/>
      <c r="AC42" s="150"/>
      <c r="AD42" s="150"/>
      <c r="AE42" s="150"/>
      <c r="AF42" s="150"/>
      <c r="AG42" s="150" t="s">
        <v>140</v>
      </c>
      <c r="AH42" s="150">
        <v>0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13" x14ac:dyDescent="0.25">
      <c r="A43" s="167" t="s">
        <v>110</v>
      </c>
      <c r="B43" s="168" t="s">
        <v>72</v>
      </c>
      <c r="C43" s="182" t="s">
        <v>73</v>
      </c>
      <c r="D43" s="169"/>
      <c r="E43" s="170"/>
      <c r="F43" s="171"/>
      <c r="G43" s="171">
        <f>SUMIF(AG44:AG53,"&lt;&gt;NOR",G44:G53)</f>
        <v>0</v>
      </c>
      <c r="H43" s="171"/>
      <c r="I43" s="171">
        <f>SUM(I44:I53)</f>
        <v>0</v>
      </c>
      <c r="J43" s="171"/>
      <c r="K43" s="171">
        <f>SUM(K44:K53)</f>
        <v>0</v>
      </c>
      <c r="L43" s="171"/>
      <c r="M43" s="171">
        <f>SUM(M44:M53)</f>
        <v>0</v>
      </c>
      <c r="N43" s="170"/>
      <c r="O43" s="170">
        <f>SUM(O44:O53)</f>
        <v>0</v>
      </c>
      <c r="P43" s="170"/>
      <c r="Q43" s="170">
        <f>SUM(Q44:Q53)</f>
        <v>0</v>
      </c>
      <c r="R43" s="171"/>
      <c r="S43" s="171"/>
      <c r="T43" s="172"/>
      <c r="U43" s="166"/>
      <c r="V43" s="166">
        <f>SUM(V44:V53)</f>
        <v>0</v>
      </c>
      <c r="W43" s="166"/>
      <c r="X43" s="166"/>
      <c r="AG43" t="s">
        <v>111</v>
      </c>
    </row>
    <row r="44" spans="1:60" outlineLevel="1" x14ac:dyDescent="0.25">
      <c r="A44" s="174">
        <v>10</v>
      </c>
      <c r="B44" s="175" t="s">
        <v>157</v>
      </c>
      <c r="C44" s="183" t="s">
        <v>158</v>
      </c>
      <c r="D44" s="176" t="s">
        <v>159</v>
      </c>
      <c r="E44" s="177">
        <v>1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9"/>
      <c r="S44" s="179" t="s">
        <v>114</v>
      </c>
      <c r="T44" s="180" t="s">
        <v>115</v>
      </c>
      <c r="U44" s="160">
        <v>0</v>
      </c>
      <c r="V44" s="160">
        <f>ROUND(E44*U44,2)</f>
        <v>0</v>
      </c>
      <c r="W44" s="160"/>
      <c r="X44" s="160" t="s">
        <v>116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117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" outlineLevel="1" x14ac:dyDescent="0.25">
      <c r="A45" s="157"/>
      <c r="B45" s="158"/>
      <c r="C45" s="185" t="s">
        <v>143</v>
      </c>
      <c r="D45" s="164"/>
      <c r="E45" s="165">
        <v>1</v>
      </c>
      <c r="F45" s="160"/>
      <c r="G45" s="160"/>
      <c r="H45" s="160"/>
      <c r="I45" s="160"/>
      <c r="J45" s="160"/>
      <c r="K45" s="160"/>
      <c r="L45" s="160"/>
      <c r="M45" s="160"/>
      <c r="N45" s="159"/>
      <c r="O45" s="159"/>
      <c r="P45" s="159"/>
      <c r="Q45" s="159"/>
      <c r="R45" s="160"/>
      <c r="S45" s="160"/>
      <c r="T45" s="160"/>
      <c r="U45" s="160"/>
      <c r="V45" s="160"/>
      <c r="W45" s="160"/>
      <c r="X45" s="160"/>
      <c r="Y45" s="150"/>
      <c r="Z45" s="150"/>
      <c r="AA45" s="150"/>
      <c r="AB45" s="150"/>
      <c r="AC45" s="150"/>
      <c r="AD45" s="150"/>
      <c r="AE45" s="150"/>
      <c r="AF45" s="150"/>
      <c r="AG45" s="150" t="s">
        <v>140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74">
        <v>11</v>
      </c>
      <c r="B46" s="175" t="s">
        <v>160</v>
      </c>
      <c r="C46" s="183" t="s">
        <v>161</v>
      </c>
      <c r="D46" s="176" t="s">
        <v>159</v>
      </c>
      <c r="E46" s="177">
        <v>8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9"/>
      <c r="S46" s="179" t="s">
        <v>114</v>
      </c>
      <c r="T46" s="180" t="s">
        <v>115</v>
      </c>
      <c r="U46" s="160">
        <v>0</v>
      </c>
      <c r="V46" s="160">
        <f>ROUND(E46*U46,2)</f>
        <v>0</v>
      </c>
      <c r="W46" s="160"/>
      <c r="X46" s="160" t="s">
        <v>116</v>
      </c>
      <c r="Y46" s="150"/>
      <c r="Z46" s="150"/>
      <c r="AA46" s="150"/>
      <c r="AB46" s="150"/>
      <c r="AC46" s="150"/>
      <c r="AD46" s="150"/>
      <c r="AE46" s="150"/>
      <c r="AF46" s="150"/>
      <c r="AG46" s="150" t="s">
        <v>117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20" outlineLevel="1" x14ac:dyDescent="0.25">
      <c r="A47" s="157"/>
      <c r="B47" s="158"/>
      <c r="C47" s="185" t="s">
        <v>162</v>
      </c>
      <c r="D47" s="164"/>
      <c r="E47" s="165">
        <v>8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50"/>
      <c r="Z47" s="150"/>
      <c r="AA47" s="150"/>
      <c r="AB47" s="150"/>
      <c r="AC47" s="150"/>
      <c r="AD47" s="150"/>
      <c r="AE47" s="150"/>
      <c r="AF47" s="150"/>
      <c r="AG47" s="150" t="s">
        <v>140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74">
        <v>12</v>
      </c>
      <c r="B48" s="175" t="s">
        <v>163</v>
      </c>
      <c r="C48" s="183" t="s">
        <v>164</v>
      </c>
      <c r="D48" s="176" t="s">
        <v>159</v>
      </c>
      <c r="E48" s="177">
        <v>8</v>
      </c>
      <c r="F48" s="178"/>
      <c r="G48" s="179">
        <f>ROUND(E48*F48,2)</f>
        <v>0</v>
      </c>
      <c r="H48" s="178"/>
      <c r="I48" s="179">
        <f>ROUND(E48*H48,2)</f>
        <v>0</v>
      </c>
      <c r="J48" s="178"/>
      <c r="K48" s="179">
        <f>ROUND(E48*J48,2)</f>
        <v>0</v>
      </c>
      <c r="L48" s="179">
        <v>21</v>
      </c>
      <c r="M48" s="179">
        <f>G48*(1+L48/100)</f>
        <v>0</v>
      </c>
      <c r="N48" s="177">
        <v>0</v>
      </c>
      <c r="O48" s="177">
        <f>ROUND(E48*N48,2)</f>
        <v>0</v>
      </c>
      <c r="P48" s="177">
        <v>0</v>
      </c>
      <c r="Q48" s="177">
        <f>ROUND(E48*P48,2)</f>
        <v>0</v>
      </c>
      <c r="R48" s="179"/>
      <c r="S48" s="179" t="s">
        <v>114</v>
      </c>
      <c r="T48" s="180" t="s">
        <v>115</v>
      </c>
      <c r="U48" s="160">
        <v>0</v>
      </c>
      <c r="V48" s="160">
        <f>ROUND(E48*U48,2)</f>
        <v>0</v>
      </c>
      <c r="W48" s="160"/>
      <c r="X48" s="160" t="s">
        <v>116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117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" outlineLevel="1" x14ac:dyDescent="0.25">
      <c r="A49" s="157"/>
      <c r="B49" s="158"/>
      <c r="C49" s="185" t="s">
        <v>162</v>
      </c>
      <c r="D49" s="164"/>
      <c r="E49" s="165">
        <v>8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50"/>
      <c r="Z49" s="150"/>
      <c r="AA49" s="150"/>
      <c r="AB49" s="150"/>
      <c r="AC49" s="150"/>
      <c r="AD49" s="150"/>
      <c r="AE49" s="150"/>
      <c r="AF49" s="150"/>
      <c r="AG49" s="150" t="s">
        <v>140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4">
        <v>13</v>
      </c>
      <c r="B50" s="175" t="s">
        <v>165</v>
      </c>
      <c r="C50" s="183" t="s">
        <v>166</v>
      </c>
      <c r="D50" s="176" t="s">
        <v>159</v>
      </c>
      <c r="E50" s="177">
        <v>1</v>
      </c>
      <c r="F50" s="178"/>
      <c r="G50" s="179">
        <f>ROUND(E50*F50,2)</f>
        <v>0</v>
      </c>
      <c r="H50" s="178"/>
      <c r="I50" s="179">
        <f>ROUND(E50*H50,2)</f>
        <v>0</v>
      </c>
      <c r="J50" s="178"/>
      <c r="K50" s="179">
        <f>ROUND(E50*J50,2)</f>
        <v>0</v>
      </c>
      <c r="L50" s="179">
        <v>21</v>
      </c>
      <c r="M50" s="179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9"/>
      <c r="S50" s="179" t="s">
        <v>114</v>
      </c>
      <c r="T50" s="180" t="s">
        <v>115</v>
      </c>
      <c r="U50" s="160">
        <v>0</v>
      </c>
      <c r="V50" s="160">
        <f>ROUND(E50*U50,2)</f>
        <v>0</v>
      </c>
      <c r="W50" s="160"/>
      <c r="X50" s="160" t="s">
        <v>116</v>
      </c>
      <c r="Y50" s="150"/>
      <c r="Z50" s="150"/>
      <c r="AA50" s="150"/>
      <c r="AB50" s="150"/>
      <c r="AC50" s="150"/>
      <c r="AD50" s="150"/>
      <c r="AE50" s="150"/>
      <c r="AF50" s="150"/>
      <c r="AG50" s="150" t="s">
        <v>117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20" outlineLevel="1" x14ac:dyDescent="0.25">
      <c r="A51" s="157"/>
      <c r="B51" s="158"/>
      <c r="C51" s="185" t="s">
        <v>143</v>
      </c>
      <c r="D51" s="164"/>
      <c r="E51" s="165">
        <v>1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50"/>
      <c r="Z51" s="150"/>
      <c r="AA51" s="150"/>
      <c r="AB51" s="150"/>
      <c r="AC51" s="150"/>
      <c r="AD51" s="150"/>
      <c r="AE51" s="150"/>
      <c r="AF51" s="150"/>
      <c r="AG51" s="150" t="s">
        <v>140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74">
        <v>14</v>
      </c>
      <c r="B52" s="175" t="s">
        <v>167</v>
      </c>
      <c r="C52" s="183" t="s">
        <v>168</v>
      </c>
      <c r="D52" s="176" t="s">
        <v>159</v>
      </c>
      <c r="E52" s="177">
        <v>1</v>
      </c>
      <c r="F52" s="178"/>
      <c r="G52" s="179">
        <f>ROUND(E52*F52,2)</f>
        <v>0</v>
      </c>
      <c r="H52" s="178"/>
      <c r="I52" s="179">
        <f>ROUND(E52*H52,2)</f>
        <v>0</v>
      </c>
      <c r="J52" s="178"/>
      <c r="K52" s="179">
        <f>ROUND(E52*J52,2)</f>
        <v>0</v>
      </c>
      <c r="L52" s="179">
        <v>21</v>
      </c>
      <c r="M52" s="179">
        <f>G52*(1+L52/100)</f>
        <v>0</v>
      </c>
      <c r="N52" s="177">
        <v>0</v>
      </c>
      <c r="O52" s="177">
        <f>ROUND(E52*N52,2)</f>
        <v>0</v>
      </c>
      <c r="P52" s="177">
        <v>0</v>
      </c>
      <c r="Q52" s="177">
        <f>ROUND(E52*P52,2)</f>
        <v>0</v>
      </c>
      <c r="R52" s="179"/>
      <c r="S52" s="179" t="s">
        <v>114</v>
      </c>
      <c r="T52" s="180" t="s">
        <v>115</v>
      </c>
      <c r="U52" s="160">
        <v>0</v>
      </c>
      <c r="V52" s="160">
        <f>ROUND(E52*U52,2)</f>
        <v>0</v>
      </c>
      <c r="W52" s="160"/>
      <c r="X52" s="160" t="s">
        <v>116</v>
      </c>
      <c r="Y52" s="150"/>
      <c r="Z52" s="150"/>
      <c r="AA52" s="150"/>
      <c r="AB52" s="150"/>
      <c r="AC52" s="150"/>
      <c r="AD52" s="150"/>
      <c r="AE52" s="150"/>
      <c r="AF52" s="150"/>
      <c r="AG52" s="150" t="s">
        <v>117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20" outlineLevel="1" x14ac:dyDescent="0.25">
      <c r="A53" s="157"/>
      <c r="B53" s="158"/>
      <c r="C53" s="185" t="s">
        <v>143</v>
      </c>
      <c r="D53" s="164"/>
      <c r="E53" s="165">
        <v>1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50"/>
      <c r="Z53" s="150"/>
      <c r="AA53" s="150"/>
      <c r="AB53" s="150"/>
      <c r="AC53" s="150"/>
      <c r="AD53" s="150"/>
      <c r="AE53" s="150"/>
      <c r="AF53" s="150"/>
      <c r="AG53" s="150" t="s">
        <v>140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13" x14ac:dyDescent="0.25">
      <c r="A54" s="167" t="s">
        <v>110</v>
      </c>
      <c r="B54" s="168" t="s">
        <v>74</v>
      </c>
      <c r="C54" s="182" t="s">
        <v>75</v>
      </c>
      <c r="D54" s="169"/>
      <c r="E54" s="170"/>
      <c r="F54" s="171"/>
      <c r="G54" s="171">
        <f>SUMIF(AG55:AG66,"&lt;&gt;NOR",G55:G66)</f>
        <v>0</v>
      </c>
      <c r="H54" s="171"/>
      <c r="I54" s="171">
        <f>SUM(I55:I66)</f>
        <v>0</v>
      </c>
      <c r="J54" s="171"/>
      <c r="K54" s="171">
        <f>SUM(K55:K66)</f>
        <v>0</v>
      </c>
      <c r="L54" s="171"/>
      <c r="M54" s="171">
        <f>SUM(M55:M66)</f>
        <v>0</v>
      </c>
      <c r="N54" s="170"/>
      <c r="O54" s="170">
        <f>SUM(O55:O66)</f>
        <v>0</v>
      </c>
      <c r="P54" s="170"/>
      <c r="Q54" s="170">
        <f>SUM(Q55:Q66)</f>
        <v>0</v>
      </c>
      <c r="R54" s="171"/>
      <c r="S54" s="171"/>
      <c r="T54" s="172"/>
      <c r="U54" s="166"/>
      <c r="V54" s="166">
        <f>SUM(V55:V66)</f>
        <v>0</v>
      </c>
      <c r="W54" s="166"/>
      <c r="X54" s="166"/>
      <c r="AG54" t="s">
        <v>111</v>
      </c>
    </row>
    <row r="55" spans="1:60" ht="20" outlineLevel="1" x14ac:dyDescent="0.25">
      <c r="A55" s="174">
        <v>15</v>
      </c>
      <c r="B55" s="175" t="s">
        <v>169</v>
      </c>
      <c r="C55" s="183" t="s">
        <v>170</v>
      </c>
      <c r="D55" s="176" t="s">
        <v>159</v>
      </c>
      <c r="E55" s="177">
        <v>3</v>
      </c>
      <c r="F55" s="178"/>
      <c r="G55" s="179">
        <f>ROUND(E55*F55,2)</f>
        <v>0</v>
      </c>
      <c r="H55" s="178"/>
      <c r="I55" s="179">
        <f>ROUND(E55*H55,2)</f>
        <v>0</v>
      </c>
      <c r="J55" s="178"/>
      <c r="K55" s="179">
        <f>ROUND(E55*J55,2)</f>
        <v>0</v>
      </c>
      <c r="L55" s="179">
        <v>21</v>
      </c>
      <c r="M55" s="179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9"/>
      <c r="S55" s="179" t="s">
        <v>114</v>
      </c>
      <c r="T55" s="180" t="s">
        <v>115</v>
      </c>
      <c r="U55" s="160">
        <v>0</v>
      </c>
      <c r="V55" s="160">
        <f>ROUND(E55*U55,2)</f>
        <v>0</v>
      </c>
      <c r="W55" s="160"/>
      <c r="X55" s="160" t="s">
        <v>116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117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" outlineLevel="1" x14ac:dyDescent="0.25">
      <c r="A56" s="157"/>
      <c r="B56" s="158"/>
      <c r="C56" s="185" t="s">
        <v>171</v>
      </c>
      <c r="D56" s="164"/>
      <c r="E56" s="165">
        <v>3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50"/>
      <c r="Z56" s="150"/>
      <c r="AA56" s="150"/>
      <c r="AB56" s="150"/>
      <c r="AC56" s="150"/>
      <c r="AD56" s="150"/>
      <c r="AE56" s="150"/>
      <c r="AF56" s="150"/>
      <c r="AG56" s="150" t="s">
        <v>140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20" outlineLevel="1" x14ac:dyDescent="0.25">
      <c r="A57" s="174">
        <v>16</v>
      </c>
      <c r="B57" s="175" t="s">
        <v>172</v>
      </c>
      <c r="C57" s="183" t="s">
        <v>173</v>
      </c>
      <c r="D57" s="176" t="s">
        <v>159</v>
      </c>
      <c r="E57" s="177">
        <v>2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9"/>
      <c r="S57" s="179" t="s">
        <v>114</v>
      </c>
      <c r="T57" s="180" t="s">
        <v>115</v>
      </c>
      <c r="U57" s="160">
        <v>0</v>
      </c>
      <c r="V57" s="160">
        <f>ROUND(E57*U57,2)</f>
        <v>0</v>
      </c>
      <c r="W57" s="160"/>
      <c r="X57" s="160" t="s">
        <v>116</v>
      </c>
      <c r="Y57" s="150"/>
      <c r="Z57" s="150"/>
      <c r="AA57" s="150"/>
      <c r="AB57" s="150"/>
      <c r="AC57" s="150"/>
      <c r="AD57" s="150"/>
      <c r="AE57" s="150"/>
      <c r="AF57" s="150"/>
      <c r="AG57" s="150" t="s">
        <v>117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" outlineLevel="1" x14ac:dyDescent="0.25">
      <c r="A58" s="157"/>
      <c r="B58" s="158"/>
      <c r="C58" s="185" t="s">
        <v>148</v>
      </c>
      <c r="D58" s="164"/>
      <c r="E58" s="165">
        <v>2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50"/>
      <c r="Z58" s="150"/>
      <c r="AA58" s="150"/>
      <c r="AB58" s="150"/>
      <c r="AC58" s="150"/>
      <c r="AD58" s="150"/>
      <c r="AE58" s="150"/>
      <c r="AF58" s="150"/>
      <c r="AG58" s="150" t="s">
        <v>140</v>
      </c>
      <c r="AH58" s="150">
        <v>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20" outlineLevel="1" x14ac:dyDescent="0.25">
      <c r="A59" s="174">
        <v>17</v>
      </c>
      <c r="B59" s="175" t="s">
        <v>174</v>
      </c>
      <c r="C59" s="183" t="s">
        <v>175</v>
      </c>
      <c r="D59" s="176" t="s">
        <v>159</v>
      </c>
      <c r="E59" s="177">
        <v>3</v>
      </c>
      <c r="F59" s="178"/>
      <c r="G59" s="179">
        <f>ROUND(E59*F59,2)</f>
        <v>0</v>
      </c>
      <c r="H59" s="178"/>
      <c r="I59" s="179">
        <f>ROUND(E59*H59,2)</f>
        <v>0</v>
      </c>
      <c r="J59" s="178"/>
      <c r="K59" s="179">
        <f>ROUND(E59*J59,2)</f>
        <v>0</v>
      </c>
      <c r="L59" s="179">
        <v>21</v>
      </c>
      <c r="M59" s="179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9"/>
      <c r="S59" s="179" t="s">
        <v>114</v>
      </c>
      <c r="T59" s="180" t="s">
        <v>115</v>
      </c>
      <c r="U59" s="160">
        <v>0</v>
      </c>
      <c r="V59" s="160">
        <f>ROUND(E59*U59,2)</f>
        <v>0</v>
      </c>
      <c r="W59" s="160"/>
      <c r="X59" s="160" t="s">
        <v>116</v>
      </c>
      <c r="Y59" s="150"/>
      <c r="Z59" s="150"/>
      <c r="AA59" s="150"/>
      <c r="AB59" s="150"/>
      <c r="AC59" s="150"/>
      <c r="AD59" s="150"/>
      <c r="AE59" s="150"/>
      <c r="AF59" s="150"/>
      <c r="AG59" s="150" t="s">
        <v>117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" outlineLevel="1" x14ac:dyDescent="0.25">
      <c r="A60" s="157"/>
      <c r="B60" s="158"/>
      <c r="C60" s="185" t="s">
        <v>171</v>
      </c>
      <c r="D60" s="164"/>
      <c r="E60" s="165">
        <v>3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50"/>
      <c r="Z60" s="150"/>
      <c r="AA60" s="150"/>
      <c r="AB60" s="150"/>
      <c r="AC60" s="150"/>
      <c r="AD60" s="150"/>
      <c r="AE60" s="150"/>
      <c r="AF60" s="150"/>
      <c r="AG60" s="150" t="s">
        <v>140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" outlineLevel="1" x14ac:dyDescent="0.25">
      <c r="A61" s="174">
        <v>18</v>
      </c>
      <c r="B61" s="175" t="s">
        <v>176</v>
      </c>
      <c r="C61" s="183" t="s">
        <v>177</v>
      </c>
      <c r="D61" s="176" t="s">
        <v>159</v>
      </c>
      <c r="E61" s="177">
        <v>3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9"/>
      <c r="S61" s="179" t="s">
        <v>114</v>
      </c>
      <c r="T61" s="180" t="s">
        <v>115</v>
      </c>
      <c r="U61" s="160">
        <v>0</v>
      </c>
      <c r="V61" s="160">
        <f>ROUND(E61*U61,2)</f>
        <v>0</v>
      </c>
      <c r="W61" s="160"/>
      <c r="X61" s="160" t="s">
        <v>116</v>
      </c>
      <c r="Y61" s="150"/>
      <c r="Z61" s="150"/>
      <c r="AA61" s="150"/>
      <c r="AB61" s="150"/>
      <c r="AC61" s="150"/>
      <c r="AD61" s="150"/>
      <c r="AE61" s="150"/>
      <c r="AF61" s="150"/>
      <c r="AG61" s="150" t="s">
        <v>117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0" outlineLevel="1" x14ac:dyDescent="0.25">
      <c r="A62" s="157"/>
      <c r="B62" s="158"/>
      <c r="C62" s="185" t="s">
        <v>171</v>
      </c>
      <c r="D62" s="164"/>
      <c r="E62" s="165">
        <v>3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50"/>
      <c r="Z62" s="150"/>
      <c r="AA62" s="150"/>
      <c r="AB62" s="150"/>
      <c r="AC62" s="150"/>
      <c r="AD62" s="150"/>
      <c r="AE62" s="150"/>
      <c r="AF62" s="150"/>
      <c r="AG62" s="150" t="s">
        <v>140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20" outlineLevel="1" x14ac:dyDescent="0.25">
      <c r="A63" s="174">
        <v>19</v>
      </c>
      <c r="B63" s="175" t="s">
        <v>178</v>
      </c>
      <c r="C63" s="183" t="s">
        <v>179</v>
      </c>
      <c r="D63" s="176" t="s">
        <v>159</v>
      </c>
      <c r="E63" s="177">
        <v>1</v>
      </c>
      <c r="F63" s="178"/>
      <c r="G63" s="179">
        <f>ROUND(E63*F63,2)</f>
        <v>0</v>
      </c>
      <c r="H63" s="178"/>
      <c r="I63" s="179">
        <f>ROUND(E63*H63,2)</f>
        <v>0</v>
      </c>
      <c r="J63" s="178"/>
      <c r="K63" s="179">
        <f>ROUND(E63*J63,2)</f>
        <v>0</v>
      </c>
      <c r="L63" s="179">
        <v>21</v>
      </c>
      <c r="M63" s="179">
        <f>G63*(1+L63/100)</f>
        <v>0</v>
      </c>
      <c r="N63" s="177">
        <v>0</v>
      </c>
      <c r="O63" s="177">
        <f>ROUND(E63*N63,2)</f>
        <v>0</v>
      </c>
      <c r="P63" s="177">
        <v>0</v>
      </c>
      <c r="Q63" s="177">
        <f>ROUND(E63*P63,2)</f>
        <v>0</v>
      </c>
      <c r="R63" s="179"/>
      <c r="S63" s="179" t="s">
        <v>114</v>
      </c>
      <c r="T63" s="180" t="s">
        <v>115</v>
      </c>
      <c r="U63" s="160">
        <v>0</v>
      </c>
      <c r="V63" s="160">
        <f>ROUND(E63*U63,2)</f>
        <v>0</v>
      </c>
      <c r="W63" s="160"/>
      <c r="X63" s="160" t="s">
        <v>116</v>
      </c>
      <c r="Y63" s="150"/>
      <c r="Z63" s="150"/>
      <c r="AA63" s="150"/>
      <c r="AB63" s="150"/>
      <c r="AC63" s="150"/>
      <c r="AD63" s="150"/>
      <c r="AE63" s="150"/>
      <c r="AF63" s="150"/>
      <c r="AG63" s="150" t="s">
        <v>117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20" outlineLevel="1" x14ac:dyDescent="0.25">
      <c r="A64" s="157"/>
      <c r="B64" s="158"/>
      <c r="C64" s="185" t="s">
        <v>143</v>
      </c>
      <c r="D64" s="164"/>
      <c r="E64" s="165">
        <v>1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50"/>
      <c r="Z64" s="150"/>
      <c r="AA64" s="150"/>
      <c r="AB64" s="150"/>
      <c r="AC64" s="150"/>
      <c r="AD64" s="150"/>
      <c r="AE64" s="150"/>
      <c r="AF64" s="150"/>
      <c r="AG64" s="150" t="s">
        <v>140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5">
      <c r="A65" s="174">
        <v>20</v>
      </c>
      <c r="B65" s="175" t="s">
        <v>180</v>
      </c>
      <c r="C65" s="183" t="s">
        <v>181</v>
      </c>
      <c r="D65" s="176" t="s">
        <v>159</v>
      </c>
      <c r="E65" s="177">
        <v>1</v>
      </c>
      <c r="F65" s="178"/>
      <c r="G65" s="179">
        <f>ROUND(E65*F65,2)</f>
        <v>0</v>
      </c>
      <c r="H65" s="178"/>
      <c r="I65" s="179">
        <f>ROUND(E65*H65,2)</f>
        <v>0</v>
      </c>
      <c r="J65" s="178"/>
      <c r="K65" s="179">
        <f>ROUND(E65*J65,2)</f>
        <v>0</v>
      </c>
      <c r="L65" s="179">
        <v>21</v>
      </c>
      <c r="M65" s="179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9"/>
      <c r="S65" s="179" t="s">
        <v>114</v>
      </c>
      <c r="T65" s="180" t="s">
        <v>115</v>
      </c>
      <c r="U65" s="160">
        <v>0</v>
      </c>
      <c r="V65" s="160">
        <f>ROUND(E65*U65,2)</f>
        <v>0</v>
      </c>
      <c r="W65" s="160"/>
      <c r="X65" s="160" t="s">
        <v>116</v>
      </c>
      <c r="Y65" s="150"/>
      <c r="Z65" s="150"/>
      <c r="AA65" s="150"/>
      <c r="AB65" s="150"/>
      <c r="AC65" s="150"/>
      <c r="AD65" s="150"/>
      <c r="AE65" s="150"/>
      <c r="AF65" s="150"/>
      <c r="AG65" s="150" t="s">
        <v>117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" outlineLevel="1" x14ac:dyDescent="0.25">
      <c r="A66" s="157"/>
      <c r="B66" s="158"/>
      <c r="C66" s="185" t="s">
        <v>143</v>
      </c>
      <c r="D66" s="164"/>
      <c r="E66" s="165">
        <v>1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50"/>
      <c r="Z66" s="150"/>
      <c r="AA66" s="150"/>
      <c r="AB66" s="150"/>
      <c r="AC66" s="150"/>
      <c r="AD66" s="150"/>
      <c r="AE66" s="150"/>
      <c r="AF66" s="150"/>
      <c r="AG66" s="150" t="s">
        <v>140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13" x14ac:dyDescent="0.25">
      <c r="A67" s="167" t="s">
        <v>110</v>
      </c>
      <c r="B67" s="168" t="s">
        <v>76</v>
      </c>
      <c r="C67" s="182" t="s">
        <v>77</v>
      </c>
      <c r="D67" s="169"/>
      <c r="E67" s="170"/>
      <c r="F67" s="171"/>
      <c r="G67" s="171">
        <f>SUMIF(AG68:AG81,"&lt;&gt;NOR",G68:G81)</f>
        <v>0</v>
      </c>
      <c r="H67" s="171"/>
      <c r="I67" s="171">
        <f>SUM(I68:I81)</f>
        <v>0</v>
      </c>
      <c r="J67" s="171"/>
      <c r="K67" s="171">
        <f>SUM(K68:K81)</f>
        <v>0</v>
      </c>
      <c r="L67" s="171"/>
      <c r="M67" s="171">
        <f>SUM(M68:M81)</f>
        <v>0</v>
      </c>
      <c r="N67" s="170"/>
      <c r="O67" s="170">
        <f>SUM(O68:O81)</f>
        <v>0</v>
      </c>
      <c r="P67" s="170"/>
      <c r="Q67" s="170">
        <f>SUM(Q68:Q81)</f>
        <v>0</v>
      </c>
      <c r="R67" s="171"/>
      <c r="S67" s="171"/>
      <c r="T67" s="172"/>
      <c r="U67" s="166"/>
      <c r="V67" s="166">
        <f>SUM(V68:V81)</f>
        <v>0</v>
      </c>
      <c r="W67" s="166"/>
      <c r="X67" s="166"/>
      <c r="AG67" t="s">
        <v>111</v>
      </c>
    </row>
    <row r="68" spans="1:60" ht="20" outlineLevel="1" x14ac:dyDescent="0.25">
      <c r="A68" s="174">
        <v>21</v>
      </c>
      <c r="B68" s="175" t="s">
        <v>182</v>
      </c>
      <c r="C68" s="183" t="s">
        <v>183</v>
      </c>
      <c r="D68" s="176" t="s">
        <v>159</v>
      </c>
      <c r="E68" s="177">
        <v>1</v>
      </c>
      <c r="F68" s="178"/>
      <c r="G68" s="179">
        <f>ROUND(E68*F68,2)</f>
        <v>0</v>
      </c>
      <c r="H68" s="178"/>
      <c r="I68" s="179">
        <f>ROUND(E68*H68,2)</f>
        <v>0</v>
      </c>
      <c r="J68" s="178"/>
      <c r="K68" s="179">
        <f>ROUND(E68*J68,2)</f>
        <v>0</v>
      </c>
      <c r="L68" s="179">
        <v>21</v>
      </c>
      <c r="M68" s="179">
        <f>G68*(1+L68/100)</f>
        <v>0</v>
      </c>
      <c r="N68" s="177">
        <v>0</v>
      </c>
      <c r="O68" s="177">
        <f>ROUND(E68*N68,2)</f>
        <v>0</v>
      </c>
      <c r="P68" s="177">
        <v>0</v>
      </c>
      <c r="Q68" s="177">
        <f>ROUND(E68*P68,2)</f>
        <v>0</v>
      </c>
      <c r="R68" s="179"/>
      <c r="S68" s="179" t="s">
        <v>114</v>
      </c>
      <c r="T68" s="180" t="s">
        <v>115</v>
      </c>
      <c r="U68" s="160">
        <v>0</v>
      </c>
      <c r="V68" s="160">
        <f>ROUND(E68*U68,2)</f>
        <v>0</v>
      </c>
      <c r="W68" s="160"/>
      <c r="X68" s="160" t="s">
        <v>116</v>
      </c>
      <c r="Y68" s="150"/>
      <c r="Z68" s="150"/>
      <c r="AA68" s="150"/>
      <c r="AB68" s="150"/>
      <c r="AC68" s="150"/>
      <c r="AD68" s="150"/>
      <c r="AE68" s="150"/>
      <c r="AF68" s="150"/>
      <c r="AG68" s="150" t="s">
        <v>117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0" outlineLevel="1" x14ac:dyDescent="0.25">
      <c r="A69" s="157"/>
      <c r="B69" s="158"/>
      <c r="C69" s="185" t="s">
        <v>143</v>
      </c>
      <c r="D69" s="164"/>
      <c r="E69" s="165">
        <v>1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50"/>
      <c r="Z69" s="150"/>
      <c r="AA69" s="150"/>
      <c r="AB69" s="150"/>
      <c r="AC69" s="150"/>
      <c r="AD69" s="150"/>
      <c r="AE69" s="150"/>
      <c r="AF69" s="150"/>
      <c r="AG69" s="150" t="s">
        <v>140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0" outlineLevel="1" x14ac:dyDescent="0.25">
      <c r="A70" s="174">
        <v>22</v>
      </c>
      <c r="B70" s="175" t="s">
        <v>184</v>
      </c>
      <c r="C70" s="183" t="s">
        <v>185</v>
      </c>
      <c r="D70" s="176" t="s">
        <v>159</v>
      </c>
      <c r="E70" s="177">
        <v>7</v>
      </c>
      <c r="F70" s="178"/>
      <c r="G70" s="179">
        <f>ROUND(E70*F70,2)</f>
        <v>0</v>
      </c>
      <c r="H70" s="178"/>
      <c r="I70" s="179">
        <f>ROUND(E70*H70,2)</f>
        <v>0</v>
      </c>
      <c r="J70" s="178"/>
      <c r="K70" s="179">
        <f>ROUND(E70*J70,2)</f>
        <v>0</v>
      </c>
      <c r="L70" s="179">
        <v>21</v>
      </c>
      <c r="M70" s="179">
        <f>G70*(1+L70/100)</f>
        <v>0</v>
      </c>
      <c r="N70" s="177">
        <v>0</v>
      </c>
      <c r="O70" s="177">
        <f>ROUND(E70*N70,2)</f>
        <v>0</v>
      </c>
      <c r="P70" s="177">
        <v>0</v>
      </c>
      <c r="Q70" s="177">
        <f>ROUND(E70*P70,2)</f>
        <v>0</v>
      </c>
      <c r="R70" s="179"/>
      <c r="S70" s="179" t="s">
        <v>114</v>
      </c>
      <c r="T70" s="180" t="s">
        <v>115</v>
      </c>
      <c r="U70" s="160">
        <v>0</v>
      </c>
      <c r="V70" s="160">
        <f>ROUND(E70*U70,2)</f>
        <v>0</v>
      </c>
      <c r="W70" s="160"/>
      <c r="X70" s="160" t="s">
        <v>116</v>
      </c>
      <c r="Y70" s="150"/>
      <c r="Z70" s="150"/>
      <c r="AA70" s="150"/>
      <c r="AB70" s="150"/>
      <c r="AC70" s="150"/>
      <c r="AD70" s="150"/>
      <c r="AE70" s="150"/>
      <c r="AF70" s="150"/>
      <c r="AG70" s="150" t="s">
        <v>117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20" outlineLevel="1" x14ac:dyDescent="0.25">
      <c r="A71" s="157"/>
      <c r="B71" s="158"/>
      <c r="C71" s="185" t="s">
        <v>186</v>
      </c>
      <c r="D71" s="164"/>
      <c r="E71" s="165">
        <v>7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50"/>
      <c r="Z71" s="150"/>
      <c r="AA71" s="150"/>
      <c r="AB71" s="150"/>
      <c r="AC71" s="150"/>
      <c r="AD71" s="150"/>
      <c r="AE71" s="150"/>
      <c r="AF71" s="150"/>
      <c r="AG71" s="150" t="s">
        <v>140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74">
        <v>23</v>
      </c>
      <c r="B72" s="175" t="s">
        <v>187</v>
      </c>
      <c r="C72" s="183" t="s">
        <v>188</v>
      </c>
      <c r="D72" s="176" t="s">
        <v>159</v>
      </c>
      <c r="E72" s="177">
        <v>4</v>
      </c>
      <c r="F72" s="178"/>
      <c r="G72" s="179">
        <f>ROUND(E72*F72,2)</f>
        <v>0</v>
      </c>
      <c r="H72" s="178"/>
      <c r="I72" s="179">
        <f>ROUND(E72*H72,2)</f>
        <v>0</v>
      </c>
      <c r="J72" s="178"/>
      <c r="K72" s="179">
        <f>ROUND(E72*J72,2)</f>
        <v>0</v>
      </c>
      <c r="L72" s="179">
        <v>21</v>
      </c>
      <c r="M72" s="179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9"/>
      <c r="S72" s="179" t="s">
        <v>114</v>
      </c>
      <c r="T72" s="180" t="s">
        <v>115</v>
      </c>
      <c r="U72" s="160">
        <v>0</v>
      </c>
      <c r="V72" s="160">
        <f>ROUND(E72*U72,2)</f>
        <v>0</v>
      </c>
      <c r="W72" s="160"/>
      <c r="X72" s="160" t="s">
        <v>116</v>
      </c>
      <c r="Y72" s="150"/>
      <c r="Z72" s="150"/>
      <c r="AA72" s="150"/>
      <c r="AB72" s="150"/>
      <c r="AC72" s="150"/>
      <c r="AD72" s="150"/>
      <c r="AE72" s="150"/>
      <c r="AF72" s="150"/>
      <c r="AG72" s="150" t="s">
        <v>117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0" outlineLevel="1" x14ac:dyDescent="0.25">
      <c r="A73" s="157"/>
      <c r="B73" s="158"/>
      <c r="C73" s="185" t="s">
        <v>189</v>
      </c>
      <c r="D73" s="164"/>
      <c r="E73" s="165">
        <v>4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50"/>
      <c r="Z73" s="150"/>
      <c r="AA73" s="150"/>
      <c r="AB73" s="150"/>
      <c r="AC73" s="150"/>
      <c r="AD73" s="150"/>
      <c r="AE73" s="150"/>
      <c r="AF73" s="150"/>
      <c r="AG73" s="150" t="s">
        <v>140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74">
        <v>24</v>
      </c>
      <c r="B74" s="175" t="s">
        <v>190</v>
      </c>
      <c r="C74" s="183" t="s">
        <v>191</v>
      </c>
      <c r="D74" s="176" t="s">
        <v>159</v>
      </c>
      <c r="E74" s="177">
        <v>1</v>
      </c>
      <c r="F74" s="178"/>
      <c r="G74" s="179">
        <f>ROUND(E74*F74,2)</f>
        <v>0</v>
      </c>
      <c r="H74" s="178"/>
      <c r="I74" s="179">
        <f>ROUND(E74*H74,2)</f>
        <v>0</v>
      </c>
      <c r="J74" s="178"/>
      <c r="K74" s="179">
        <f>ROUND(E74*J74,2)</f>
        <v>0</v>
      </c>
      <c r="L74" s="179">
        <v>21</v>
      </c>
      <c r="M74" s="179">
        <f>G74*(1+L74/100)</f>
        <v>0</v>
      </c>
      <c r="N74" s="177">
        <v>0</v>
      </c>
      <c r="O74" s="177">
        <f>ROUND(E74*N74,2)</f>
        <v>0</v>
      </c>
      <c r="P74" s="177">
        <v>0</v>
      </c>
      <c r="Q74" s="177">
        <f>ROUND(E74*P74,2)</f>
        <v>0</v>
      </c>
      <c r="R74" s="179"/>
      <c r="S74" s="179" t="s">
        <v>114</v>
      </c>
      <c r="T74" s="180" t="s">
        <v>115</v>
      </c>
      <c r="U74" s="160">
        <v>0</v>
      </c>
      <c r="V74" s="160">
        <f>ROUND(E74*U74,2)</f>
        <v>0</v>
      </c>
      <c r="W74" s="160"/>
      <c r="X74" s="160" t="s">
        <v>116</v>
      </c>
      <c r="Y74" s="150"/>
      <c r="Z74" s="150"/>
      <c r="AA74" s="150"/>
      <c r="AB74" s="150"/>
      <c r="AC74" s="150"/>
      <c r="AD74" s="150"/>
      <c r="AE74" s="150"/>
      <c r="AF74" s="150"/>
      <c r="AG74" s="150" t="s">
        <v>117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20" outlineLevel="1" x14ac:dyDescent="0.25">
      <c r="A75" s="157"/>
      <c r="B75" s="158"/>
      <c r="C75" s="185" t="s">
        <v>143</v>
      </c>
      <c r="D75" s="164"/>
      <c r="E75" s="165">
        <v>1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50"/>
      <c r="Z75" s="150"/>
      <c r="AA75" s="150"/>
      <c r="AB75" s="150"/>
      <c r="AC75" s="150"/>
      <c r="AD75" s="150"/>
      <c r="AE75" s="150"/>
      <c r="AF75" s="150"/>
      <c r="AG75" s="150" t="s">
        <v>140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" outlineLevel="1" x14ac:dyDescent="0.25">
      <c r="A76" s="174">
        <v>25</v>
      </c>
      <c r="B76" s="175" t="s">
        <v>192</v>
      </c>
      <c r="C76" s="183" t="s">
        <v>193</v>
      </c>
      <c r="D76" s="176" t="s">
        <v>159</v>
      </c>
      <c r="E76" s="177">
        <v>1</v>
      </c>
      <c r="F76" s="178"/>
      <c r="G76" s="179">
        <f>ROUND(E76*F76,2)</f>
        <v>0</v>
      </c>
      <c r="H76" s="178"/>
      <c r="I76" s="179">
        <f>ROUND(E76*H76,2)</f>
        <v>0</v>
      </c>
      <c r="J76" s="178"/>
      <c r="K76" s="179">
        <f>ROUND(E76*J76,2)</f>
        <v>0</v>
      </c>
      <c r="L76" s="179">
        <v>21</v>
      </c>
      <c r="M76" s="179">
        <f>G76*(1+L76/100)</f>
        <v>0</v>
      </c>
      <c r="N76" s="177">
        <v>0</v>
      </c>
      <c r="O76" s="177">
        <f>ROUND(E76*N76,2)</f>
        <v>0</v>
      </c>
      <c r="P76" s="177">
        <v>0</v>
      </c>
      <c r="Q76" s="177">
        <f>ROUND(E76*P76,2)</f>
        <v>0</v>
      </c>
      <c r="R76" s="179"/>
      <c r="S76" s="179" t="s">
        <v>114</v>
      </c>
      <c r="T76" s="180" t="s">
        <v>115</v>
      </c>
      <c r="U76" s="160">
        <v>0</v>
      </c>
      <c r="V76" s="160">
        <f>ROUND(E76*U76,2)</f>
        <v>0</v>
      </c>
      <c r="W76" s="160"/>
      <c r="X76" s="160" t="s">
        <v>116</v>
      </c>
      <c r="Y76" s="150"/>
      <c r="Z76" s="150"/>
      <c r="AA76" s="150"/>
      <c r="AB76" s="150"/>
      <c r="AC76" s="150"/>
      <c r="AD76" s="150"/>
      <c r="AE76" s="150"/>
      <c r="AF76" s="150"/>
      <c r="AG76" s="150" t="s">
        <v>117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" outlineLevel="1" x14ac:dyDescent="0.25">
      <c r="A77" s="157"/>
      <c r="B77" s="158"/>
      <c r="C77" s="185" t="s">
        <v>143</v>
      </c>
      <c r="D77" s="164"/>
      <c r="E77" s="165">
        <v>1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50"/>
      <c r="Z77" s="150"/>
      <c r="AA77" s="150"/>
      <c r="AB77" s="150"/>
      <c r="AC77" s="150"/>
      <c r="AD77" s="150"/>
      <c r="AE77" s="150"/>
      <c r="AF77" s="150"/>
      <c r="AG77" s="150" t="s">
        <v>140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" outlineLevel="1" x14ac:dyDescent="0.25">
      <c r="A78" s="174">
        <v>26</v>
      </c>
      <c r="B78" s="175" t="s">
        <v>194</v>
      </c>
      <c r="C78" s="183" t="s">
        <v>195</v>
      </c>
      <c r="D78" s="176" t="s">
        <v>159</v>
      </c>
      <c r="E78" s="177">
        <v>1</v>
      </c>
      <c r="F78" s="178"/>
      <c r="G78" s="179">
        <f>ROUND(E78*F78,2)</f>
        <v>0</v>
      </c>
      <c r="H78" s="178"/>
      <c r="I78" s="179">
        <f>ROUND(E78*H78,2)</f>
        <v>0</v>
      </c>
      <c r="J78" s="178"/>
      <c r="K78" s="179">
        <f>ROUND(E78*J78,2)</f>
        <v>0</v>
      </c>
      <c r="L78" s="179">
        <v>21</v>
      </c>
      <c r="M78" s="179">
        <f>G78*(1+L78/100)</f>
        <v>0</v>
      </c>
      <c r="N78" s="177">
        <v>0</v>
      </c>
      <c r="O78" s="177">
        <f>ROUND(E78*N78,2)</f>
        <v>0</v>
      </c>
      <c r="P78" s="177">
        <v>0</v>
      </c>
      <c r="Q78" s="177">
        <f>ROUND(E78*P78,2)</f>
        <v>0</v>
      </c>
      <c r="R78" s="179"/>
      <c r="S78" s="179" t="s">
        <v>114</v>
      </c>
      <c r="T78" s="180" t="s">
        <v>115</v>
      </c>
      <c r="U78" s="160">
        <v>0</v>
      </c>
      <c r="V78" s="160">
        <f>ROUND(E78*U78,2)</f>
        <v>0</v>
      </c>
      <c r="W78" s="160"/>
      <c r="X78" s="160" t="s">
        <v>116</v>
      </c>
      <c r="Y78" s="150"/>
      <c r="Z78" s="150"/>
      <c r="AA78" s="150"/>
      <c r="AB78" s="150"/>
      <c r="AC78" s="150"/>
      <c r="AD78" s="150"/>
      <c r="AE78" s="150"/>
      <c r="AF78" s="150"/>
      <c r="AG78" s="150" t="s">
        <v>117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20" outlineLevel="1" x14ac:dyDescent="0.25">
      <c r="A79" s="157"/>
      <c r="B79" s="158"/>
      <c r="C79" s="185" t="s">
        <v>143</v>
      </c>
      <c r="D79" s="164"/>
      <c r="E79" s="165">
        <v>1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50"/>
      <c r="Z79" s="150"/>
      <c r="AA79" s="150"/>
      <c r="AB79" s="150"/>
      <c r="AC79" s="150"/>
      <c r="AD79" s="150"/>
      <c r="AE79" s="150"/>
      <c r="AF79" s="150"/>
      <c r="AG79" s="150" t="s">
        <v>140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74">
        <v>27</v>
      </c>
      <c r="B80" s="175" t="s">
        <v>196</v>
      </c>
      <c r="C80" s="183" t="s">
        <v>197</v>
      </c>
      <c r="D80" s="176" t="s">
        <v>159</v>
      </c>
      <c r="E80" s="177">
        <v>1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9"/>
      <c r="S80" s="179" t="s">
        <v>114</v>
      </c>
      <c r="T80" s="180" t="s">
        <v>115</v>
      </c>
      <c r="U80" s="160">
        <v>0</v>
      </c>
      <c r="V80" s="160">
        <f>ROUND(E80*U80,2)</f>
        <v>0</v>
      </c>
      <c r="W80" s="160"/>
      <c r="X80" s="160" t="s">
        <v>116</v>
      </c>
      <c r="Y80" s="150"/>
      <c r="Z80" s="150"/>
      <c r="AA80" s="150"/>
      <c r="AB80" s="150"/>
      <c r="AC80" s="150"/>
      <c r="AD80" s="150"/>
      <c r="AE80" s="150"/>
      <c r="AF80" s="150"/>
      <c r="AG80" s="150" t="s">
        <v>117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" outlineLevel="1" x14ac:dyDescent="0.25">
      <c r="A81" s="157"/>
      <c r="B81" s="158"/>
      <c r="C81" s="185" t="s">
        <v>143</v>
      </c>
      <c r="D81" s="164"/>
      <c r="E81" s="165">
        <v>1</v>
      </c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50"/>
      <c r="Z81" s="150"/>
      <c r="AA81" s="150"/>
      <c r="AB81" s="150"/>
      <c r="AC81" s="150"/>
      <c r="AD81" s="150"/>
      <c r="AE81" s="150"/>
      <c r="AF81" s="150"/>
      <c r="AG81" s="150" t="s">
        <v>140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13" x14ac:dyDescent="0.25">
      <c r="A82" s="167" t="s">
        <v>110</v>
      </c>
      <c r="B82" s="168" t="s">
        <v>78</v>
      </c>
      <c r="C82" s="182" t="s">
        <v>79</v>
      </c>
      <c r="D82" s="169"/>
      <c r="E82" s="170"/>
      <c r="F82" s="171"/>
      <c r="G82" s="171">
        <f>SUMIF(AG83:AG92,"&lt;&gt;NOR",G83:G92)</f>
        <v>0</v>
      </c>
      <c r="H82" s="171"/>
      <c r="I82" s="171">
        <f>SUM(I83:I92)</f>
        <v>0</v>
      </c>
      <c r="J82" s="171"/>
      <c r="K82" s="171">
        <f>SUM(K83:K92)</f>
        <v>0</v>
      </c>
      <c r="L82" s="171"/>
      <c r="M82" s="171">
        <f>SUM(M83:M92)</f>
        <v>0</v>
      </c>
      <c r="N82" s="170"/>
      <c r="O82" s="170">
        <f>SUM(O83:O92)</f>
        <v>0</v>
      </c>
      <c r="P82" s="170"/>
      <c r="Q82" s="170">
        <f>SUM(Q83:Q92)</f>
        <v>0</v>
      </c>
      <c r="R82" s="171"/>
      <c r="S82" s="171"/>
      <c r="T82" s="172"/>
      <c r="U82" s="166"/>
      <c r="V82" s="166">
        <f>SUM(V83:V92)</f>
        <v>0</v>
      </c>
      <c r="W82" s="166"/>
      <c r="X82" s="166"/>
      <c r="AG82" t="s">
        <v>111</v>
      </c>
    </row>
    <row r="83" spans="1:60" outlineLevel="1" x14ac:dyDescent="0.25">
      <c r="A83" s="174">
        <v>28</v>
      </c>
      <c r="B83" s="175" t="s">
        <v>198</v>
      </c>
      <c r="C83" s="183" t="s">
        <v>199</v>
      </c>
      <c r="D83" s="176" t="s">
        <v>159</v>
      </c>
      <c r="E83" s="177">
        <v>1</v>
      </c>
      <c r="F83" s="178"/>
      <c r="G83" s="179">
        <f>ROUND(E83*F83,2)</f>
        <v>0</v>
      </c>
      <c r="H83" s="178"/>
      <c r="I83" s="179">
        <f>ROUND(E83*H83,2)</f>
        <v>0</v>
      </c>
      <c r="J83" s="178"/>
      <c r="K83" s="179">
        <f>ROUND(E83*J83,2)</f>
        <v>0</v>
      </c>
      <c r="L83" s="179">
        <v>21</v>
      </c>
      <c r="M83" s="179">
        <f>G83*(1+L83/100)</f>
        <v>0</v>
      </c>
      <c r="N83" s="177">
        <v>0</v>
      </c>
      <c r="O83" s="177">
        <f>ROUND(E83*N83,2)</f>
        <v>0</v>
      </c>
      <c r="P83" s="177">
        <v>0</v>
      </c>
      <c r="Q83" s="177">
        <f>ROUND(E83*P83,2)</f>
        <v>0</v>
      </c>
      <c r="R83" s="179"/>
      <c r="S83" s="179" t="s">
        <v>114</v>
      </c>
      <c r="T83" s="180" t="s">
        <v>115</v>
      </c>
      <c r="U83" s="160">
        <v>0</v>
      </c>
      <c r="V83" s="160">
        <f>ROUND(E83*U83,2)</f>
        <v>0</v>
      </c>
      <c r="W83" s="160"/>
      <c r="X83" s="160" t="s">
        <v>116</v>
      </c>
      <c r="Y83" s="150"/>
      <c r="Z83" s="150"/>
      <c r="AA83" s="150"/>
      <c r="AB83" s="150"/>
      <c r="AC83" s="150"/>
      <c r="AD83" s="150"/>
      <c r="AE83" s="150"/>
      <c r="AF83" s="150"/>
      <c r="AG83" s="150" t="s">
        <v>117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20" outlineLevel="1" x14ac:dyDescent="0.25">
      <c r="A84" s="157"/>
      <c r="B84" s="158"/>
      <c r="C84" s="185" t="s">
        <v>143</v>
      </c>
      <c r="D84" s="164"/>
      <c r="E84" s="165">
        <v>1</v>
      </c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50"/>
      <c r="Z84" s="150"/>
      <c r="AA84" s="150"/>
      <c r="AB84" s="150"/>
      <c r="AC84" s="150"/>
      <c r="AD84" s="150"/>
      <c r="AE84" s="150"/>
      <c r="AF84" s="150"/>
      <c r="AG84" s="150" t="s">
        <v>140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4">
        <v>29</v>
      </c>
      <c r="B85" s="175" t="s">
        <v>200</v>
      </c>
      <c r="C85" s="183" t="s">
        <v>201</v>
      </c>
      <c r="D85" s="176" t="s">
        <v>159</v>
      </c>
      <c r="E85" s="177">
        <v>1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21</v>
      </c>
      <c r="M85" s="179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9"/>
      <c r="S85" s="179" t="s">
        <v>114</v>
      </c>
      <c r="T85" s="180" t="s">
        <v>115</v>
      </c>
      <c r="U85" s="160">
        <v>0</v>
      </c>
      <c r="V85" s="160">
        <f>ROUND(E85*U85,2)</f>
        <v>0</v>
      </c>
      <c r="W85" s="160"/>
      <c r="X85" s="160" t="s">
        <v>116</v>
      </c>
      <c r="Y85" s="150"/>
      <c r="Z85" s="150"/>
      <c r="AA85" s="150"/>
      <c r="AB85" s="150"/>
      <c r="AC85" s="150"/>
      <c r="AD85" s="150"/>
      <c r="AE85" s="150"/>
      <c r="AF85" s="150"/>
      <c r="AG85" s="150" t="s">
        <v>117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" outlineLevel="1" x14ac:dyDescent="0.25">
      <c r="A86" s="157"/>
      <c r="B86" s="158"/>
      <c r="C86" s="185" t="s">
        <v>143</v>
      </c>
      <c r="D86" s="164"/>
      <c r="E86" s="165">
        <v>1</v>
      </c>
      <c r="F86" s="160"/>
      <c r="G86" s="160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50"/>
      <c r="Z86" s="150"/>
      <c r="AA86" s="150"/>
      <c r="AB86" s="150"/>
      <c r="AC86" s="150"/>
      <c r="AD86" s="150"/>
      <c r="AE86" s="150"/>
      <c r="AF86" s="150"/>
      <c r="AG86" s="150" t="s">
        <v>140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4">
        <v>30</v>
      </c>
      <c r="B87" s="175" t="s">
        <v>202</v>
      </c>
      <c r="C87" s="183" t="s">
        <v>203</v>
      </c>
      <c r="D87" s="176" t="s">
        <v>159</v>
      </c>
      <c r="E87" s="177">
        <v>1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0</v>
      </c>
      <c r="O87" s="177">
        <f>ROUND(E87*N87,2)</f>
        <v>0</v>
      </c>
      <c r="P87" s="177">
        <v>0</v>
      </c>
      <c r="Q87" s="177">
        <f>ROUND(E87*P87,2)</f>
        <v>0</v>
      </c>
      <c r="R87" s="179"/>
      <c r="S87" s="179" t="s">
        <v>114</v>
      </c>
      <c r="T87" s="180" t="s">
        <v>115</v>
      </c>
      <c r="U87" s="160">
        <v>0</v>
      </c>
      <c r="V87" s="160">
        <f>ROUND(E87*U87,2)</f>
        <v>0</v>
      </c>
      <c r="W87" s="160"/>
      <c r="X87" s="160" t="s">
        <v>116</v>
      </c>
      <c r="Y87" s="150"/>
      <c r="Z87" s="150"/>
      <c r="AA87" s="150"/>
      <c r="AB87" s="150"/>
      <c r="AC87" s="150"/>
      <c r="AD87" s="150"/>
      <c r="AE87" s="150"/>
      <c r="AF87" s="150"/>
      <c r="AG87" s="150" t="s">
        <v>117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" outlineLevel="1" x14ac:dyDescent="0.25">
      <c r="A88" s="157"/>
      <c r="B88" s="158"/>
      <c r="C88" s="185" t="s">
        <v>143</v>
      </c>
      <c r="D88" s="164"/>
      <c r="E88" s="165">
        <v>1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50"/>
      <c r="Z88" s="150"/>
      <c r="AA88" s="150"/>
      <c r="AB88" s="150"/>
      <c r="AC88" s="150"/>
      <c r="AD88" s="150"/>
      <c r="AE88" s="150"/>
      <c r="AF88" s="150"/>
      <c r="AG88" s="150" t="s">
        <v>140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74">
        <v>31</v>
      </c>
      <c r="B89" s="175" t="s">
        <v>204</v>
      </c>
      <c r="C89" s="183" t="s">
        <v>205</v>
      </c>
      <c r="D89" s="176" t="s">
        <v>159</v>
      </c>
      <c r="E89" s="177">
        <v>1</v>
      </c>
      <c r="F89" s="178"/>
      <c r="G89" s="179">
        <f>ROUND(E89*F89,2)</f>
        <v>0</v>
      </c>
      <c r="H89" s="178"/>
      <c r="I89" s="179">
        <f>ROUND(E89*H89,2)</f>
        <v>0</v>
      </c>
      <c r="J89" s="178"/>
      <c r="K89" s="179">
        <f>ROUND(E89*J89,2)</f>
        <v>0</v>
      </c>
      <c r="L89" s="179">
        <v>21</v>
      </c>
      <c r="M89" s="179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9"/>
      <c r="S89" s="179" t="s">
        <v>114</v>
      </c>
      <c r="T89" s="180" t="s">
        <v>115</v>
      </c>
      <c r="U89" s="160">
        <v>0</v>
      </c>
      <c r="V89" s="160">
        <f>ROUND(E89*U89,2)</f>
        <v>0</v>
      </c>
      <c r="W89" s="160"/>
      <c r="X89" s="160" t="s">
        <v>116</v>
      </c>
      <c r="Y89" s="150"/>
      <c r="Z89" s="150"/>
      <c r="AA89" s="150"/>
      <c r="AB89" s="150"/>
      <c r="AC89" s="150"/>
      <c r="AD89" s="150"/>
      <c r="AE89" s="150"/>
      <c r="AF89" s="150"/>
      <c r="AG89" s="150" t="s">
        <v>117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20" outlineLevel="1" x14ac:dyDescent="0.25">
      <c r="A90" s="157"/>
      <c r="B90" s="158"/>
      <c r="C90" s="185" t="s">
        <v>143</v>
      </c>
      <c r="D90" s="164"/>
      <c r="E90" s="165">
        <v>1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50"/>
      <c r="Z90" s="150"/>
      <c r="AA90" s="150"/>
      <c r="AB90" s="150"/>
      <c r="AC90" s="150"/>
      <c r="AD90" s="150"/>
      <c r="AE90" s="150"/>
      <c r="AF90" s="150"/>
      <c r="AG90" s="150" t="s">
        <v>140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4">
        <v>32</v>
      </c>
      <c r="B91" s="175" t="s">
        <v>155</v>
      </c>
      <c r="C91" s="183" t="s">
        <v>206</v>
      </c>
      <c r="D91" s="176" t="s">
        <v>159</v>
      </c>
      <c r="E91" s="177">
        <v>1</v>
      </c>
      <c r="F91" s="178"/>
      <c r="G91" s="179">
        <f>ROUND(E91*F91,2)</f>
        <v>0</v>
      </c>
      <c r="H91" s="178"/>
      <c r="I91" s="179">
        <f>ROUND(E91*H91,2)</f>
        <v>0</v>
      </c>
      <c r="J91" s="178"/>
      <c r="K91" s="179">
        <f>ROUND(E91*J91,2)</f>
        <v>0</v>
      </c>
      <c r="L91" s="179">
        <v>21</v>
      </c>
      <c r="M91" s="179">
        <f>G91*(1+L91/100)</f>
        <v>0</v>
      </c>
      <c r="N91" s="177">
        <v>0</v>
      </c>
      <c r="O91" s="177">
        <f>ROUND(E91*N91,2)</f>
        <v>0</v>
      </c>
      <c r="P91" s="177">
        <v>0</v>
      </c>
      <c r="Q91" s="177">
        <f>ROUND(E91*P91,2)</f>
        <v>0</v>
      </c>
      <c r="R91" s="179"/>
      <c r="S91" s="179" t="s">
        <v>114</v>
      </c>
      <c r="T91" s="180" t="s">
        <v>115</v>
      </c>
      <c r="U91" s="160">
        <v>0</v>
      </c>
      <c r="V91" s="160">
        <f>ROUND(E91*U91,2)</f>
        <v>0</v>
      </c>
      <c r="W91" s="160"/>
      <c r="X91" s="160" t="s">
        <v>116</v>
      </c>
      <c r="Y91" s="150"/>
      <c r="Z91" s="150"/>
      <c r="AA91" s="150"/>
      <c r="AB91" s="150"/>
      <c r="AC91" s="150"/>
      <c r="AD91" s="150"/>
      <c r="AE91" s="150"/>
      <c r="AF91" s="150"/>
      <c r="AG91" s="150" t="s">
        <v>117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ht="20" outlineLevel="1" x14ac:dyDescent="0.25">
      <c r="A92" s="157"/>
      <c r="B92" s="158"/>
      <c r="C92" s="185" t="s">
        <v>143</v>
      </c>
      <c r="D92" s="164"/>
      <c r="E92" s="165">
        <v>1</v>
      </c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50"/>
      <c r="Z92" s="150"/>
      <c r="AA92" s="150"/>
      <c r="AB92" s="150"/>
      <c r="AC92" s="150"/>
      <c r="AD92" s="150"/>
      <c r="AE92" s="150"/>
      <c r="AF92" s="150"/>
      <c r="AG92" s="150" t="s">
        <v>140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13" x14ac:dyDescent="0.25">
      <c r="A93" s="167" t="s">
        <v>110</v>
      </c>
      <c r="B93" s="168" t="s">
        <v>80</v>
      </c>
      <c r="C93" s="182" t="s">
        <v>81</v>
      </c>
      <c r="D93" s="169"/>
      <c r="E93" s="170"/>
      <c r="F93" s="171"/>
      <c r="G93" s="171">
        <f>SUMIF(AG94:AG101,"&lt;&gt;NOR",G94:G101)</f>
        <v>0</v>
      </c>
      <c r="H93" s="171"/>
      <c r="I93" s="171">
        <f>SUM(I94:I101)</f>
        <v>0</v>
      </c>
      <c r="J93" s="171"/>
      <c r="K93" s="171">
        <f>SUM(K94:K101)</f>
        <v>0</v>
      </c>
      <c r="L93" s="171"/>
      <c r="M93" s="171">
        <f>SUM(M94:M101)</f>
        <v>0</v>
      </c>
      <c r="N93" s="170"/>
      <c r="O93" s="170">
        <f>SUM(O94:O101)</f>
        <v>0</v>
      </c>
      <c r="P93" s="170"/>
      <c r="Q93" s="170">
        <f>SUM(Q94:Q101)</f>
        <v>0</v>
      </c>
      <c r="R93" s="171"/>
      <c r="S93" s="171"/>
      <c r="T93" s="172"/>
      <c r="U93" s="166"/>
      <c r="V93" s="166">
        <f>SUM(V94:V101)</f>
        <v>0</v>
      </c>
      <c r="W93" s="166"/>
      <c r="X93" s="166"/>
      <c r="AG93" t="s">
        <v>111</v>
      </c>
    </row>
    <row r="94" spans="1:60" ht="20" outlineLevel="1" x14ac:dyDescent="0.25">
      <c r="A94" s="174">
        <v>33</v>
      </c>
      <c r="B94" s="175" t="s">
        <v>207</v>
      </c>
      <c r="C94" s="183" t="s">
        <v>208</v>
      </c>
      <c r="D94" s="176" t="s">
        <v>159</v>
      </c>
      <c r="E94" s="177">
        <v>1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9"/>
      <c r="S94" s="179" t="s">
        <v>114</v>
      </c>
      <c r="T94" s="180" t="s">
        <v>115</v>
      </c>
      <c r="U94" s="160">
        <v>0</v>
      </c>
      <c r="V94" s="160">
        <f>ROUND(E94*U94,2)</f>
        <v>0</v>
      </c>
      <c r="W94" s="160"/>
      <c r="X94" s="160" t="s">
        <v>116</v>
      </c>
      <c r="Y94" s="150"/>
      <c r="Z94" s="150"/>
      <c r="AA94" s="150"/>
      <c r="AB94" s="150"/>
      <c r="AC94" s="150"/>
      <c r="AD94" s="150"/>
      <c r="AE94" s="150"/>
      <c r="AF94" s="150"/>
      <c r="AG94" s="150" t="s">
        <v>117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0" outlineLevel="1" x14ac:dyDescent="0.25">
      <c r="A95" s="157"/>
      <c r="B95" s="158"/>
      <c r="C95" s="185" t="s">
        <v>143</v>
      </c>
      <c r="D95" s="164"/>
      <c r="E95" s="165">
        <v>1</v>
      </c>
      <c r="F95" s="160"/>
      <c r="G95" s="160"/>
      <c r="H95" s="160"/>
      <c r="I95" s="160"/>
      <c r="J95" s="160"/>
      <c r="K95" s="160"/>
      <c r="L95" s="160"/>
      <c r="M95" s="160"/>
      <c r="N95" s="159"/>
      <c r="O95" s="159"/>
      <c r="P95" s="159"/>
      <c r="Q95" s="159"/>
      <c r="R95" s="160"/>
      <c r="S95" s="160"/>
      <c r="T95" s="160"/>
      <c r="U95" s="160"/>
      <c r="V95" s="160"/>
      <c r="W95" s="160"/>
      <c r="X95" s="160"/>
      <c r="Y95" s="150"/>
      <c r="Z95" s="150"/>
      <c r="AA95" s="150"/>
      <c r="AB95" s="150"/>
      <c r="AC95" s="150"/>
      <c r="AD95" s="150"/>
      <c r="AE95" s="150"/>
      <c r="AF95" s="150"/>
      <c r="AG95" s="150" t="s">
        <v>140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4">
        <v>34</v>
      </c>
      <c r="B96" s="175" t="s">
        <v>209</v>
      </c>
      <c r="C96" s="183" t="s">
        <v>210</v>
      </c>
      <c r="D96" s="176" t="s">
        <v>159</v>
      </c>
      <c r="E96" s="177">
        <v>1</v>
      </c>
      <c r="F96" s="178"/>
      <c r="G96" s="179">
        <f>ROUND(E96*F96,2)</f>
        <v>0</v>
      </c>
      <c r="H96" s="178"/>
      <c r="I96" s="179">
        <f>ROUND(E96*H96,2)</f>
        <v>0</v>
      </c>
      <c r="J96" s="178"/>
      <c r="K96" s="179">
        <f>ROUND(E96*J96,2)</f>
        <v>0</v>
      </c>
      <c r="L96" s="179">
        <v>21</v>
      </c>
      <c r="M96" s="179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9"/>
      <c r="S96" s="179" t="s">
        <v>114</v>
      </c>
      <c r="T96" s="180" t="s">
        <v>115</v>
      </c>
      <c r="U96" s="160">
        <v>0</v>
      </c>
      <c r="V96" s="160">
        <f>ROUND(E96*U96,2)</f>
        <v>0</v>
      </c>
      <c r="W96" s="160"/>
      <c r="X96" s="160" t="s">
        <v>116</v>
      </c>
      <c r="Y96" s="150"/>
      <c r="Z96" s="150"/>
      <c r="AA96" s="150"/>
      <c r="AB96" s="150"/>
      <c r="AC96" s="150"/>
      <c r="AD96" s="150"/>
      <c r="AE96" s="150"/>
      <c r="AF96" s="150"/>
      <c r="AG96" s="150" t="s">
        <v>117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20" outlineLevel="1" x14ac:dyDescent="0.25">
      <c r="A97" s="157"/>
      <c r="B97" s="158"/>
      <c r="C97" s="185" t="s">
        <v>143</v>
      </c>
      <c r="D97" s="164"/>
      <c r="E97" s="165">
        <v>1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50"/>
      <c r="Z97" s="150"/>
      <c r="AA97" s="150"/>
      <c r="AB97" s="150"/>
      <c r="AC97" s="150"/>
      <c r="AD97" s="150"/>
      <c r="AE97" s="150"/>
      <c r="AF97" s="150"/>
      <c r="AG97" s="150" t="s">
        <v>140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4">
        <v>35</v>
      </c>
      <c r="B98" s="175" t="s">
        <v>211</v>
      </c>
      <c r="C98" s="183" t="s">
        <v>212</v>
      </c>
      <c r="D98" s="176" t="s">
        <v>159</v>
      </c>
      <c r="E98" s="177">
        <v>1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7">
        <v>0</v>
      </c>
      <c r="O98" s="177">
        <f>ROUND(E98*N98,2)</f>
        <v>0</v>
      </c>
      <c r="P98" s="177">
        <v>0</v>
      </c>
      <c r="Q98" s="177">
        <f>ROUND(E98*P98,2)</f>
        <v>0</v>
      </c>
      <c r="R98" s="179"/>
      <c r="S98" s="179" t="s">
        <v>114</v>
      </c>
      <c r="T98" s="180" t="s">
        <v>115</v>
      </c>
      <c r="U98" s="160">
        <v>0</v>
      </c>
      <c r="V98" s="160">
        <f>ROUND(E98*U98,2)</f>
        <v>0</v>
      </c>
      <c r="W98" s="160"/>
      <c r="X98" s="160" t="s">
        <v>116</v>
      </c>
      <c r="Y98" s="150"/>
      <c r="Z98" s="150"/>
      <c r="AA98" s="150"/>
      <c r="AB98" s="150"/>
      <c r="AC98" s="150"/>
      <c r="AD98" s="150"/>
      <c r="AE98" s="150"/>
      <c r="AF98" s="150"/>
      <c r="AG98" s="150" t="s">
        <v>117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" outlineLevel="1" x14ac:dyDescent="0.25">
      <c r="A99" s="157"/>
      <c r="B99" s="158"/>
      <c r="C99" s="185" t="s">
        <v>143</v>
      </c>
      <c r="D99" s="164"/>
      <c r="E99" s="165">
        <v>1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50"/>
      <c r="Z99" s="150"/>
      <c r="AA99" s="150"/>
      <c r="AB99" s="150"/>
      <c r="AC99" s="150"/>
      <c r="AD99" s="150"/>
      <c r="AE99" s="150"/>
      <c r="AF99" s="150"/>
      <c r="AG99" s="150" t="s">
        <v>140</v>
      </c>
      <c r="AH99" s="150">
        <v>0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0" outlineLevel="1" x14ac:dyDescent="0.25">
      <c r="A100" s="174">
        <v>36</v>
      </c>
      <c r="B100" s="175" t="s">
        <v>213</v>
      </c>
      <c r="C100" s="183" t="s">
        <v>214</v>
      </c>
      <c r="D100" s="176" t="s">
        <v>159</v>
      </c>
      <c r="E100" s="177">
        <v>3</v>
      </c>
      <c r="F100" s="178"/>
      <c r="G100" s="179">
        <f>ROUND(E100*F100,2)</f>
        <v>0</v>
      </c>
      <c r="H100" s="178"/>
      <c r="I100" s="179">
        <f>ROUND(E100*H100,2)</f>
        <v>0</v>
      </c>
      <c r="J100" s="178"/>
      <c r="K100" s="179">
        <f>ROUND(E100*J100,2)</f>
        <v>0</v>
      </c>
      <c r="L100" s="179">
        <v>21</v>
      </c>
      <c r="M100" s="179">
        <f>G100*(1+L100/100)</f>
        <v>0</v>
      </c>
      <c r="N100" s="177">
        <v>0</v>
      </c>
      <c r="O100" s="177">
        <f>ROUND(E100*N100,2)</f>
        <v>0</v>
      </c>
      <c r="P100" s="177">
        <v>0</v>
      </c>
      <c r="Q100" s="177">
        <f>ROUND(E100*P100,2)</f>
        <v>0</v>
      </c>
      <c r="R100" s="179"/>
      <c r="S100" s="179" t="s">
        <v>114</v>
      </c>
      <c r="T100" s="180" t="s">
        <v>115</v>
      </c>
      <c r="U100" s="160">
        <v>0</v>
      </c>
      <c r="V100" s="160">
        <f>ROUND(E100*U100,2)</f>
        <v>0</v>
      </c>
      <c r="W100" s="160"/>
      <c r="X100" s="160" t="s">
        <v>116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117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20" outlineLevel="1" x14ac:dyDescent="0.25">
      <c r="A101" s="157"/>
      <c r="B101" s="158"/>
      <c r="C101" s="185" t="s">
        <v>171</v>
      </c>
      <c r="D101" s="164"/>
      <c r="E101" s="165">
        <v>3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140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x14ac:dyDescent="0.25">
      <c r="A102" s="3"/>
      <c r="B102" s="4"/>
      <c r="C102" s="186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AE102">
        <v>15</v>
      </c>
      <c r="AF102">
        <v>21</v>
      </c>
      <c r="AG102" t="s">
        <v>97</v>
      </c>
    </row>
    <row r="103" spans="1:60" ht="13" x14ac:dyDescent="0.25">
      <c r="A103" s="153"/>
      <c r="B103" s="154" t="s">
        <v>29</v>
      </c>
      <c r="C103" s="187"/>
      <c r="D103" s="155"/>
      <c r="E103" s="156"/>
      <c r="F103" s="156"/>
      <c r="G103" s="173">
        <f>G8+G26+G43+G54+G67+G82+G93</f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E103">
        <f>SUMIF(L7:L101,AE102,G7:G101)</f>
        <v>0</v>
      </c>
      <c r="AF103">
        <f>SUMIF(L7:L101,AF102,G7:G101)</f>
        <v>0</v>
      </c>
      <c r="AG103" t="s">
        <v>215</v>
      </c>
    </row>
    <row r="104" spans="1:60" x14ac:dyDescent="0.25">
      <c r="C104" s="188"/>
      <c r="D104" s="10"/>
      <c r="AG104" t="s">
        <v>217</v>
      </c>
    </row>
    <row r="105" spans="1:60" x14ac:dyDescent="0.25">
      <c r="D105" s="10"/>
    </row>
    <row r="106" spans="1:60" x14ac:dyDescent="0.25">
      <c r="D106" s="10"/>
    </row>
    <row r="107" spans="1:60" x14ac:dyDescent="0.25">
      <c r="D107" s="10"/>
    </row>
    <row r="108" spans="1:60" x14ac:dyDescent="0.25">
      <c r="D108" s="10"/>
    </row>
    <row r="109" spans="1:60" x14ac:dyDescent="0.25">
      <c r="D109" s="10"/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password="8879" sheet="1"/>
  <mergeCells count="19">
    <mergeCell ref="C17:G17"/>
    <mergeCell ref="A1:G1"/>
    <mergeCell ref="C2:G2"/>
    <mergeCell ref="C3:G3"/>
    <mergeCell ref="C4:G4"/>
    <mergeCell ref="C10:G10"/>
    <mergeCell ref="C11:G11"/>
    <mergeCell ref="C12:G12"/>
    <mergeCell ref="C13:G13"/>
    <mergeCell ref="C14:G14"/>
    <mergeCell ref="C15:G15"/>
    <mergeCell ref="C16:G16"/>
    <mergeCell ref="C25:G25"/>
    <mergeCell ref="C18:G18"/>
    <mergeCell ref="C19:G19"/>
    <mergeCell ref="C20:G20"/>
    <mergeCell ref="C21:G21"/>
    <mergeCell ref="C22:G22"/>
    <mergeCell ref="C23:G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Novotná</dc:creator>
  <cp:lastModifiedBy>Adéla Palovská</cp:lastModifiedBy>
  <cp:lastPrinted>2019-03-19T12:27:02Z</cp:lastPrinted>
  <dcterms:created xsi:type="dcterms:W3CDTF">2009-04-08T07:15:50Z</dcterms:created>
  <dcterms:modified xsi:type="dcterms:W3CDTF">2022-04-14T12:16:42Z</dcterms:modified>
</cp:coreProperties>
</file>