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Nábytek/ZD/"/>
    </mc:Choice>
  </mc:AlternateContent>
  <xr:revisionPtr revIDLastSave="0" documentId="8_{95AC4640-45F5-47C7-B3BF-847F63C155D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Pol'!$A$1:$X$78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G8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I64" i="12"/>
  <c r="K64" i="12"/>
  <c r="M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AE77" i="12"/>
  <c r="F42" i="1" s="1"/>
  <c r="I20" i="1"/>
  <c r="I19" i="1"/>
  <c r="I18" i="1"/>
  <c r="I16" i="1"/>
  <c r="H40" i="1"/>
  <c r="F39" i="1" l="1"/>
  <c r="I57" i="12"/>
  <c r="F41" i="1"/>
  <c r="O8" i="12"/>
  <c r="AF77" i="12"/>
  <c r="Q57" i="12"/>
  <c r="V8" i="12"/>
  <c r="K8" i="12"/>
  <c r="I8" i="12"/>
  <c r="K57" i="12"/>
  <c r="I53" i="1"/>
  <c r="V57" i="12"/>
  <c r="O57" i="12"/>
  <c r="Q8" i="12"/>
  <c r="M57" i="12"/>
  <c r="G57" i="12"/>
  <c r="I54" i="1" s="1"/>
  <c r="M11" i="12"/>
  <c r="M8" i="12" s="1"/>
  <c r="J28" i="1"/>
  <c r="J26" i="1"/>
  <c r="G38" i="1"/>
  <c r="F38" i="1"/>
  <c r="J23" i="1"/>
  <c r="J24" i="1"/>
  <c r="J25" i="1"/>
  <c r="J27" i="1"/>
  <c r="E24" i="1"/>
  <c r="E26" i="1"/>
  <c r="I55" i="1" l="1"/>
  <c r="I17" i="1"/>
  <c r="I21" i="1" s="1"/>
  <c r="G42" i="1"/>
  <c r="H42" i="1" s="1"/>
  <c r="I42" i="1" s="1"/>
  <c r="G41" i="1"/>
  <c r="H41" i="1" s="1"/>
  <c r="I41" i="1" s="1"/>
  <c r="G39" i="1"/>
  <c r="H39" i="1"/>
  <c r="H43" i="1" s="1"/>
  <c r="F43" i="1"/>
  <c r="G77" i="12"/>
  <c r="G23" i="1" l="1"/>
  <c r="A23" i="1" s="1"/>
  <c r="G43" i="1"/>
  <c r="G25" i="1" s="1"/>
  <c r="A25" i="1" s="1"/>
  <c r="I39" i="1"/>
  <c r="I43" i="1" s="1"/>
  <c r="J54" i="1"/>
  <c r="J53" i="1"/>
  <c r="J55" i="1" s="1"/>
  <c r="G24" i="1"/>
  <c r="A24" i="1"/>
  <c r="J39" i="1" l="1"/>
  <c r="J43" i="1" s="1"/>
  <c r="J41" i="1"/>
  <c r="J42" i="1"/>
  <c r="A27" i="1"/>
  <c r="G26" i="1"/>
  <c r="A26" i="1"/>
  <c r="G28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Novotná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<sst xmlns="http://schemas.openxmlformats.org/spreadsheetml/2006/main" count="444" uniqueCount="188">
  <si>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</si>
  <si>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</si>
  <si>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</si>
  <si>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</si>
  <si>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</si>
  <si>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</si>
  <si>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</si>
  <si>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</si>
  <si>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</si>
  <si>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</si>
  <si>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</si>
  <si>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</si>
  <si>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</si>
  <si>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</si>
  <si>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</si>
  <si>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</si>
  <si>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</si>
  <si>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</si>
  <si>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</si>
  <si>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</si>
  <si>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</si>
  <si>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</si>
  <si>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</si>
  <si>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</si>
  <si>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</si>
  <si>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</si>
  <si>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</si>
  <si>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</si>
  <si>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</si>
  <si>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</si>
  <si>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</si>
  <si>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</si>
  <si>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</si>
  <si>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</si>
  <si>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</si>
  <si>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</si>
  <si>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</si>
  <si>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</si>
  <si>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</si>
  <si>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</si>
  <si>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</si>
  <si>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</si>
  <si>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</si>
  <si>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</si>
  <si>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Kancelářské vybavení -stoly, skříňky, kontejnery</t>
  </si>
  <si>
    <t>Kancelářské vybavení - stoly, skříňky, kontejnery</t>
  </si>
  <si>
    <t>Objekt:</t>
  </si>
  <si>
    <t>Rozpočet:</t>
  </si>
  <si>
    <t>007-5</t>
  </si>
  <si>
    <t>Nádražní 4, Brno - KANCELÁŘSKÉ VYBAVENÍ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</si>
  <si>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</si>
  <si>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</si>
  <si>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</si>
  <si>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</si>
  <si>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</si>
  <si>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</si>
  <si>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</si>
  <si>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</si>
  <si>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Celkem za stavbu</t>
  </si>
  <si>
    <t>CZK</t>
  </si>
  <si>
    <t>#POPS</t>
  </si>
  <si>
    <t>Popis stavby: 007-5 - Nádražní 4, Brno - KANCELÁŘSKÉ VYBAVENÍ</t>
  </si>
  <si>
    <t>#POPO</t>
  </si>
  <si>
    <t>Popis objektu: 1 - Kancelářské vybavení - stoly, skříňky, kontejnery</t>
  </si>
  <si>
    <t>#POPR</t>
  </si>
  <si>
    <t>Popis rozpočtu: 1 - Kancelářské vybavení -stoly, skříňky, kontejnery</t>
  </si>
  <si>
    <t>Rekapitulace dílů</t>
  </si>
  <si>
    <t>Typ dílu</t>
  </si>
  <si>
    <t>766-1</t>
  </si>
  <si>
    <t>Konstrukce truhlářské - stoly</t>
  </si>
  <si>
    <t>766-2</t>
  </si>
  <si>
    <t>Konstrukce truhlářské - skříňky a kontejnery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</si>
  <si>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</si>
  <si>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</si>
  <si>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</si>
  <si>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</si>
  <si>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</si>
  <si>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</si>
  <si>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</si>
  <si>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</si>
  <si>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</si>
  <si>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</si>
  <si>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</si>
  <si>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</si>
  <si>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</si>
  <si>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</si>
  <si>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</si>
  <si>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</si>
  <si>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</si>
  <si>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</si>
  <si>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</si>
  <si>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</si>
  <si>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</si>
  <si>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</si>
  <si>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</si>
  <si>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</si>
  <si>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</si>
  <si>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</si>
  <si>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</si>
  <si>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</si>
  <si>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</si>
  <si>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</si>
  <si>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766 R01</t>
  </si>
  <si>
    <t>ST1 - Kancelářský stůl rozměru 1600x800x750 mm, výřež uprostřed, bez výsuvné police pro klávesnici, popis viz.výpis zařízení</t>
  </si>
  <si>
    <t>Soubor</t>
  </si>
  <si>
    <t>Vlastní</t>
  </si>
  <si>
    <t>Indiv</t>
  </si>
  <si>
    <t>Práce</t>
  </si>
  <si>
    <t>POL1_</t>
  </si>
  <si>
    <t>V ceně je započtena doprava materiálu na místo montáže, vlastní montáž výrobku a veškeré náklady s tím spojené: : 17</t>
  </si>
  <si>
    <t>VV</t>
  </si>
  <si>
    <t>766 R02</t>
  </si>
  <si>
    <t>ST2 - Kancelářský stůl rozměru 2000x800x750 mm, výřež vlevo, bez výsuvné police pro klávesnici, popis viz.výpis zařízení</t>
  </si>
  <si>
    <t>V ceně je započtena doprava materiálu na místo montáže, vlastní montáž výrobku a veškeré náklady s tím spojené: : 1</t>
  </si>
  <si>
    <t>766 R03</t>
  </si>
  <si>
    <t>ST3 - Kancelářský stůl rozměru 2000x800x750 mm výřež vpravo, bez výsuvné police pro klávesnici, popis viz.výpis zařízení</t>
  </si>
  <si>
    <t>766 R04</t>
  </si>
  <si>
    <t>ST4 - Kancelářský stůl rozměru 2000x800x750 mm, výřež vlevo,vč.výsuvné police pro klávesnici vlevo, popis viz.výpis zařízení</t>
  </si>
  <si>
    <t>V ceně je započtena doprava materiálu na místo montáže, vlastní montáž výrobku a veškeré náklady s tím spojené: : 8</t>
  </si>
  <si>
    <t>766 R05</t>
  </si>
  <si>
    <t>ST5 - Kancelářský stůl rozměru 2000x800x750 mm výřež vpravo,vč.výsuvné police pro klávesnici vpravo, popis viz.výpis zařízení</t>
  </si>
  <si>
    <t>V ceně je započtena doprava materiálu na místo montáže, vlastní montáž výrobku a veškeré náklady s tím spojené: : 9</t>
  </si>
  <si>
    <t>766 R06</t>
  </si>
  <si>
    <t>ST6 - Kancelářský stůl rozměru 2000x800x750 mm, výřež uprostřed, bez výsuvné police pro klávesnici, popis viz.výpis zařízení</t>
  </si>
  <si>
    <t>V ceně je započtena doprava materiálu na místo montáže, vlastní montáž výrobku a veškeré náklady s tím spojené: : 7</t>
  </si>
  <si>
    <t>766 R07</t>
  </si>
  <si>
    <t>ST7 - Rohová přístavba ke stolu rozměru 1600x450x750 mm, popis viz.výpis zařízení</t>
  </si>
  <si>
    <t>soubor</t>
  </si>
  <si>
    <t>766 R08</t>
  </si>
  <si>
    <t>ST8 - Kancelářský stolek pod počítač, rozměru  850x800x750 mm, popis viz.výpis zařízení</t>
  </si>
  <si>
    <t>V ceně je započtena doprava materiálu na místo montáže, vlastní montáž výrobku a veškeré náklady s tím spojené: : 11</t>
  </si>
  <si>
    <t>766 R09</t>
  </si>
  <si>
    <t>ST9 - Kancelářský stůl rozměru 1600x800x750 mm, výřež vlevo,vč.výsuvné police pro klávesnici vlevo, popis viz.výpis zařízení</t>
  </si>
  <si>
    <t>V ceně je započtena doprava materiálu na místo montáže, vlastní montáž výrobku a veškeré náklady s tím spojené: : 2</t>
  </si>
  <si>
    <t>766 R10</t>
  </si>
  <si>
    <t>ST10 - Kancelářský stůl rozměru 1600x800x750 mm výřež vpravo,vč.výsuvné police pro klávesnici vpravo, popis viz.výpis zařízení</t>
  </si>
  <si>
    <t>766 R11</t>
  </si>
  <si>
    <t>ST11 - Stolek s plechovými skříněmi rozměru 900x600x750 mm, popis viz.výpis zařízení</t>
  </si>
  <si>
    <t>766 R12</t>
  </si>
  <si>
    <t>ST12 - Kancelářský stůl rozměru 1600x800x750 mm výřež uprostřed, bez výsuvné police pro klávesnici, popis viz.výpis zařízení</t>
  </si>
  <si>
    <t>766 R13</t>
  </si>
  <si>
    <t>ST13 - Kancelářský stůl rozměru 1600x800x750 mm výřež vlevo,vč.výsuvné police pro klávesnici vpravo, popis viz.výpis zařízení</t>
  </si>
  <si>
    <t>766 R14</t>
  </si>
  <si>
    <t>ST14 - Kancelářský stůl rozměru 1600x800x750 mm výřež vpravo,vč.výsuvné police pro klávesnici vlevo, popis viz.výpis zařízení</t>
  </si>
  <si>
    <t>766 R15</t>
  </si>
  <si>
    <t>ST15 - Rohová přístavba ke stolu rozměru 800x800x750 mm, popis viz.výpis zařízení</t>
  </si>
  <si>
    <t>766 R16</t>
  </si>
  <si>
    <t>ST16 - Kancelářský stůl rozměru 2000x800x750 mm, výřež vlevo,vč.výsuvné police pro klávesnici vlevo, popis viz.výpis zařízení</t>
  </si>
  <si>
    <t>766 R17</t>
  </si>
  <si>
    <t>ST17 - Kancelářský stůl rozměru 2000x800x750 mm výřež vpravo,vč.výsuvné police pro klávesnici vpravo, popis viz.výpis zařízení</t>
  </si>
  <si>
    <t>766 R18</t>
  </si>
  <si>
    <t>ST18 - Kancelářský stolek pod počítač 850x800x750 mm, popis viz.výpis zařízení</t>
  </si>
  <si>
    <t>766 R19</t>
  </si>
  <si>
    <t>ST19 - Rohová přístavba ke stolu rozměru 800x800x750 mm, popis viz.výpis zařízení</t>
  </si>
  <si>
    <t>V ceně je započtena doprava materiálu na místo montáže, vlastní montáž výrobku a veškeré náklady s tím spojené: : 16</t>
  </si>
  <si>
    <t>766 R20</t>
  </si>
  <si>
    <t>ST20 - Kancelářský stůl rozměru 2000x800x750 mm, výřež vlevo,vč.výsuvné police pro klávesnici vlevo, popis viz.výpis zařízení</t>
  </si>
  <si>
    <t>766 R21</t>
  </si>
  <si>
    <t>ST21 - Kancelářský stůl rozměru 2000x800x750 mm výřež vpravo,vč.výsuvné police pro klávesnici vpravo, popis viz.výpis zařízení</t>
  </si>
  <si>
    <t>766 R23</t>
  </si>
  <si>
    <t>ST23 - Kancelářský stůl rozměru 2000x800x750 mm výřež vpravo, bez výsuvné police pro klávesnici, popis viz.výpis zařízení</t>
  </si>
  <si>
    <t>766 R24</t>
  </si>
  <si>
    <t>ST24 - Jednací stůl rozměru 2200x1000x750 mm</t>
  </si>
  <si>
    <t>766 R25</t>
  </si>
  <si>
    <t>ST25 - Kancelářský stůl rozměru 1600x800x750 mm výřež uprostřed, bez výsuvné police pro klávesnici, popis viz.výpis zařízení</t>
  </si>
  <si>
    <t>V ceně je započtena doprava materiálu na místo montáže, vlastní montáž výrobku a veškeré náklady s tím spojené: : 4</t>
  </si>
  <si>
    <t>766 R1</t>
  </si>
  <si>
    <t>SK1 - Skříňka otevřená rozměru 450x420x600 mm, Pracovní deska i bočnice dřevodekor, popis viz.výpis zařízení</t>
  </si>
  <si>
    <t>V ceně je započtena doprava materiálu na místo montáže, vlastní montáž výrobku a veškeré náklady s tím spojené: : 6</t>
  </si>
  <si>
    <t>766 R2</t>
  </si>
  <si>
    <t>SK2 - Skříňka otevřená rozměru 800x420x750 mm, Pracovní deska i bočnice dřevodekor, popis viz.výpis zařízení</t>
  </si>
  <si>
    <t>766 R3</t>
  </si>
  <si>
    <t>SK3 - Skříňka otevřená rozměru 800x420x750 mm - bílé provedení, popis viz.výpis zařízení</t>
  </si>
  <si>
    <t>766 R4</t>
  </si>
  <si>
    <t>SK4 - Skříňka otevřená rozměru 450x420x600 mm - korpus dřevodekor,police a záda v bílé, popis viz.výpis zařízení</t>
  </si>
  <si>
    <t>766 R5</t>
  </si>
  <si>
    <t>SK5 - Skříňka otevřená rozměru 800x420x750 mm,korpus dřevodekor,police a záda v bílé, popis viz.výpis zařízení</t>
  </si>
  <si>
    <t>766 R5.1</t>
  </si>
  <si>
    <t>SK5.1 - Skříňka uzavíratelná rozměru 800x420x750 mm,korpus dřevodekor,police a záda v bílé, popis viz.výpis zařízení</t>
  </si>
  <si>
    <t>766 R6</t>
  </si>
  <si>
    <t>M1 - Mobilní kontejner rozměru 450x600x600, 4-zásuvkový uzamykatelný, popis viz.výpis zařízení, Pracovní deska i bočnice dřevodekor</t>
  </si>
  <si>
    <t>V ceně je započtena doprava materiálu na místo montáže, vlastní montáž výrobku a veškeré náklady s tím spojené: : 43</t>
  </si>
  <si>
    <t>766 R7</t>
  </si>
  <si>
    <t>M2 - Mobilní kontejner rozměru 450x600x600, 4-zásuvkový uzamykatelný, popis viz.výpis zařízení, Horní deska a čela šuplíků v dřevodekoru, korpus bílý</t>
  </si>
  <si>
    <t>766 R8</t>
  </si>
  <si>
    <t>M3 - Mobilní kontejner rozměru 450x600x600, 4-zásuvkový uzamykatelný, popis viz.výpis zařízení, Horní deska, čela šuplíkův i  korpus v bílé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</si>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</sst>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84" t="s">
        <v>39</v>
      </c>
      <c r="B2" s="184"/>
      <c r="C2" s="184"/>
      <c r="D2" s="184"/>
      <c r="E2" s="184"/>
      <c r="F2" s="184"/>
      <c r="G2" s="184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abSelected="1" topLeftCell="B35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185" t="s">
        <v>41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5">
      <c r="A2" s="2"/>
      <c r="B2" s="78" t="s">
        <v>22</v>
      </c>
      <c r="C2" s="79"/>
      <c r="D2" s="80" t="s">
        <v>48</v>
      </c>
      <c r="E2" s="194" t="s">
        <v>49</v>
      </c>
      <c r="F2" s="195"/>
      <c r="G2" s="195"/>
      <c r="H2" s="195"/>
      <c r="I2" s="195"/>
      <c r="J2" s="196"/>
      <c r="O2" s="1"/>
    </row>
    <row r="3" spans="1:15" ht="27" customHeight="1" x14ac:dyDescent="0.25">
      <c r="A3" s="2"/>
      <c r="B3" s="81" t="s">
        <v>46</v>
      </c>
      <c r="C3" s="79"/>
      <c r="D3" s="82" t="s">
        <v>43</v>
      </c>
      <c r="E3" s="197" t="s">
        <v>45</v>
      </c>
      <c r="F3" s="198"/>
      <c r="G3" s="198"/>
      <c r="H3" s="198"/>
      <c r="I3" s="198"/>
      <c r="J3" s="199"/>
    </row>
    <row r="4" spans="1:15" ht="23.25" customHeight="1" x14ac:dyDescent="0.25">
      <c r="A4" s="76">
        <v>9053</v>
      </c>
      <c r="B4" s="83" t="s">
        <v>47</v>
      </c>
      <c r="C4" s="84"/>
      <c r="D4" s="85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42</v>
      </c>
      <c r="D5" s="212" t="s">
        <v>50</v>
      </c>
      <c r="E5" s="213"/>
      <c r="F5" s="213"/>
      <c r="G5" s="213"/>
      <c r="H5" s="18" t="s">
        <v>40</v>
      </c>
      <c r="I5" s="86" t="s">
        <v>54</v>
      </c>
      <c r="J5" s="8"/>
    </row>
    <row r="6" spans="1:15" ht="15.75" customHeight="1" x14ac:dyDescent="0.25">
      <c r="A6" s="2"/>
      <c r="B6" s="28"/>
      <c r="C6" s="55"/>
      <c r="D6" s="214" t="s">
        <v>51</v>
      </c>
      <c r="E6" s="215"/>
      <c r="F6" s="215"/>
      <c r="G6" s="215"/>
      <c r="H6" s="18" t="s">
        <v>34</v>
      </c>
      <c r="I6" s="86" t="s">
        <v>55</v>
      </c>
      <c r="J6" s="8"/>
    </row>
    <row r="7" spans="1:15" ht="15.75" customHeight="1" x14ac:dyDescent="0.25">
      <c r="A7" s="2"/>
      <c r="B7" s="29"/>
      <c r="C7" s="56"/>
      <c r="D7" s="77" t="s">
        <v>53</v>
      </c>
      <c r="E7" s="216" t="s">
        <v>52</v>
      </c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1"/>
      <c r="E11" s="201"/>
      <c r="F11" s="201"/>
      <c r="G11" s="201"/>
      <c r="H11" s="18" t="s">
        <v>40</v>
      </c>
      <c r="I11" s="88"/>
      <c r="J11" s="8"/>
    </row>
    <row r="12" spans="1:15" ht="15.75" customHeight="1" x14ac:dyDescent="0.25">
      <c r="A12" s="2"/>
      <c r="B12" s="28"/>
      <c r="C12" s="55"/>
      <c r="D12" s="206"/>
      <c r="E12" s="206"/>
      <c r="F12" s="206"/>
      <c r="G12" s="206"/>
      <c r="H12" s="18" t="s">
        <v>34</v>
      </c>
      <c r="I12" s="88"/>
      <c r="J12" s="8"/>
    </row>
    <row r="13" spans="1:15" ht="15.75" customHeight="1" x14ac:dyDescent="0.25">
      <c r="A13" s="2"/>
      <c r="B13" s="29"/>
      <c r="C13" s="56"/>
      <c r="D13" s="87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0"/>
      <c r="F15" s="200"/>
      <c r="G15" s="202"/>
      <c r="H15" s="202"/>
      <c r="I15" s="202" t="s">
        <v>29</v>
      </c>
      <c r="J15" s="203"/>
    </row>
    <row r="16" spans="1:15" ht="23.25" customHeight="1" x14ac:dyDescent="0.25">
      <c r="A16" s="141" t="s">
        <v>24</v>
      </c>
      <c r="B16" s="38" t="s">
        <v>24</v>
      </c>
      <c r="C16" s="62"/>
      <c r="D16" s="63"/>
      <c r="E16" s="191"/>
      <c r="F16" s="192"/>
      <c r="G16" s="191"/>
      <c r="H16" s="192"/>
      <c r="I16" s="191">
        <f>SUMIF(F53:F54,A16,I53:I54)+SUMIF(F53:F54,"PSU",I53:I54)</f>
        <v>0</v>
      </c>
      <c r="J16" s="193"/>
    </row>
    <row r="17" spans="1:10" ht="23.25" customHeight="1" x14ac:dyDescent="0.25">
      <c r="A17" s="141" t="s">
        <v>25</v>
      </c>
      <c r="B17" s="38" t="s">
        <v>25</v>
      </c>
      <c r="C17" s="62"/>
      <c r="D17" s="63"/>
      <c r="E17" s="191"/>
      <c r="F17" s="192"/>
      <c r="G17" s="191"/>
      <c r="H17" s="192"/>
      <c r="I17" s="191">
        <f>SUMIF(F53:F54,A17,I53:I54)</f>
        <v>0</v>
      </c>
      <c r="J17" s="193"/>
    </row>
    <row r="18" spans="1:10" ht="23.25" customHeight="1" x14ac:dyDescent="0.25">
      <c r="A18" s="141" t="s">
        <v>26</v>
      </c>
      <c r="B18" s="38" t="s">
        <v>26</v>
      </c>
      <c r="C18" s="62"/>
      <c r="D18" s="63"/>
      <c r="E18" s="191"/>
      <c r="F18" s="192"/>
      <c r="G18" s="191"/>
      <c r="H18" s="192"/>
      <c r="I18" s="191">
        <f>SUMIF(F53:F54,A18,I53:I54)</f>
        <v>0</v>
      </c>
      <c r="J18" s="193"/>
    </row>
    <row r="19" spans="1:10" ht="23.25" customHeight="1" x14ac:dyDescent="0.25">
      <c r="A19" s="141" t="s">
        <v>72</v>
      </c>
      <c r="B19" s="38" t="s">
        <v>27</v>
      </c>
      <c r="C19" s="62"/>
      <c r="D19" s="63"/>
      <c r="E19" s="191"/>
      <c r="F19" s="192"/>
      <c r="G19" s="191"/>
      <c r="H19" s="192"/>
      <c r="I19" s="191">
        <f>SUMIF(F53:F54,A19,I53:I54)</f>
        <v>0</v>
      </c>
      <c r="J19" s="193"/>
    </row>
    <row r="20" spans="1:10" ht="23.25" customHeight="1" x14ac:dyDescent="0.25">
      <c r="A20" s="141" t="s">
        <v>73</v>
      </c>
      <c r="B20" s="38" t="s">
        <v>28</v>
      </c>
      <c r="C20" s="62"/>
      <c r="D20" s="63"/>
      <c r="E20" s="191"/>
      <c r="F20" s="192"/>
      <c r="G20" s="191"/>
      <c r="H20" s="192"/>
      <c r="I20" s="191">
        <f>SUMIF(F53:F54,A20,I53:I54)</f>
        <v>0</v>
      </c>
      <c r="J20" s="193"/>
    </row>
    <row r="21" spans="1:10" ht="23.25" customHeight="1" x14ac:dyDescent="0.3">
      <c r="A21" s="2"/>
      <c r="B21" s="48" t="s">
        <v>29</v>
      </c>
      <c r="C21" s="64"/>
      <c r="D21" s="65"/>
      <c r="E21" s="204"/>
      <c r="F21" s="205"/>
      <c r="G21" s="204"/>
      <c r="H21" s="205"/>
      <c r="I21" s="204">
        <f>SUM(I16:J20)</f>
        <v>0</v>
      </c>
      <c r="J21" s="22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1">
        <f>ZakladDPHSniVypocet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1">
        <f>ZakladDPHZaklVypocet</f>
        <v>0</v>
      </c>
      <c r="H25" s="222"/>
      <c r="I25" s="22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8">
        <f>A25</f>
        <v>0</v>
      </c>
      <c r="H26" s="189"/>
      <c r="I26" s="18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0">
        <f>CenaCelkem-(ZakladDPHSni+DPHSni+ZakladDPHZakl+DPHZakl)</f>
        <v>0</v>
      </c>
      <c r="H27" s="190"/>
      <c r="I27" s="190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23</v>
      </c>
      <c r="C28" s="116"/>
      <c r="D28" s="116"/>
      <c r="E28" s="117"/>
      <c r="F28" s="118"/>
      <c r="G28" s="225">
        <f>ZakladDPHSniVypocet+ZakladDPHZaklVypocet</f>
        <v>0</v>
      </c>
      <c r="H28" s="225"/>
      <c r="I28" s="225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35</v>
      </c>
      <c r="C29" s="120"/>
      <c r="D29" s="120"/>
      <c r="E29" s="120"/>
      <c r="F29" s="121"/>
      <c r="G29" s="224">
        <f>A27</f>
        <v>0</v>
      </c>
      <c r="H29" s="224"/>
      <c r="I29" s="224"/>
      <c r="J29" s="122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56</v>
      </c>
      <c r="C39" s="232"/>
      <c r="D39" s="232"/>
      <c r="E39" s="232"/>
      <c r="F39" s="102">
        <f>'1 1 Pol'!AE77</f>
        <v>0</v>
      </c>
      <c r="G39" s="103">
        <f>'1 1 Pol'!AF77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/>
      <c r="C40" s="233" t="s">
        <v>57</v>
      </c>
      <c r="D40" s="233"/>
      <c r="E40" s="233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5">
      <c r="A41" s="91">
        <v>2</v>
      </c>
      <c r="B41" s="106" t="s">
        <v>43</v>
      </c>
      <c r="C41" s="233" t="s">
        <v>45</v>
      </c>
      <c r="D41" s="233"/>
      <c r="E41" s="233"/>
      <c r="F41" s="107">
        <f>'1 1 Pol'!AE77</f>
        <v>0</v>
      </c>
      <c r="G41" s="108">
        <f>'1 1 Pol'!AF77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5">
      <c r="A42" s="91">
        <v>3</v>
      </c>
      <c r="B42" s="110" t="s">
        <v>43</v>
      </c>
      <c r="C42" s="232" t="s">
        <v>44</v>
      </c>
      <c r="D42" s="232"/>
      <c r="E42" s="232"/>
      <c r="F42" s="111">
        <f>'1 1 Pol'!AE77</f>
        <v>0</v>
      </c>
      <c r="G42" s="104">
        <f>'1 1 Pol'!AF77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91"/>
      <c r="B43" s="234" t="s">
        <v>58</v>
      </c>
      <c r="C43" s="235"/>
      <c r="D43" s="235"/>
      <c r="E43" s="23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5" spans="1:10" x14ac:dyDescent="0.25">
      <c r="A45" t="s">
        <v>60</v>
      </c>
      <c r="B45" t="s">
        <v>61</v>
      </c>
    </row>
    <row r="46" spans="1:10" x14ac:dyDescent="0.25">
      <c r="A46" t="s">
        <v>62</v>
      </c>
      <c r="B46" t="s">
        <v>63</v>
      </c>
    </row>
    <row r="47" spans="1:10" x14ac:dyDescent="0.25">
      <c r="A47" t="s">
        <v>64</v>
      </c>
      <c r="B47" t="s">
        <v>65</v>
      </c>
    </row>
    <row r="50" spans="1:10" ht="15.5" x14ac:dyDescent="0.35">
      <c r="B50" s="123" t="s">
        <v>66</v>
      </c>
    </row>
    <row r="52" spans="1:10" ht="25.5" customHeight="1" x14ac:dyDescent="0.25">
      <c r="A52" s="125"/>
      <c r="B52" s="128" t="s">
        <v>17</v>
      </c>
      <c r="C52" s="128" t="s">
        <v>5</v>
      </c>
      <c r="D52" s="129"/>
      <c r="E52" s="129"/>
      <c r="F52" s="130" t="s">
        <v>67</v>
      </c>
      <c r="G52" s="130"/>
      <c r="H52" s="130"/>
      <c r="I52" s="130" t="s">
        <v>29</v>
      </c>
      <c r="J52" s="130" t="s">
        <v>0</v>
      </c>
    </row>
    <row r="53" spans="1:10" ht="36.75" customHeight="1" x14ac:dyDescent="0.25">
      <c r="A53" s="126"/>
      <c r="B53" s="131" t="s">
        <v>68</v>
      </c>
      <c r="C53" s="230" t="s">
        <v>69</v>
      </c>
      <c r="D53" s="231"/>
      <c r="E53" s="231"/>
      <c r="F53" s="137" t="s">
        <v>25</v>
      </c>
      <c r="G53" s="138"/>
      <c r="H53" s="138"/>
      <c r="I53" s="138">
        <f>'1 1 Pol'!G8</f>
        <v>0</v>
      </c>
      <c r="J53" s="135" t="str">
        <f>IF(I55=0,"",I53/I55*100)</f>
        <v/>
      </c>
    </row>
    <row r="54" spans="1:10" ht="36.75" customHeight="1" x14ac:dyDescent="0.25">
      <c r="A54" s="126"/>
      <c r="B54" s="131" t="s">
        <v>70</v>
      </c>
      <c r="C54" s="230" t="s">
        <v>71</v>
      </c>
      <c r="D54" s="231"/>
      <c r="E54" s="231"/>
      <c r="F54" s="137" t="s">
        <v>25</v>
      </c>
      <c r="G54" s="138"/>
      <c r="H54" s="138"/>
      <c r="I54" s="138">
        <f>'1 1 Pol'!G57</f>
        <v>0</v>
      </c>
      <c r="J54" s="135" t="str">
        <f>IF(I55=0,"",I54/I55*100)</f>
        <v/>
      </c>
    </row>
    <row r="55" spans="1:10" ht="25.5" customHeight="1" x14ac:dyDescent="0.25">
      <c r="A55" s="127"/>
      <c r="B55" s="132" t="s">
        <v>1</v>
      </c>
      <c r="C55" s="133"/>
      <c r="D55" s="134"/>
      <c r="E55" s="134"/>
      <c r="F55" s="139"/>
      <c r="G55" s="140"/>
      <c r="H55" s="140"/>
      <c r="I55" s="140">
        <f>SUM(I53:I54)</f>
        <v>0</v>
      </c>
      <c r="J55" s="136">
        <f>SUM(J53:J54)</f>
        <v>0</v>
      </c>
    </row>
    <row r="56" spans="1:10" x14ac:dyDescent="0.25">
      <c r="F56" s="89"/>
      <c r="G56" s="89"/>
      <c r="H56" s="89"/>
      <c r="I56" s="89"/>
      <c r="J56" s="90"/>
    </row>
    <row r="57" spans="1:10" x14ac:dyDescent="0.25">
      <c r="F57" s="89"/>
      <c r="G57" s="89"/>
      <c r="H57" s="89"/>
      <c r="I57" s="89"/>
      <c r="J57" s="90"/>
    </row>
    <row r="58" spans="1:10" x14ac:dyDescent="0.25">
      <c r="F58" s="89"/>
      <c r="G58" s="89"/>
      <c r="H58" s="89"/>
      <c r="I58" s="89"/>
      <c r="J58" s="90"/>
    </row>
  </sheetData>
  <sheetProtection password="887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37" t="s">
        <v>6</v>
      </c>
      <c r="B1" s="237"/>
      <c r="C1" s="238"/>
      <c r="D1" s="237"/>
      <c r="E1" s="237"/>
      <c r="F1" s="237"/>
      <c r="G1" s="237"/>
    </row>
    <row r="2" spans="1:7" ht="25" customHeight="1" x14ac:dyDescent="0.25">
      <c r="A2" s="50" t="s">
        <v>7</v>
      </c>
      <c r="B2" s="49"/>
      <c r="C2" s="239"/>
      <c r="D2" s="239"/>
      <c r="E2" s="239"/>
      <c r="F2" s="239"/>
      <c r="G2" s="240"/>
    </row>
    <row r="3" spans="1:7" ht="25" customHeight="1" x14ac:dyDescent="0.25">
      <c r="A3" s="50" t="s">
        <v>8</v>
      </c>
      <c r="B3" s="49"/>
      <c r="C3" s="239"/>
      <c r="D3" s="239"/>
      <c r="E3" s="239"/>
      <c r="F3" s="239"/>
      <c r="G3" s="240"/>
    </row>
    <row r="4" spans="1:7" ht="25" customHeight="1" x14ac:dyDescent="0.25">
      <c r="A4" s="50" t="s">
        <v>9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54296875" style="124" customWidth="1"/>
    <col min="3" max="3" width="63.26953125" style="124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1" t="s">
        <v>74</v>
      </c>
      <c r="B1" s="241"/>
      <c r="C1" s="241"/>
      <c r="D1" s="241"/>
      <c r="E1" s="241"/>
      <c r="F1" s="241"/>
      <c r="G1" s="241"/>
      <c r="AG1" t="s">
        <v>75</v>
      </c>
    </row>
    <row r="2" spans="1:60" ht="25" customHeight="1" x14ac:dyDescent="0.25">
      <c r="A2" s="142" t="s">
        <v>7</v>
      </c>
      <c r="B2" s="49" t="s">
        <v>48</v>
      </c>
      <c r="C2" s="242" t="s">
        <v>49</v>
      </c>
      <c r="D2" s="243"/>
      <c r="E2" s="243"/>
      <c r="F2" s="243"/>
      <c r="G2" s="244"/>
      <c r="AG2" t="s">
        <v>76</v>
      </c>
    </row>
    <row r="3" spans="1:60" ht="25" customHeight="1" x14ac:dyDescent="0.25">
      <c r="A3" s="142" t="s">
        <v>8</v>
      </c>
      <c r="B3" s="49" t="s">
        <v>43</v>
      </c>
      <c r="C3" s="242" t="s">
        <v>45</v>
      </c>
      <c r="D3" s="243"/>
      <c r="E3" s="243"/>
      <c r="F3" s="243"/>
      <c r="G3" s="244"/>
      <c r="AC3" s="124" t="s">
        <v>76</v>
      </c>
      <c r="AG3" t="s">
        <v>77</v>
      </c>
    </row>
    <row r="4" spans="1:60" ht="25" customHeight="1" x14ac:dyDescent="0.25">
      <c r="A4" s="143" t="s">
        <v>9</v>
      </c>
      <c r="B4" s="144" t="s">
        <v>43</v>
      </c>
      <c r="C4" s="245" t="s">
        <v>44</v>
      </c>
      <c r="D4" s="246"/>
      <c r="E4" s="246"/>
      <c r="F4" s="246"/>
      <c r="G4" s="247"/>
      <c r="AG4" t="s">
        <v>78</v>
      </c>
    </row>
    <row r="5" spans="1:60" x14ac:dyDescent="0.25">
      <c r="D5" s="10"/>
    </row>
    <row r="6" spans="1:60" ht="37.5" x14ac:dyDescent="0.25">
      <c r="A6" s="146" t="s">
        <v>79</v>
      </c>
      <c r="B6" s="148" t="s">
        <v>80</v>
      </c>
      <c r="C6" s="148" t="s">
        <v>81</v>
      </c>
      <c r="D6" s="147" t="s">
        <v>82</v>
      </c>
      <c r="E6" s="146" t="s">
        <v>83</v>
      </c>
      <c r="F6" s="145" t="s">
        <v>84</v>
      </c>
      <c r="G6" s="146" t="s">
        <v>29</v>
      </c>
      <c r="H6" s="149" t="s">
        <v>30</v>
      </c>
      <c r="I6" s="149" t="s">
        <v>85</v>
      </c>
      <c r="J6" s="149" t="s">
        <v>31</v>
      </c>
      <c r="K6" s="149" t="s">
        <v>86</v>
      </c>
      <c r="L6" s="149" t="s">
        <v>87</v>
      </c>
      <c r="M6" s="149" t="s">
        <v>88</v>
      </c>
      <c r="N6" s="149" t="s">
        <v>89</v>
      </c>
      <c r="O6" s="149" t="s">
        <v>90</v>
      </c>
      <c r="P6" s="149" t="s">
        <v>91</v>
      </c>
      <c r="Q6" s="149" t="s">
        <v>92</v>
      </c>
      <c r="R6" s="149" t="s">
        <v>93</v>
      </c>
      <c r="S6" s="149" t="s">
        <v>94</v>
      </c>
      <c r="T6" s="149" t="s">
        <v>95</v>
      </c>
      <c r="U6" s="149" t="s">
        <v>96</v>
      </c>
      <c r="V6" s="149" t="s">
        <v>97</v>
      </c>
      <c r="W6" s="149" t="s">
        <v>98</v>
      </c>
      <c r="X6" s="149" t="s">
        <v>99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ht="13" x14ac:dyDescent="0.25">
      <c r="A8" s="164" t="s">
        <v>100</v>
      </c>
      <c r="B8" s="165" t="s">
        <v>68</v>
      </c>
      <c r="C8" s="178" t="s">
        <v>69</v>
      </c>
      <c r="D8" s="166"/>
      <c r="E8" s="167"/>
      <c r="F8" s="168"/>
      <c r="G8" s="168">
        <f>SUMIF(AG9:AG56,"&lt;&gt;NOR",G9:G56)</f>
        <v>0</v>
      </c>
      <c r="H8" s="168"/>
      <c r="I8" s="168">
        <f>SUM(I9:I56)</f>
        <v>0</v>
      </c>
      <c r="J8" s="168"/>
      <c r="K8" s="168">
        <f>SUM(K9:K56)</f>
        <v>0</v>
      </c>
      <c r="L8" s="168"/>
      <c r="M8" s="168">
        <f>SUM(M9:M56)</f>
        <v>0</v>
      </c>
      <c r="N8" s="167"/>
      <c r="O8" s="167">
        <f>SUM(O9:O56)</f>
        <v>0</v>
      </c>
      <c r="P8" s="167"/>
      <c r="Q8" s="167">
        <f>SUM(Q9:Q56)</f>
        <v>0</v>
      </c>
      <c r="R8" s="168"/>
      <c r="S8" s="168"/>
      <c r="T8" s="169"/>
      <c r="U8" s="163"/>
      <c r="V8" s="163">
        <f>SUM(V9:V56)</f>
        <v>0</v>
      </c>
      <c r="W8" s="163"/>
      <c r="X8" s="163"/>
      <c r="AG8" t="s">
        <v>101</v>
      </c>
    </row>
    <row r="9" spans="1:60" ht="20" outlineLevel="1" x14ac:dyDescent="0.25">
      <c r="A9" s="171">
        <v>1</v>
      </c>
      <c r="B9" s="172" t="s">
        <v>102</v>
      </c>
      <c r="C9" s="179" t="s">
        <v>103</v>
      </c>
      <c r="D9" s="173" t="s">
        <v>104</v>
      </c>
      <c r="E9" s="174">
        <v>17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105</v>
      </c>
      <c r="T9" s="177" t="s">
        <v>106</v>
      </c>
      <c r="U9" s="160">
        <v>0</v>
      </c>
      <c r="V9" s="160">
        <f>ROUND(E9*U9,2)</f>
        <v>0</v>
      </c>
      <c r="W9" s="160"/>
      <c r="X9" s="160" t="s">
        <v>107</v>
      </c>
      <c r="Y9" s="150"/>
      <c r="Z9" s="150"/>
      <c r="AA9" s="150"/>
      <c r="AB9" s="150"/>
      <c r="AC9" s="150"/>
      <c r="AD9" s="150"/>
      <c r="AE9" s="150"/>
      <c r="AF9" s="150"/>
      <c r="AG9" s="150" t="s">
        <v>108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0" outlineLevel="1" x14ac:dyDescent="0.25">
      <c r="A10" s="157"/>
      <c r="B10" s="158"/>
      <c r="C10" s="180" t="s">
        <v>109</v>
      </c>
      <c r="D10" s="161"/>
      <c r="E10" s="162">
        <v>17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110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0" outlineLevel="1" x14ac:dyDescent="0.25">
      <c r="A11" s="171">
        <v>2</v>
      </c>
      <c r="B11" s="172" t="s">
        <v>111</v>
      </c>
      <c r="C11" s="179" t="s">
        <v>112</v>
      </c>
      <c r="D11" s="173" t="s">
        <v>104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/>
      <c r="S11" s="176" t="s">
        <v>105</v>
      </c>
      <c r="T11" s="177" t="s">
        <v>106</v>
      </c>
      <c r="U11" s="160">
        <v>0</v>
      </c>
      <c r="V11" s="160">
        <f>ROUND(E11*U11,2)</f>
        <v>0</v>
      </c>
      <c r="W11" s="160"/>
      <c r="X11" s="160" t="s">
        <v>107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108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0" outlineLevel="1" x14ac:dyDescent="0.25">
      <c r="A12" s="157"/>
      <c r="B12" s="158"/>
      <c r="C12" s="180" t="s">
        <v>113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110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" outlineLevel="1" x14ac:dyDescent="0.25">
      <c r="A13" s="171">
        <v>3</v>
      </c>
      <c r="B13" s="172" t="s">
        <v>114</v>
      </c>
      <c r="C13" s="179" t="s">
        <v>115</v>
      </c>
      <c r="D13" s="173" t="s">
        <v>104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105</v>
      </c>
      <c r="T13" s="177" t="s">
        <v>106</v>
      </c>
      <c r="U13" s="160">
        <v>0</v>
      </c>
      <c r="V13" s="160">
        <f>ROUND(E13*U13,2)</f>
        <v>0</v>
      </c>
      <c r="W13" s="160"/>
      <c r="X13" s="160" t="s">
        <v>107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108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0" outlineLevel="1" x14ac:dyDescent="0.25">
      <c r="A14" s="157"/>
      <c r="B14" s="158"/>
      <c r="C14" s="180" t="s">
        <v>113</v>
      </c>
      <c r="D14" s="161"/>
      <c r="E14" s="162">
        <v>1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110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0" outlineLevel="1" x14ac:dyDescent="0.25">
      <c r="A15" s="171">
        <v>4</v>
      </c>
      <c r="B15" s="172" t="s">
        <v>116</v>
      </c>
      <c r="C15" s="179" t="s">
        <v>117</v>
      </c>
      <c r="D15" s="173" t="s">
        <v>104</v>
      </c>
      <c r="E15" s="174">
        <v>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105</v>
      </c>
      <c r="T15" s="177" t="s">
        <v>106</v>
      </c>
      <c r="U15" s="160">
        <v>0</v>
      </c>
      <c r="V15" s="160">
        <f>ROUND(E15*U15,2)</f>
        <v>0</v>
      </c>
      <c r="W15" s="160"/>
      <c r="X15" s="160" t="s">
        <v>107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108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0" outlineLevel="1" x14ac:dyDescent="0.25">
      <c r="A16" s="157"/>
      <c r="B16" s="158"/>
      <c r="C16" s="180" t="s">
        <v>118</v>
      </c>
      <c r="D16" s="161"/>
      <c r="E16" s="162">
        <v>8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110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0" outlineLevel="1" x14ac:dyDescent="0.25">
      <c r="A17" s="171">
        <v>5</v>
      </c>
      <c r="B17" s="172" t="s">
        <v>119</v>
      </c>
      <c r="C17" s="179" t="s">
        <v>120</v>
      </c>
      <c r="D17" s="173" t="s">
        <v>104</v>
      </c>
      <c r="E17" s="174">
        <v>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/>
      <c r="S17" s="176" t="s">
        <v>105</v>
      </c>
      <c r="T17" s="177" t="s">
        <v>106</v>
      </c>
      <c r="U17" s="160">
        <v>0</v>
      </c>
      <c r="V17" s="160">
        <f>ROUND(E17*U17,2)</f>
        <v>0</v>
      </c>
      <c r="W17" s="160"/>
      <c r="X17" s="160" t="s">
        <v>107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108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0" outlineLevel="1" x14ac:dyDescent="0.25">
      <c r="A18" s="157"/>
      <c r="B18" s="158"/>
      <c r="C18" s="180" t="s">
        <v>121</v>
      </c>
      <c r="D18" s="161"/>
      <c r="E18" s="162">
        <v>9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110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0" outlineLevel="1" x14ac:dyDescent="0.25">
      <c r="A19" s="171">
        <v>6</v>
      </c>
      <c r="B19" s="172" t="s">
        <v>122</v>
      </c>
      <c r="C19" s="179" t="s">
        <v>123</v>
      </c>
      <c r="D19" s="173" t="s">
        <v>104</v>
      </c>
      <c r="E19" s="174">
        <v>7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105</v>
      </c>
      <c r="T19" s="177" t="s">
        <v>106</v>
      </c>
      <c r="U19" s="160">
        <v>0</v>
      </c>
      <c r="V19" s="160">
        <f>ROUND(E19*U19,2)</f>
        <v>0</v>
      </c>
      <c r="W19" s="160"/>
      <c r="X19" s="160" t="s">
        <v>107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108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0" outlineLevel="1" x14ac:dyDescent="0.25">
      <c r="A20" s="157"/>
      <c r="B20" s="158"/>
      <c r="C20" s="180" t="s">
        <v>124</v>
      </c>
      <c r="D20" s="161"/>
      <c r="E20" s="162">
        <v>7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110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1">
        <v>7</v>
      </c>
      <c r="B21" s="172" t="s">
        <v>125</v>
      </c>
      <c r="C21" s="179" t="s">
        <v>126</v>
      </c>
      <c r="D21" s="173" t="s">
        <v>127</v>
      </c>
      <c r="E21" s="174">
        <v>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105</v>
      </c>
      <c r="T21" s="177" t="s">
        <v>106</v>
      </c>
      <c r="U21" s="160">
        <v>0</v>
      </c>
      <c r="V21" s="160">
        <f>ROUND(E21*U21,2)</f>
        <v>0</v>
      </c>
      <c r="W21" s="160"/>
      <c r="X21" s="160" t="s">
        <v>107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108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0" outlineLevel="1" x14ac:dyDescent="0.25">
      <c r="A22" s="157"/>
      <c r="B22" s="158"/>
      <c r="C22" s="180" t="s">
        <v>118</v>
      </c>
      <c r="D22" s="161"/>
      <c r="E22" s="162">
        <v>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110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71">
        <v>8</v>
      </c>
      <c r="B23" s="172" t="s">
        <v>128</v>
      </c>
      <c r="C23" s="179" t="s">
        <v>129</v>
      </c>
      <c r="D23" s="173" t="s">
        <v>127</v>
      </c>
      <c r="E23" s="174">
        <v>11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105</v>
      </c>
      <c r="T23" s="177" t="s">
        <v>106</v>
      </c>
      <c r="U23" s="160">
        <v>0</v>
      </c>
      <c r="V23" s="160">
        <f>ROUND(E23*U23,2)</f>
        <v>0</v>
      </c>
      <c r="W23" s="160"/>
      <c r="X23" s="160" t="s">
        <v>107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108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0" outlineLevel="1" x14ac:dyDescent="0.25">
      <c r="A24" s="157"/>
      <c r="B24" s="158"/>
      <c r="C24" s="180" t="s">
        <v>130</v>
      </c>
      <c r="D24" s="161"/>
      <c r="E24" s="162">
        <v>11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110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0" outlineLevel="1" x14ac:dyDescent="0.25">
      <c r="A25" s="171">
        <v>9</v>
      </c>
      <c r="B25" s="172" t="s">
        <v>131</v>
      </c>
      <c r="C25" s="179" t="s">
        <v>132</v>
      </c>
      <c r="D25" s="173" t="s">
        <v>104</v>
      </c>
      <c r="E25" s="174">
        <v>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/>
      <c r="S25" s="176" t="s">
        <v>105</v>
      </c>
      <c r="T25" s="177" t="s">
        <v>106</v>
      </c>
      <c r="U25" s="160">
        <v>0</v>
      </c>
      <c r="V25" s="160">
        <f>ROUND(E25*U25,2)</f>
        <v>0</v>
      </c>
      <c r="W25" s="160"/>
      <c r="X25" s="160" t="s">
        <v>107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108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0" outlineLevel="1" x14ac:dyDescent="0.25">
      <c r="A26" s="157"/>
      <c r="B26" s="158"/>
      <c r="C26" s="180" t="s">
        <v>133</v>
      </c>
      <c r="D26" s="161"/>
      <c r="E26" s="162">
        <v>2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110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0" outlineLevel="1" x14ac:dyDescent="0.25">
      <c r="A27" s="171">
        <v>10</v>
      </c>
      <c r="B27" s="172" t="s">
        <v>134</v>
      </c>
      <c r="C27" s="179" t="s">
        <v>135</v>
      </c>
      <c r="D27" s="173" t="s">
        <v>104</v>
      </c>
      <c r="E27" s="174">
        <v>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105</v>
      </c>
      <c r="T27" s="177" t="s">
        <v>106</v>
      </c>
      <c r="U27" s="160">
        <v>0</v>
      </c>
      <c r="V27" s="160">
        <f>ROUND(E27*U27,2)</f>
        <v>0</v>
      </c>
      <c r="W27" s="160"/>
      <c r="X27" s="160" t="s">
        <v>107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108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" outlineLevel="1" x14ac:dyDescent="0.25">
      <c r="A28" s="157"/>
      <c r="B28" s="158"/>
      <c r="C28" s="180" t="s">
        <v>133</v>
      </c>
      <c r="D28" s="161"/>
      <c r="E28" s="162">
        <v>2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110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71">
        <v>11</v>
      </c>
      <c r="B29" s="172" t="s">
        <v>136</v>
      </c>
      <c r="C29" s="179" t="s">
        <v>137</v>
      </c>
      <c r="D29" s="173" t="s">
        <v>127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105</v>
      </c>
      <c r="T29" s="177" t="s">
        <v>106</v>
      </c>
      <c r="U29" s="160">
        <v>0</v>
      </c>
      <c r="V29" s="160">
        <f>ROUND(E29*U29,2)</f>
        <v>0</v>
      </c>
      <c r="W29" s="160"/>
      <c r="X29" s="160" t="s">
        <v>107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108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0" outlineLevel="1" x14ac:dyDescent="0.25">
      <c r="A30" s="157"/>
      <c r="B30" s="158"/>
      <c r="C30" s="180" t="s">
        <v>113</v>
      </c>
      <c r="D30" s="161"/>
      <c r="E30" s="162">
        <v>1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110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0" outlineLevel="1" x14ac:dyDescent="0.25">
      <c r="A31" s="171">
        <v>12</v>
      </c>
      <c r="B31" s="172" t="s">
        <v>138</v>
      </c>
      <c r="C31" s="179" t="s">
        <v>139</v>
      </c>
      <c r="D31" s="173" t="s">
        <v>104</v>
      </c>
      <c r="E31" s="174">
        <v>2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105</v>
      </c>
      <c r="T31" s="177" t="s">
        <v>106</v>
      </c>
      <c r="U31" s="160">
        <v>0</v>
      </c>
      <c r="V31" s="160">
        <f>ROUND(E31*U31,2)</f>
        <v>0</v>
      </c>
      <c r="W31" s="160"/>
      <c r="X31" s="160" t="s">
        <v>107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108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0" outlineLevel="1" x14ac:dyDescent="0.25">
      <c r="A32" s="157"/>
      <c r="B32" s="158"/>
      <c r="C32" s="180" t="s">
        <v>133</v>
      </c>
      <c r="D32" s="161"/>
      <c r="E32" s="162">
        <v>2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110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0" outlineLevel="1" x14ac:dyDescent="0.25">
      <c r="A33" s="171">
        <v>13</v>
      </c>
      <c r="B33" s="172" t="s">
        <v>140</v>
      </c>
      <c r="C33" s="179" t="s">
        <v>141</v>
      </c>
      <c r="D33" s="173" t="s">
        <v>104</v>
      </c>
      <c r="E33" s="174">
        <v>1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105</v>
      </c>
      <c r="T33" s="177" t="s">
        <v>106</v>
      </c>
      <c r="U33" s="160">
        <v>0</v>
      </c>
      <c r="V33" s="160">
        <f>ROUND(E33*U33,2)</f>
        <v>0</v>
      </c>
      <c r="W33" s="160"/>
      <c r="X33" s="160" t="s">
        <v>107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108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0" outlineLevel="1" x14ac:dyDescent="0.25">
      <c r="A34" s="157"/>
      <c r="B34" s="158"/>
      <c r="C34" s="180" t="s">
        <v>113</v>
      </c>
      <c r="D34" s="161"/>
      <c r="E34" s="162">
        <v>1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110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0" outlineLevel="1" x14ac:dyDescent="0.25">
      <c r="A35" s="171">
        <v>14</v>
      </c>
      <c r="B35" s="172" t="s">
        <v>142</v>
      </c>
      <c r="C35" s="179" t="s">
        <v>143</v>
      </c>
      <c r="D35" s="173" t="s">
        <v>104</v>
      </c>
      <c r="E35" s="174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105</v>
      </c>
      <c r="T35" s="177" t="s">
        <v>106</v>
      </c>
      <c r="U35" s="160">
        <v>0</v>
      </c>
      <c r="V35" s="160">
        <f>ROUND(E35*U35,2)</f>
        <v>0</v>
      </c>
      <c r="W35" s="160"/>
      <c r="X35" s="160" t="s">
        <v>107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108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0" outlineLevel="1" x14ac:dyDescent="0.25">
      <c r="A36" s="157"/>
      <c r="B36" s="158"/>
      <c r="C36" s="180" t="s">
        <v>113</v>
      </c>
      <c r="D36" s="161"/>
      <c r="E36" s="162">
        <v>1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110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1">
        <v>15</v>
      </c>
      <c r="B37" s="172" t="s">
        <v>144</v>
      </c>
      <c r="C37" s="179" t="s">
        <v>145</v>
      </c>
      <c r="D37" s="173" t="s">
        <v>127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105</v>
      </c>
      <c r="T37" s="177" t="s">
        <v>106</v>
      </c>
      <c r="U37" s="160">
        <v>0</v>
      </c>
      <c r="V37" s="160">
        <f>ROUND(E37*U37,2)</f>
        <v>0</v>
      </c>
      <c r="W37" s="160"/>
      <c r="X37" s="160" t="s">
        <v>107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108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0" outlineLevel="1" x14ac:dyDescent="0.25">
      <c r="A38" s="157"/>
      <c r="B38" s="158"/>
      <c r="C38" s="180" t="s">
        <v>133</v>
      </c>
      <c r="D38" s="161"/>
      <c r="E38" s="162">
        <v>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110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0" outlineLevel="1" x14ac:dyDescent="0.25">
      <c r="A39" s="171">
        <v>16</v>
      </c>
      <c r="B39" s="172" t="s">
        <v>146</v>
      </c>
      <c r="C39" s="179" t="s">
        <v>147</v>
      </c>
      <c r="D39" s="173" t="s">
        <v>104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105</v>
      </c>
      <c r="T39" s="177" t="s">
        <v>106</v>
      </c>
      <c r="U39" s="160">
        <v>0</v>
      </c>
      <c r="V39" s="160">
        <f>ROUND(E39*U39,2)</f>
        <v>0</v>
      </c>
      <c r="W39" s="160"/>
      <c r="X39" s="160" t="s">
        <v>107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108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" outlineLevel="1" x14ac:dyDescent="0.25">
      <c r="A40" s="157"/>
      <c r="B40" s="158"/>
      <c r="C40" s="180" t="s">
        <v>113</v>
      </c>
      <c r="D40" s="161"/>
      <c r="E40" s="162">
        <v>1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110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0" outlineLevel="1" x14ac:dyDescent="0.25">
      <c r="A41" s="171">
        <v>17</v>
      </c>
      <c r="B41" s="172" t="s">
        <v>148</v>
      </c>
      <c r="C41" s="179" t="s">
        <v>149</v>
      </c>
      <c r="D41" s="173" t="s">
        <v>104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105</v>
      </c>
      <c r="T41" s="177" t="s">
        <v>106</v>
      </c>
      <c r="U41" s="160">
        <v>0</v>
      </c>
      <c r="V41" s="160">
        <f>ROUND(E41*U41,2)</f>
        <v>0</v>
      </c>
      <c r="W41" s="160"/>
      <c r="X41" s="160" t="s">
        <v>107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108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0" outlineLevel="1" x14ac:dyDescent="0.25">
      <c r="A42" s="157"/>
      <c r="B42" s="158"/>
      <c r="C42" s="180" t="s">
        <v>113</v>
      </c>
      <c r="D42" s="161"/>
      <c r="E42" s="162">
        <v>1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110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1">
        <v>18</v>
      </c>
      <c r="B43" s="172" t="s">
        <v>150</v>
      </c>
      <c r="C43" s="179" t="s">
        <v>151</v>
      </c>
      <c r="D43" s="173" t="s">
        <v>127</v>
      </c>
      <c r="E43" s="174">
        <v>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105</v>
      </c>
      <c r="T43" s="177" t="s">
        <v>106</v>
      </c>
      <c r="U43" s="160">
        <v>0</v>
      </c>
      <c r="V43" s="160">
        <f>ROUND(E43*U43,2)</f>
        <v>0</v>
      </c>
      <c r="W43" s="160"/>
      <c r="X43" s="160" t="s">
        <v>107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108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0" outlineLevel="1" x14ac:dyDescent="0.25">
      <c r="A44" s="157"/>
      <c r="B44" s="158"/>
      <c r="C44" s="180" t="s">
        <v>113</v>
      </c>
      <c r="D44" s="161"/>
      <c r="E44" s="162">
        <v>1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110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71">
        <v>19</v>
      </c>
      <c r="B45" s="172" t="s">
        <v>152</v>
      </c>
      <c r="C45" s="179" t="s">
        <v>153</v>
      </c>
      <c r="D45" s="173" t="s">
        <v>127</v>
      </c>
      <c r="E45" s="174">
        <v>16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/>
      <c r="S45" s="176" t="s">
        <v>105</v>
      </c>
      <c r="T45" s="177" t="s">
        <v>106</v>
      </c>
      <c r="U45" s="160">
        <v>0</v>
      </c>
      <c r="V45" s="160">
        <f>ROUND(E45*U45,2)</f>
        <v>0</v>
      </c>
      <c r="W45" s="160"/>
      <c r="X45" s="160" t="s">
        <v>107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108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0" outlineLevel="1" x14ac:dyDescent="0.25">
      <c r="A46" s="157"/>
      <c r="B46" s="158"/>
      <c r="C46" s="180" t="s">
        <v>154</v>
      </c>
      <c r="D46" s="161"/>
      <c r="E46" s="162">
        <v>16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110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" outlineLevel="1" x14ac:dyDescent="0.25">
      <c r="A47" s="171">
        <v>20</v>
      </c>
      <c r="B47" s="172" t="s">
        <v>155</v>
      </c>
      <c r="C47" s="179" t="s">
        <v>156</v>
      </c>
      <c r="D47" s="173" t="s">
        <v>104</v>
      </c>
      <c r="E47" s="174">
        <v>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105</v>
      </c>
      <c r="T47" s="177" t="s">
        <v>106</v>
      </c>
      <c r="U47" s="160">
        <v>0</v>
      </c>
      <c r="V47" s="160">
        <f>ROUND(E47*U47,2)</f>
        <v>0</v>
      </c>
      <c r="W47" s="160"/>
      <c r="X47" s="160" t="s">
        <v>107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108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0" outlineLevel="1" x14ac:dyDescent="0.25">
      <c r="A48" s="157"/>
      <c r="B48" s="158"/>
      <c r="C48" s="180" t="s">
        <v>113</v>
      </c>
      <c r="D48" s="161"/>
      <c r="E48" s="162">
        <v>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110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" outlineLevel="1" x14ac:dyDescent="0.25">
      <c r="A49" s="171">
        <v>21</v>
      </c>
      <c r="B49" s="172" t="s">
        <v>157</v>
      </c>
      <c r="C49" s="179" t="s">
        <v>158</v>
      </c>
      <c r="D49" s="173" t="s">
        <v>104</v>
      </c>
      <c r="E49" s="174">
        <v>1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105</v>
      </c>
      <c r="T49" s="177" t="s">
        <v>106</v>
      </c>
      <c r="U49" s="160">
        <v>0</v>
      </c>
      <c r="V49" s="160">
        <f>ROUND(E49*U49,2)</f>
        <v>0</v>
      </c>
      <c r="W49" s="160"/>
      <c r="X49" s="160" t="s">
        <v>107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108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" outlineLevel="1" x14ac:dyDescent="0.25">
      <c r="A50" s="157"/>
      <c r="B50" s="158"/>
      <c r="C50" s="180" t="s">
        <v>113</v>
      </c>
      <c r="D50" s="161"/>
      <c r="E50" s="162">
        <v>1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110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0" outlineLevel="1" x14ac:dyDescent="0.25">
      <c r="A51" s="171">
        <v>22</v>
      </c>
      <c r="B51" s="172" t="s">
        <v>159</v>
      </c>
      <c r="C51" s="179" t="s">
        <v>160</v>
      </c>
      <c r="D51" s="173" t="s">
        <v>104</v>
      </c>
      <c r="E51" s="174">
        <v>1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105</v>
      </c>
      <c r="T51" s="177" t="s">
        <v>106</v>
      </c>
      <c r="U51" s="160">
        <v>0</v>
      </c>
      <c r="V51" s="160">
        <f>ROUND(E51*U51,2)</f>
        <v>0</v>
      </c>
      <c r="W51" s="160"/>
      <c r="X51" s="160" t="s">
        <v>107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108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0" outlineLevel="1" x14ac:dyDescent="0.25">
      <c r="A52" s="157"/>
      <c r="B52" s="158"/>
      <c r="C52" s="180" t="s">
        <v>113</v>
      </c>
      <c r="D52" s="161"/>
      <c r="E52" s="162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110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1">
        <v>23</v>
      </c>
      <c r="B53" s="172" t="s">
        <v>161</v>
      </c>
      <c r="C53" s="179" t="s">
        <v>162</v>
      </c>
      <c r="D53" s="173" t="s">
        <v>127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105</v>
      </c>
      <c r="T53" s="177" t="s">
        <v>106</v>
      </c>
      <c r="U53" s="160">
        <v>0</v>
      </c>
      <c r="V53" s="160">
        <f>ROUND(E53*U53,2)</f>
        <v>0</v>
      </c>
      <c r="W53" s="160"/>
      <c r="X53" s="160" t="s">
        <v>107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108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0" outlineLevel="1" x14ac:dyDescent="0.25">
      <c r="A54" s="157"/>
      <c r="B54" s="158"/>
      <c r="C54" s="180" t="s">
        <v>113</v>
      </c>
      <c r="D54" s="161"/>
      <c r="E54" s="162">
        <v>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110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0" outlineLevel="1" x14ac:dyDescent="0.25">
      <c r="A55" s="171">
        <v>24</v>
      </c>
      <c r="B55" s="172" t="s">
        <v>163</v>
      </c>
      <c r="C55" s="179" t="s">
        <v>164</v>
      </c>
      <c r="D55" s="173" t="s">
        <v>104</v>
      </c>
      <c r="E55" s="174">
        <v>4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105</v>
      </c>
      <c r="T55" s="177" t="s">
        <v>106</v>
      </c>
      <c r="U55" s="160">
        <v>0</v>
      </c>
      <c r="V55" s="160">
        <f>ROUND(E55*U55,2)</f>
        <v>0</v>
      </c>
      <c r="W55" s="160"/>
      <c r="X55" s="160" t="s">
        <v>107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108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" outlineLevel="1" x14ac:dyDescent="0.25">
      <c r="A56" s="157"/>
      <c r="B56" s="158"/>
      <c r="C56" s="180" t="s">
        <v>165</v>
      </c>
      <c r="D56" s="161"/>
      <c r="E56" s="162">
        <v>4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110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13" x14ac:dyDescent="0.25">
      <c r="A57" s="164" t="s">
        <v>100</v>
      </c>
      <c r="B57" s="165" t="s">
        <v>70</v>
      </c>
      <c r="C57" s="178" t="s">
        <v>71</v>
      </c>
      <c r="D57" s="166"/>
      <c r="E57" s="167"/>
      <c r="F57" s="168"/>
      <c r="G57" s="168">
        <f>SUMIF(AG58:AG75,"&lt;&gt;NOR",G58:G75)</f>
        <v>0</v>
      </c>
      <c r="H57" s="168"/>
      <c r="I57" s="168">
        <f>SUM(I58:I75)</f>
        <v>0</v>
      </c>
      <c r="J57" s="168"/>
      <c r="K57" s="168">
        <f>SUM(K58:K75)</f>
        <v>0</v>
      </c>
      <c r="L57" s="168"/>
      <c r="M57" s="168">
        <f>SUM(M58:M75)</f>
        <v>0</v>
      </c>
      <c r="N57" s="167"/>
      <c r="O57" s="167">
        <f>SUM(O58:O75)</f>
        <v>0</v>
      </c>
      <c r="P57" s="167"/>
      <c r="Q57" s="167">
        <f>SUM(Q58:Q75)</f>
        <v>0</v>
      </c>
      <c r="R57" s="168"/>
      <c r="S57" s="168"/>
      <c r="T57" s="169"/>
      <c r="U57" s="163"/>
      <c r="V57" s="163">
        <f>SUM(V58:V75)</f>
        <v>0</v>
      </c>
      <c r="W57" s="163"/>
      <c r="X57" s="163"/>
      <c r="AG57" t="s">
        <v>101</v>
      </c>
    </row>
    <row r="58" spans="1:60" ht="20" outlineLevel="1" x14ac:dyDescent="0.25">
      <c r="A58" s="171">
        <v>25</v>
      </c>
      <c r="B58" s="172" t="s">
        <v>166</v>
      </c>
      <c r="C58" s="179" t="s">
        <v>167</v>
      </c>
      <c r="D58" s="173" t="s">
        <v>127</v>
      </c>
      <c r="E58" s="174">
        <v>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/>
      <c r="S58" s="176" t="s">
        <v>105</v>
      </c>
      <c r="T58" s="177" t="s">
        <v>106</v>
      </c>
      <c r="U58" s="160">
        <v>0</v>
      </c>
      <c r="V58" s="160">
        <f>ROUND(E58*U58,2)</f>
        <v>0</v>
      </c>
      <c r="W58" s="160"/>
      <c r="X58" s="160" t="s">
        <v>107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108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0" outlineLevel="1" x14ac:dyDescent="0.25">
      <c r="A59" s="157"/>
      <c r="B59" s="158"/>
      <c r="C59" s="180" t="s">
        <v>168</v>
      </c>
      <c r="D59" s="161"/>
      <c r="E59" s="162">
        <v>6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110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" outlineLevel="1" x14ac:dyDescent="0.25">
      <c r="A60" s="171">
        <v>26</v>
      </c>
      <c r="B60" s="172" t="s">
        <v>169</v>
      </c>
      <c r="C60" s="179" t="s">
        <v>170</v>
      </c>
      <c r="D60" s="173" t="s">
        <v>127</v>
      </c>
      <c r="E60" s="174">
        <v>1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105</v>
      </c>
      <c r="T60" s="177" t="s">
        <v>106</v>
      </c>
      <c r="U60" s="160">
        <v>0</v>
      </c>
      <c r="V60" s="160">
        <f>ROUND(E60*U60,2)</f>
        <v>0</v>
      </c>
      <c r="W60" s="160"/>
      <c r="X60" s="160" t="s">
        <v>107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108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" outlineLevel="1" x14ac:dyDescent="0.25">
      <c r="A61" s="157"/>
      <c r="B61" s="158"/>
      <c r="C61" s="180" t="s">
        <v>113</v>
      </c>
      <c r="D61" s="161"/>
      <c r="E61" s="162">
        <v>1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110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71">
        <v>27</v>
      </c>
      <c r="B62" s="172" t="s">
        <v>171</v>
      </c>
      <c r="C62" s="179" t="s">
        <v>172</v>
      </c>
      <c r="D62" s="173" t="s">
        <v>127</v>
      </c>
      <c r="E62" s="174">
        <v>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105</v>
      </c>
      <c r="T62" s="177" t="s">
        <v>106</v>
      </c>
      <c r="U62" s="160">
        <v>0</v>
      </c>
      <c r="V62" s="160">
        <f>ROUND(E62*U62,2)</f>
        <v>0</v>
      </c>
      <c r="W62" s="160"/>
      <c r="X62" s="160" t="s">
        <v>107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108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0" outlineLevel="1" x14ac:dyDescent="0.25">
      <c r="A63" s="157"/>
      <c r="B63" s="158"/>
      <c r="C63" s="180" t="s">
        <v>133</v>
      </c>
      <c r="D63" s="161"/>
      <c r="E63" s="162">
        <v>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110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0" outlineLevel="1" x14ac:dyDescent="0.25">
      <c r="A64" s="171">
        <v>28</v>
      </c>
      <c r="B64" s="172" t="s">
        <v>173</v>
      </c>
      <c r="C64" s="179" t="s">
        <v>174</v>
      </c>
      <c r="D64" s="173" t="s">
        <v>127</v>
      </c>
      <c r="E64" s="174">
        <v>1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105</v>
      </c>
      <c r="T64" s="177" t="s">
        <v>106</v>
      </c>
      <c r="U64" s="160">
        <v>0</v>
      </c>
      <c r="V64" s="160">
        <f>ROUND(E64*U64,2)</f>
        <v>0</v>
      </c>
      <c r="W64" s="160"/>
      <c r="X64" s="160" t="s">
        <v>107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108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0" outlineLevel="1" x14ac:dyDescent="0.25">
      <c r="A65" s="157"/>
      <c r="B65" s="158"/>
      <c r="C65" s="180" t="s">
        <v>113</v>
      </c>
      <c r="D65" s="161"/>
      <c r="E65" s="162">
        <v>1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110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0" outlineLevel="1" x14ac:dyDescent="0.25">
      <c r="A66" s="171">
        <v>29</v>
      </c>
      <c r="B66" s="172" t="s">
        <v>175</v>
      </c>
      <c r="C66" s="179" t="s">
        <v>176</v>
      </c>
      <c r="D66" s="173" t="s">
        <v>127</v>
      </c>
      <c r="E66" s="174">
        <v>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/>
      <c r="S66" s="176" t="s">
        <v>105</v>
      </c>
      <c r="T66" s="177" t="s">
        <v>106</v>
      </c>
      <c r="U66" s="160">
        <v>0</v>
      </c>
      <c r="V66" s="160">
        <f>ROUND(E66*U66,2)</f>
        <v>0</v>
      </c>
      <c r="W66" s="160"/>
      <c r="X66" s="160" t="s">
        <v>107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108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0" outlineLevel="1" x14ac:dyDescent="0.25">
      <c r="A67" s="157"/>
      <c r="B67" s="158"/>
      <c r="C67" s="180" t="s">
        <v>133</v>
      </c>
      <c r="D67" s="161"/>
      <c r="E67" s="162">
        <v>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110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0" outlineLevel="1" x14ac:dyDescent="0.25">
      <c r="A68" s="171">
        <v>30</v>
      </c>
      <c r="B68" s="172" t="s">
        <v>177</v>
      </c>
      <c r="C68" s="179" t="s">
        <v>178</v>
      </c>
      <c r="D68" s="173" t="s">
        <v>127</v>
      </c>
      <c r="E68" s="174">
        <v>2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105</v>
      </c>
      <c r="T68" s="177" t="s">
        <v>106</v>
      </c>
      <c r="U68" s="160">
        <v>0</v>
      </c>
      <c r="V68" s="160">
        <f>ROUND(E68*U68,2)</f>
        <v>0</v>
      </c>
      <c r="W68" s="160"/>
      <c r="X68" s="160" t="s">
        <v>107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108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" outlineLevel="1" x14ac:dyDescent="0.25">
      <c r="A69" s="157"/>
      <c r="B69" s="158"/>
      <c r="C69" s="180" t="s">
        <v>133</v>
      </c>
      <c r="D69" s="161"/>
      <c r="E69" s="162">
        <v>2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110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" outlineLevel="1" x14ac:dyDescent="0.25">
      <c r="A70" s="171">
        <v>31</v>
      </c>
      <c r="B70" s="172" t="s">
        <v>179</v>
      </c>
      <c r="C70" s="179" t="s">
        <v>180</v>
      </c>
      <c r="D70" s="173" t="s">
        <v>127</v>
      </c>
      <c r="E70" s="174">
        <v>43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105</v>
      </c>
      <c r="T70" s="177" t="s">
        <v>106</v>
      </c>
      <c r="U70" s="160">
        <v>0</v>
      </c>
      <c r="V70" s="160">
        <f>ROUND(E70*U70,2)</f>
        <v>0</v>
      </c>
      <c r="W70" s="160"/>
      <c r="X70" s="160" t="s">
        <v>107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108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" outlineLevel="1" x14ac:dyDescent="0.25">
      <c r="A71" s="157"/>
      <c r="B71" s="158"/>
      <c r="C71" s="180" t="s">
        <v>181</v>
      </c>
      <c r="D71" s="161"/>
      <c r="E71" s="162">
        <v>43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110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0" outlineLevel="1" x14ac:dyDescent="0.25">
      <c r="A72" s="171">
        <v>32</v>
      </c>
      <c r="B72" s="172" t="s">
        <v>182</v>
      </c>
      <c r="C72" s="179" t="s">
        <v>183</v>
      </c>
      <c r="D72" s="173" t="s">
        <v>127</v>
      </c>
      <c r="E72" s="174">
        <v>4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105</v>
      </c>
      <c r="T72" s="177" t="s">
        <v>106</v>
      </c>
      <c r="U72" s="160">
        <v>0</v>
      </c>
      <c r="V72" s="160">
        <f>ROUND(E72*U72,2)</f>
        <v>0</v>
      </c>
      <c r="W72" s="160"/>
      <c r="X72" s="160" t="s">
        <v>107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108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0" outlineLevel="1" x14ac:dyDescent="0.25">
      <c r="A73" s="157"/>
      <c r="B73" s="158"/>
      <c r="C73" s="180" t="s">
        <v>165</v>
      </c>
      <c r="D73" s="161"/>
      <c r="E73" s="162">
        <v>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110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0" outlineLevel="1" x14ac:dyDescent="0.25">
      <c r="A74" s="171">
        <v>33</v>
      </c>
      <c r="B74" s="172" t="s">
        <v>184</v>
      </c>
      <c r="C74" s="179" t="s">
        <v>185</v>
      </c>
      <c r="D74" s="173" t="s">
        <v>127</v>
      </c>
      <c r="E74" s="174">
        <v>9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105</v>
      </c>
      <c r="T74" s="177" t="s">
        <v>106</v>
      </c>
      <c r="U74" s="160">
        <v>0</v>
      </c>
      <c r="V74" s="160">
        <f>ROUND(E74*U74,2)</f>
        <v>0</v>
      </c>
      <c r="W74" s="160"/>
      <c r="X74" s="160" t="s">
        <v>107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108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" outlineLevel="1" x14ac:dyDescent="0.25">
      <c r="A75" s="157"/>
      <c r="B75" s="158"/>
      <c r="C75" s="180" t="s">
        <v>121</v>
      </c>
      <c r="D75" s="161"/>
      <c r="E75" s="162">
        <v>9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110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x14ac:dyDescent="0.25">
      <c r="A76" s="3"/>
      <c r="B76" s="4"/>
      <c r="C76" s="181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87</v>
      </c>
    </row>
    <row r="77" spans="1:60" ht="13" x14ac:dyDescent="0.25">
      <c r="A77" s="153"/>
      <c r="B77" s="154" t="s">
        <v>29</v>
      </c>
      <c r="C77" s="182"/>
      <c r="D77" s="155"/>
      <c r="E77" s="156"/>
      <c r="F77" s="156"/>
      <c r="G77" s="170">
        <f>G8+G57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186</v>
      </c>
    </row>
    <row r="78" spans="1:60" x14ac:dyDescent="0.25">
      <c r="C78" s="183"/>
      <c r="D78" s="10"/>
      <c r="AG78" t="s">
        <v>187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8879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Adéla Palovská</cp:lastModifiedBy>
  <cp:lastPrinted>2019-03-19T12:27:02Z</cp:lastPrinted>
  <dcterms:created xsi:type="dcterms:W3CDTF">2009-04-08T07:15:50Z</dcterms:created>
  <dcterms:modified xsi:type="dcterms:W3CDTF">2022-03-23T17:05:11Z</dcterms:modified>
</cp:coreProperties>
</file>