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2022\23. Rafaj\"/>
    </mc:Choice>
  </mc:AlternateContent>
  <bookViews>
    <workbookView xWindow="0" yWindow="0" windowWidth="0" windowHeight="0"/>
  </bookViews>
  <sheets>
    <sheet name="Rekapitulace stavby" sheetId="1" r:id="rId1"/>
    <sheet name="00 - VRN" sheetId="2" r:id="rId2"/>
    <sheet name="01 - Oprava bytu - staveb..." sheetId="3" r:id="rId3"/>
    <sheet name="02 - ÚT" sheetId="4" r:id="rId4"/>
    <sheet name="03 - Silnoproud materiál+..." sheetId="5" r:id="rId5"/>
    <sheet name="04 - Slaboproud materiál+..." sheetId="6" r:id="rId6"/>
    <sheet name="05 - Stavební přípomoce p..." sheetId="7" r:id="rId7"/>
    <sheet name="06 - Stavební přípomoce p..." sheetId="8" r:id="rId8"/>
    <sheet name="07 - Svítidla" sheetId="9" r:id="rId9"/>
    <sheet name="08 - Ostatní" sheetId="10" r:id="rId10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'00 - VRN'!$C$127:$K$131</definedName>
    <definedName name="_xlnm.Print_Area" localSheetId="1">'00 - VRN'!$C$4:$J$76,'00 - VRN'!$C$82:$J$109,'00 - VRN'!$C$115:$K$131</definedName>
    <definedName name="_xlnm.Print_Titles" localSheetId="1">'00 - VRN'!$127:$127</definedName>
    <definedName name="_xlnm._FilterDatabase" localSheetId="2" hidden="1">'01 - Oprava bytu - staveb...'!$C$148:$K$631</definedName>
    <definedName name="_xlnm.Print_Area" localSheetId="2">'01 - Oprava bytu - staveb...'!$C$4:$J$76,'01 - Oprava bytu - staveb...'!$C$82:$J$130,'01 - Oprava bytu - staveb...'!$C$136:$K$631</definedName>
    <definedName name="_xlnm.Print_Titles" localSheetId="2">'01 - Oprava bytu - staveb...'!$148:$148</definedName>
    <definedName name="_xlnm._FilterDatabase" localSheetId="3" hidden="1">'02 - ÚT'!$C$132:$K$172</definedName>
    <definedName name="_xlnm.Print_Area" localSheetId="3">'02 - ÚT'!$C$4:$J$76,'02 - ÚT'!$C$82:$J$114,'02 - ÚT'!$C$120:$K$172</definedName>
    <definedName name="_xlnm.Print_Titles" localSheetId="3">'02 - ÚT'!$132:$132</definedName>
    <definedName name="_xlnm._FilterDatabase" localSheetId="4" hidden="1">'03 - Silnoproud materiál+...'!$C$128:$K$208</definedName>
    <definedName name="_xlnm.Print_Area" localSheetId="4">'03 - Silnoproud materiál+...'!$C$4:$J$76,'03 - Silnoproud materiál+...'!$C$82:$J$110,'03 - Silnoproud materiál+...'!$C$116:$K$208</definedName>
    <definedName name="_xlnm.Print_Titles" localSheetId="4">'03 - Silnoproud materiál+...'!$128:$128</definedName>
    <definedName name="_xlnm._FilterDatabase" localSheetId="5" hidden="1">'04 - Slaboproud materiál+...'!$C$129:$K$152</definedName>
    <definedName name="_xlnm.Print_Area" localSheetId="5">'04 - Slaboproud materiál+...'!$C$4:$J$76,'04 - Slaboproud materiál+...'!$C$82:$J$111,'04 - Slaboproud materiál+...'!$C$117:$K$152</definedName>
    <definedName name="_xlnm.Print_Titles" localSheetId="5">'04 - Slaboproud materiál+...'!$129:$129</definedName>
    <definedName name="_xlnm._FilterDatabase" localSheetId="6" hidden="1">'05 - Stavební přípomoce p...'!$C$128:$K$145</definedName>
    <definedName name="_xlnm.Print_Area" localSheetId="6">'05 - Stavební přípomoce p...'!$C$4:$J$76,'05 - Stavební přípomoce p...'!$C$82:$J$110,'05 - Stavební přípomoce p...'!$C$116:$K$145</definedName>
    <definedName name="_xlnm.Print_Titles" localSheetId="6">'05 - Stavební přípomoce p...'!$128:$128</definedName>
    <definedName name="_xlnm._FilterDatabase" localSheetId="7" hidden="1">'06 - Stavební přípomoce p...'!$C$128:$K$139</definedName>
    <definedName name="_xlnm.Print_Area" localSheetId="7">'06 - Stavební přípomoce p...'!$C$4:$J$76,'06 - Stavební přípomoce p...'!$C$82:$J$110,'06 - Stavební přípomoce p...'!$C$116:$K$139</definedName>
    <definedName name="_xlnm.Print_Titles" localSheetId="7">'06 - Stavební přípomoce p...'!$128:$128</definedName>
    <definedName name="_xlnm._FilterDatabase" localSheetId="8" hidden="1">'07 - Svítidla'!$C$126:$K$131</definedName>
    <definedName name="_xlnm.Print_Area" localSheetId="8">'07 - Svítidla'!$C$4:$J$76,'07 - Svítidla'!$C$82:$J$108,'07 - Svítidla'!$C$114:$K$131</definedName>
    <definedName name="_xlnm.Print_Titles" localSheetId="8">'07 - Svítidla'!$126:$126</definedName>
    <definedName name="_xlnm._FilterDatabase" localSheetId="9" hidden="1">'08 - Ostatní'!$C$125:$K$129</definedName>
    <definedName name="_xlnm.Print_Area" localSheetId="9">'08 - Ostatní'!$C$4:$J$76,'08 - Ostatní'!$C$82:$J$107,'08 - Ostatní'!$C$113:$K$129</definedName>
    <definedName name="_xlnm.Print_Titles" localSheetId="9">'08 - Ostatní'!$125:$125</definedName>
  </definedNames>
  <calcPr/>
</workbook>
</file>

<file path=xl/calcChain.xml><?xml version="1.0" encoding="utf-8"?>
<calcChain xmlns="http://schemas.openxmlformats.org/spreadsheetml/2006/main">
  <c i="10" l="1" r="J39"/>
  <c r="J38"/>
  <c i="1" r="AY103"/>
  <c i="10" r="J37"/>
  <c i="1" r="AX103"/>
  <c i="10"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2"/>
  <c r="F122"/>
  <c r="F120"/>
  <c r="E118"/>
  <c r="BI105"/>
  <c r="BH105"/>
  <c r="BG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BI101"/>
  <c r="BH101"/>
  <c r="BG101"/>
  <c r="BF101"/>
  <c r="BE101"/>
  <c r="BI100"/>
  <c r="BH100"/>
  <c r="BG100"/>
  <c r="BF100"/>
  <c r="BE100"/>
  <c r="J91"/>
  <c r="F91"/>
  <c r="F89"/>
  <c r="E87"/>
  <c r="J24"/>
  <c r="E24"/>
  <c r="J123"/>
  <c r="J23"/>
  <c r="J18"/>
  <c r="E18"/>
  <c r="F123"/>
  <c r="J17"/>
  <c r="J12"/>
  <c r="J89"/>
  <c r="E7"/>
  <c r="E116"/>
  <c i="9" r="J39"/>
  <c r="J38"/>
  <c i="1" r="AY102"/>
  <c i="9" r="J37"/>
  <c i="1" r="AX102"/>
  <c i="9"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J123"/>
  <c r="F123"/>
  <c r="F121"/>
  <c r="E119"/>
  <c r="BI106"/>
  <c r="BH106"/>
  <c r="BG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BI101"/>
  <c r="BH101"/>
  <c r="BG101"/>
  <c r="BF101"/>
  <c r="BE101"/>
  <c r="J91"/>
  <c r="F91"/>
  <c r="F89"/>
  <c r="E87"/>
  <c r="J24"/>
  <c r="E24"/>
  <c r="J124"/>
  <c r="J23"/>
  <c r="J18"/>
  <c r="E18"/>
  <c r="F92"/>
  <c r="J17"/>
  <c r="J12"/>
  <c r="J121"/>
  <c r="E7"/>
  <c r="E117"/>
  <c i="8" r="J39"/>
  <c r="J38"/>
  <c i="1" r="AY101"/>
  <c i="8" r="J37"/>
  <c i="1" r="AX101"/>
  <c i="8"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5"/>
  <c r="F125"/>
  <c r="F123"/>
  <c r="E121"/>
  <c r="BI108"/>
  <c r="BH108"/>
  <c r="BG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J91"/>
  <c r="F91"/>
  <c r="F89"/>
  <c r="E87"/>
  <c r="J24"/>
  <c r="E24"/>
  <c r="J126"/>
  <c r="J23"/>
  <c r="J18"/>
  <c r="E18"/>
  <c r="F92"/>
  <c r="J17"/>
  <c r="J12"/>
  <c r="J89"/>
  <c r="E7"/>
  <c r="E119"/>
  <c i="7" r="J39"/>
  <c r="J38"/>
  <c i="1" r="AY100"/>
  <c i="7" r="J37"/>
  <c i="1" r="AX100"/>
  <c i="7"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5"/>
  <c r="F125"/>
  <c r="F123"/>
  <c r="E121"/>
  <c r="BI108"/>
  <c r="BH108"/>
  <c r="BG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J91"/>
  <c r="F91"/>
  <c r="F89"/>
  <c r="E87"/>
  <c r="J24"/>
  <c r="E24"/>
  <c r="J92"/>
  <c r="J23"/>
  <c r="J18"/>
  <c r="E18"/>
  <c r="F92"/>
  <c r="J17"/>
  <c r="J12"/>
  <c r="J123"/>
  <c r="E7"/>
  <c r="E119"/>
  <c i="6" r="J39"/>
  <c r="J38"/>
  <c i="1" r="AY99"/>
  <c i="6" r="J37"/>
  <c i="1" r="AX99"/>
  <c i="6" r="BI152"/>
  <c r="BH152"/>
  <c r="BG152"/>
  <c r="BE152"/>
  <c r="T152"/>
  <c r="R152"/>
  <c r="P152"/>
  <c r="BI151"/>
  <c r="BH151"/>
  <c r="BG151"/>
  <c r="BE151"/>
  <c r="T151"/>
  <c r="R151"/>
  <c r="P151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J126"/>
  <c r="F126"/>
  <c r="F124"/>
  <c r="E122"/>
  <c r="BI109"/>
  <c r="BH109"/>
  <c r="BG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1"/>
  <c r="F91"/>
  <c r="F89"/>
  <c r="E87"/>
  <c r="J24"/>
  <c r="E24"/>
  <c r="J92"/>
  <c r="J23"/>
  <c r="J18"/>
  <c r="E18"/>
  <c r="F92"/>
  <c r="J17"/>
  <c r="J12"/>
  <c r="J124"/>
  <c r="E7"/>
  <c r="E85"/>
  <c i="5" r="J39"/>
  <c r="J38"/>
  <c i="1" r="AY98"/>
  <c i="5" r="J37"/>
  <c i="1" r="AX98"/>
  <c i="5" r="BI208"/>
  <c r="BH208"/>
  <c r="BG208"/>
  <c r="BE208"/>
  <c r="T208"/>
  <c r="T207"/>
  <c r="R208"/>
  <c r="R207"/>
  <c r="P208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J125"/>
  <c r="F125"/>
  <c r="F123"/>
  <c r="E121"/>
  <c r="BI108"/>
  <c r="BH108"/>
  <c r="BG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J91"/>
  <c r="F91"/>
  <c r="F89"/>
  <c r="E87"/>
  <c r="J24"/>
  <c r="E24"/>
  <c r="J92"/>
  <c r="J23"/>
  <c r="J18"/>
  <c r="E18"/>
  <c r="F126"/>
  <c r="J17"/>
  <c r="J12"/>
  <c r="J89"/>
  <c r="E7"/>
  <c r="E119"/>
  <c i="4" r="J39"/>
  <c r="J38"/>
  <c i="1" r="AY97"/>
  <c i="4" r="J37"/>
  <c i="1" r="AX97"/>
  <c i="4"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T135"/>
  <c r="R136"/>
  <c r="R135"/>
  <c r="P136"/>
  <c r="P135"/>
  <c r="J129"/>
  <c r="F129"/>
  <c r="F127"/>
  <c r="E125"/>
  <c r="BI112"/>
  <c r="BH112"/>
  <c r="BG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J91"/>
  <c r="F91"/>
  <c r="F89"/>
  <c r="E87"/>
  <c r="J24"/>
  <c r="E24"/>
  <c r="J92"/>
  <c r="J23"/>
  <c r="J18"/>
  <c r="E18"/>
  <c r="F92"/>
  <c r="J17"/>
  <c r="J12"/>
  <c r="J127"/>
  <c r="E7"/>
  <c r="E123"/>
  <c i="3" r="J39"/>
  <c r="J38"/>
  <c i="1" r="AY96"/>
  <c i="3" r="J37"/>
  <c i="1" r="AX96"/>
  <c i="3" r="BI626"/>
  <c r="BH626"/>
  <c r="BG626"/>
  <c r="BE626"/>
  <c r="T626"/>
  <c r="R626"/>
  <c r="P626"/>
  <c r="BI625"/>
  <c r="BH625"/>
  <c r="BG625"/>
  <c r="BE625"/>
  <c r="T625"/>
  <c r="R625"/>
  <c r="P625"/>
  <c r="BI602"/>
  <c r="BH602"/>
  <c r="BG602"/>
  <c r="BE602"/>
  <c r="T602"/>
  <c r="R602"/>
  <c r="P602"/>
  <c r="BI600"/>
  <c r="BH600"/>
  <c r="BG600"/>
  <c r="BE600"/>
  <c r="T600"/>
  <c r="R600"/>
  <c r="P600"/>
  <c r="BI599"/>
  <c r="BH599"/>
  <c r="BG599"/>
  <c r="BE599"/>
  <c r="T599"/>
  <c r="R599"/>
  <c r="P599"/>
  <c r="BI598"/>
  <c r="BH598"/>
  <c r="BG598"/>
  <c r="BE598"/>
  <c r="T598"/>
  <c r="R598"/>
  <c r="P598"/>
  <c r="BI597"/>
  <c r="BH597"/>
  <c r="BG597"/>
  <c r="BE597"/>
  <c r="T597"/>
  <c r="R597"/>
  <c r="P597"/>
  <c r="BI596"/>
  <c r="BH596"/>
  <c r="BG596"/>
  <c r="BE596"/>
  <c r="T596"/>
  <c r="R596"/>
  <c r="P596"/>
  <c r="BI592"/>
  <c r="BH592"/>
  <c r="BG592"/>
  <c r="BE592"/>
  <c r="T592"/>
  <c r="R592"/>
  <c r="P592"/>
  <c r="BI590"/>
  <c r="BH590"/>
  <c r="BG590"/>
  <c r="BE590"/>
  <c r="T590"/>
  <c r="R590"/>
  <c r="P590"/>
  <c r="BI589"/>
  <c r="BH589"/>
  <c r="BG589"/>
  <c r="BE589"/>
  <c r="T589"/>
  <c r="R589"/>
  <c r="P589"/>
  <c r="BI588"/>
  <c r="BH588"/>
  <c r="BG588"/>
  <c r="BE588"/>
  <c r="T588"/>
  <c r="R588"/>
  <c r="P588"/>
  <c r="BI587"/>
  <c r="BH587"/>
  <c r="BG587"/>
  <c r="BE587"/>
  <c r="T587"/>
  <c r="R587"/>
  <c r="P587"/>
  <c r="BI585"/>
  <c r="BH585"/>
  <c r="BG585"/>
  <c r="BE585"/>
  <c r="T585"/>
  <c r="R585"/>
  <c r="P585"/>
  <c r="BI583"/>
  <c r="BH583"/>
  <c r="BG583"/>
  <c r="BE583"/>
  <c r="T583"/>
  <c r="R583"/>
  <c r="P583"/>
  <c r="BI582"/>
  <c r="BH582"/>
  <c r="BG582"/>
  <c r="BE582"/>
  <c r="T582"/>
  <c r="R582"/>
  <c r="P582"/>
  <c r="BI581"/>
  <c r="BH581"/>
  <c r="BG581"/>
  <c r="BE581"/>
  <c r="T581"/>
  <c r="R581"/>
  <c r="P581"/>
  <c r="BI580"/>
  <c r="BH580"/>
  <c r="BG580"/>
  <c r="BE580"/>
  <c r="T580"/>
  <c r="R580"/>
  <c r="P580"/>
  <c r="BI578"/>
  <c r="BH578"/>
  <c r="BG578"/>
  <c r="BE578"/>
  <c r="T578"/>
  <c r="R578"/>
  <c r="P578"/>
  <c r="BI573"/>
  <c r="BH573"/>
  <c r="BG573"/>
  <c r="BE573"/>
  <c r="T573"/>
  <c r="R573"/>
  <c r="P573"/>
  <c r="BI566"/>
  <c r="BH566"/>
  <c r="BG566"/>
  <c r="BE566"/>
  <c r="T566"/>
  <c r="R566"/>
  <c r="P566"/>
  <c r="BI557"/>
  <c r="BH557"/>
  <c r="BG557"/>
  <c r="BE557"/>
  <c r="T557"/>
  <c r="R557"/>
  <c r="P557"/>
  <c r="BI555"/>
  <c r="BH555"/>
  <c r="BG555"/>
  <c r="BE555"/>
  <c r="T555"/>
  <c r="R555"/>
  <c r="P555"/>
  <c r="BI554"/>
  <c r="BH554"/>
  <c r="BG554"/>
  <c r="BE554"/>
  <c r="T554"/>
  <c r="R554"/>
  <c r="P554"/>
  <c r="BI552"/>
  <c r="BH552"/>
  <c r="BG552"/>
  <c r="BE552"/>
  <c r="T552"/>
  <c r="R552"/>
  <c r="P552"/>
  <c r="BI548"/>
  <c r="BH548"/>
  <c r="BG548"/>
  <c r="BE548"/>
  <c r="T548"/>
  <c r="T547"/>
  <c r="R548"/>
  <c r="R547"/>
  <c r="P548"/>
  <c r="P547"/>
  <c r="BI546"/>
  <c r="BH546"/>
  <c r="BG546"/>
  <c r="BE546"/>
  <c r="T546"/>
  <c r="R546"/>
  <c r="P546"/>
  <c r="BI545"/>
  <c r="BH545"/>
  <c r="BG545"/>
  <c r="BE545"/>
  <c r="T545"/>
  <c r="R545"/>
  <c r="P545"/>
  <c r="BI541"/>
  <c r="BH541"/>
  <c r="BG541"/>
  <c r="BE541"/>
  <c r="T541"/>
  <c r="R541"/>
  <c r="P541"/>
  <c r="BI537"/>
  <c r="BH537"/>
  <c r="BG537"/>
  <c r="BE537"/>
  <c r="T537"/>
  <c r="R537"/>
  <c r="P537"/>
  <c r="BI533"/>
  <c r="BH533"/>
  <c r="BG533"/>
  <c r="BE533"/>
  <c r="T533"/>
  <c r="R533"/>
  <c r="P533"/>
  <c r="BI532"/>
  <c r="BH532"/>
  <c r="BG532"/>
  <c r="BE532"/>
  <c r="T532"/>
  <c r="R532"/>
  <c r="P532"/>
  <c r="BI531"/>
  <c r="BH531"/>
  <c r="BG531"/>
  <c r="BE531"/>
  <c r="T531"/>
  <c r="R531"/>
  <c r="P531"/>
  <c r="BI529"/>
  <c r="BH529"/>
  <c r="BG529"/>
  <c r="BE529"/>
  <c r="T529"/>
  <c r="R529"/>
  <c r="P529"/>
  <c r="BI524"/>
  <c r="BH524"/>
  <c r="BG524"/>
  <c r="BE524"/>
  <c r="T524"/>
  <c r="R524"/>
  <c r="P524"/>
  <c r="BI518"/>
  <c r="BH518"/>
  <c r="BG518"/>
  <c r="BE518"/>
  <c r="T518"/>
  <c r="R518"/>
  <c r="P518"/>
  <c r="BI516"/>
  <c r="BH516"/>
  <c r="BG516"/>
  <c r="BE516"/>
  <c r="T516"/>
  <c r="R516"/>
  <c r="P516"/>
  <c r="BI515"/>
  <c r="BH515"/>
  <c r="BG515"/>
  <c r="BE515"/>
  <c r="T515"/>
  <c r="R515"/>
  <c r="P515"/>
  <c r="BI514"/>
  <c r="BH514"/>
  <c r="BG514"/>
  <c r="BE514"/>
  <c r="T514"/>
  <c r="R514"/>
  <c r="P514"/>
  <c r="BI512"/>
  <c r="BH512"/>
  <c r="BG512"/>
  <c r="BE512"/>
  <c r="T512"/>
  <c r="R512"/>
  <c r="P512"/>
  <c r="BI507"/>
  <c r="BH507"/>
  <c r="BG507"/>
  <c r="BE507"/>
  <c r="T507"/>
  <c r="R507"/>
  <c r="P507"/>
  <c r="BI506"/>
  <c r="BH506"/>
  <c r="BG506"/>
  <c r="BE506"/>
  <c r="T506"/>
  <c r="R506"/>
  <c r="P506"/>
  <c r="BI503"/>
  <c r="BH503"/>
  <c r="BG503"/>
  <c r="BE503"/>
  <c r="T503"/>
  <c r="R503"/>
  <c r="P503"/>
  <c r="BI499"/>
  <c r="BH499"/>
  <c r="BG499"/>
  <c r="BE499"/>
  <c r="T499"/>
  <c r="R499"/>
  <c r="P499"/>
  <c r="BI494"/>
  <c r="BH494"/>
  <c r="BG494"/>
  <c r="BE494"/>
  <c r="T494"/>
  <c r="R494"/>
  <c r="P494"/>
  <c r="BI493"/>
  <c r="BH493"/>
  <c r="BG493"/>
  <c r="BE493"/>
  <c r="T493"/>
  <c r="R493"/>
  <c r="P493"/>
  <c r="BI492"/>
  <c r="BH492"/>
  <c r="BG492"/>
  <c r="BE492"/>
  <c r="T492"/>
  <c r="R492"/>
  <c r="P492"/>
  <c r="BI490"/>
  <c r="BH490"/>
  <c r="BG490"/>
  <c r="BE490"/>
  <c r="T490"/>
  <c r="R490"/>
  <c r="P490"/>
  <c r="BI488"/>
  <c r="BH488"/>
  <c r="BG488"/>
  <c r="BE488"/>
  <c r="T488"/>
  <c r="R488"/>
  <c r="P488"/>
  <c r="BI487"/>
  <c r="BH487"/>
  <c r="BG487"/>
  <c r="BE487"/>
  <c r="T487"/>
  <c r="R487"/>
  <c r="P487"/>
  <c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83"/>
  <c r="BH483"/>
  <c r="BG483"/>
  <c r="BE483"/>
  <c r="T483"/>
  <c r="R483"/>
  <c r="P483"/>
  <c r="BI481"/>
  <c r="BH481"/>
  <c r="BG481"/>
  <c r="BE481"/>
  <c r="T481"/>
  <c r="R481"/>
  <c r="P481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8"/>
  <c r="BH468"/>
  <c r="BG468"/>
  <c r="BE468"/>
  <c r="T468"/>
  <c r="R468"/>
  <c r="P468"/>
  <c r="BI466"/>
  <c r="BH466"/>
  <c r="BG466"/>
  <c r="BE466"/>
  <c r="T466"/>
  <c r="R466"/>
  <c r="P466"/>
  <c r="BI465"/>
  <c r="BH465"/>
  <c r="BG465"/>
  <c r="BE465"/>
  <c r="T465"/>
  <c r="R465"/>
  <c r="P465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2"/>
  <c r="BH452"/>
  <c r="BG452"/>
  <c r="BE452"/>
  <c r="T452"/>
  <c r="R452"/>
  <c r="P452"/>
  <c r="BI451"/>
  <c r="BH451"/>
  <c r="BG451"/>
  <c r="BE451"/>
  <c r="T451"/>
  <c r="R451"/>
  <c r="P451"/>
  <c r="BI449"/>
  <c r="BH449"/>
  <c r="BG449"/>
  <c r="BE449"/>
  <c r="T449"/>
  <c r="R449"/>
  <c r="P449"/>
  <c r="BI447"/>
  <c r="BH447"/>
  <c r="BG447"/>
  <c r="BE447"/>
  <c r="T447"/>
  <c r="R447"/>
  <c r="P447"/>
  <c r="BI444"/>
  <c r="BH444"/>
  <c r="BG444"/>
  <c r="BE444"/>
  <c r="T444"/>
  <c r="R444"/>
  <c r="P444"/>
  <c r="BI441"/>
  <c r="BH441"/>
  <c r="BG441"/>
  <c r="BE441"/>
  <c r="T441"/>
  <c r="R441"/>
  <c r="P441"/>
  <c r="BI440"/>
  <c r="BH440"/>
  <c r="BG440"/>
  <c r="BE440"/>
  <c r="T440"/>
  <c r="R440"/>
  <c r="P440"/>
  <c r="BI437"/>
  <c r="BH437"/>
  <c r="BG437"/>
  <c r="BE437"/>
  <c r="T437"/>
  <c r="R437"/>
  <c r="P437"/>
  <c r="BI436"/>
  <c r="BH436"/>
  <c r="BG436"/>
  <c r="BE436"/>
  <c r="T436"/>
  <c r="R436"/>
  <c r="P436"/>
  <c r="BI434"/>
  <c r="BH434"/>
  <c r="BG434"/>
  <c r="BE434"/>
  <c r="T434"/>
  <c r="R434"/>
  <c r="P434"/>
  <c r="BI431"/>
  <c r="BH431"/>
  <c r="BG431"/>
  <c r="BE431"/>
  <c r="T431"/>
  <c r="R431"/>
  <c r="P431"/>
  <c r="BI429"/>
  <c r="BH429"/>
  <c r="BG429"/>
  <c r="BE429"/>
  <c r="T429"/>
  <c r="R429"/>
  <c r="P429"/>
  <c r="BI427"/>
  <c r="BH427"/>
  <c r="BG427"/>
  <c r="BE427"/>
  <c r="T427"/>
  <c r="R427"/>
  <c r="P427"/>
  <c r="BI424"/>
  <c r="BH424"/>
  <c r="BG424"/>
  <c r="BE424"/>
  <c r="T424"/>
  <c r="R424"/>
  <c r="P424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2"/>
  <c r="BH412"/>
  <c r="BG412"/>
  <c r="BE412"/>
  <c r="T412"/>
  <c r="R412"/>
  <c r="P412"/>
  <c r="BI411"/>
  <c r="BH411"/>
  <c r="BG411"/>
  <c r="BE411"/>
  <c r="T411"/>
  <c r="R411"/>
  <c r="P411"/>
  <c r="BI404"/>
  <c r="BH404"/>
  <c r="BG404"/>
  <c r="BE404"/>
  <c r="T404"/>
  <c r="R404"/>
  <c r="P404"/>
  <c r="BI403"/>
  <c r="BH403"/>
  <c r="BG403"/>
  <c r="BE403"/>
  <c r="T403"/>
  <c r="R403"/>
  <c r="P403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66"/>
  <c r="BH366"/>
  <c r="BG366"/>
  <c r="BE366"/>
  <c r="T366"/>
  <c r="T365"/>
  <c r="R366"/>
  <c r="R365"/>
  <c r="P366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6"/>
  <c r="BH346"/>
  <c r="BG346"/>
  <c r="BE346"/>
  <c r="T346"/>
  <c r="R346"/>
  <c r="P346"/>
  <c r="BI345"/>
  <c r="BH345"/>
  <c r="BG345"/>
  <c r="BE345"/>
  <c r="T345"/>
  <c r="R345"/>
  <c r="P345"/>
  <c r="BI343"/>
  <c r="BH343"/>
  <c r="BG343"/>
  <c r="BE343"/>
  <c r="T343"/>
  <c r="R343"/>
  <c r="P343"/>
  <c r="BI339"/>
  <c r="BH339"/>
  <c r="BG339"/>
  <c r="BE339"/>
  <c r="T339"/>
  <c r="T338"/>
  <c r="R339"/>
  <c r="R338"/>
  <c r="P339"/>
  <c r="P338"/>
  <c r="BI336"/>
  <c r="BH336"/>
  <c r="BG336"/>
  <c r="BE336"/>
  <c r="T336"/>
  <c r="T335"/>
  <c r="R336"/>
  <c r="R335"/>
  <c r="P336"/>
  <c r="P335"/>
  <c r="BI334"/>
  <c r="BH334"/>
  <c r="BG334"/>
  <c r="BE334"/>
  <c r="T334"/>
  <c r="R334"/>
  <c r="P334"/>
  <c r="BI333"/>
  <c r="BH333"/>
  <c r="BG333"/>
  <c r="BE333"/>
  <c r="T333"/>
  <c r="R333"/>
  <c r="P333"/>
  <c r="BI331"/>
  <c r="BH331"/>
  <c r="BG331"/>
  <c r="BE331"/>
  <c r="T331"/>
  <c r="R331"/>
  <c r="P331"/>
  <c r="BI330"/>
  <c r="BH330"/>
  <c r="BG330"/>
  <c r="BE330"/>
  <c r="T330"/>
  <c r="R330"/>
  <c r="P330"/>
  <c r="BI320"/>
  <c r="BH320"/>
  <c r="BG320"/>
  <c r="BE320"/>
  <c r="T320"/>
  <c r="R320"/>
  <c r="P320"/>
  <c r="BI317"/>
  <c r="BH317"/>
  <c r="BG317"/>
  <c r="BE317"/>
  <c r="T317"/>
  <c r="R317"/>
  <c r="P317"/>
  <c r="BI313"/>
  <c r="BH313"/>
  <c r="BG313"/>
  <c r="BE313"/>
  <c r="T313"/>
  <c r="R313"/>
  <c r="P313"/>
  <c r="BI309"/>
  <c r="BH309"/>
  <c r="BG309"/>
  <c r="BE309"/>
  <c r="T309"/>
  <c r="R309"/>
  <c r="P309"/>
  <c r="BI307"/>
  <c r="BH307"/>
  <c r="BG307"/>
  <c r="BE307"/>
  <c r="T307"/>
  <c r="R307"/>
  <c r="P307"/>
  <c r="BI305"/>
  <c r="BH305"/>
  <c r="BG305"/>
  <c r="BE305"/>
  <c r="T305"/>
  <c r="R305"/>
  <c r="P305"/>
  <c r="BI304"/>
  <c r="BH304"/>
  <c r="BG304"/>
  <c r="BE304"/>
  <c r="T304"/>
  <c r="R304"/>
  <c r="P304"/>
  <c r="BI302"/>
  <c r="BH302"/>
  <c r="BG302"/>
  <c r="BE302"/>
  <c r="T302"/>
  <c r="R302"/>
  <c r="P302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4"/>
  <c r="BH294"/>
  <c r="BG294"/>
  <c r="BE294"/>
  <c r="T294"/>
  <c r="R294"/>
  <c r="P294"/>
  <c r="BI290"/>
  <c r="BH290"/>
  <c r="BG290"/>
  <c r="BE290"/>
  <c r="T290"/>
  <c r="R290"/>
  <c r="P290"/>
  <c r="BI289"/>
  <c r="BH289"/>
  <c r="BG289"/>
  <c r="BE289"/>
  <c r="T289"/>
  <c r="R289"/>
  <c r="P289"/>
  <c r="BI286"/>
  <c r="BH286"/>
  <c r="BG286"/>
  <c r="BE286"/>
  <c r="T286"/>
  <c r="R286"/>
  <c r="P286"/>
  <c r="BI283"/>
  <c r="BH283"/>
  <c r="BG283"/>
  <c r="BE283"/>
  <c r="T283"/>
  <c r="R283"/>
  <c r="P283"/>
  <c r="BI271"/>
  <c r="BH271"/>
  <c r="BG271"/>
  <c r="BE271"/>
  <c r="T271"/>
  <c r="R271"/>
  <c r="P271"/>
  <c r="BI267"/>
  <c r="BH267"/>
  <c r="BG267"/>
  <c r="BE267"/>
  <c r="T267"/>
  <c r="R267"/>
  <c r="P267"/>
  <c r="BI263"/>
  <c r="BH263"/>
  <c r="BG263"/>
  <c r="BE263"/>
  <c r="T263"/>
  <c r="R263"/>
  <c r="P263"/>
  <c r="BI259"/>
  <c r="BH259"/>
  <c r="BG259"/>
  <c r="BE259"/>
  <c r="T259"/>
  <c r="R259"/>
  <c r="P259"/>
  <c r="BI254"/>
  <c r="BH254"/>
  <c r="BG254"/>
  <c r="BE254"/>
  <c r="T254"/>
  <c r="R254"/>
  <c r="P254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5"/>
  <c r="BH245"/>
  <c r="BG245"/>
  <c r="BE245"/>
  <c r="T245"/>
  <c r="R245"/>
  <c r="P245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9"/>
  <c r="BH239"/>
  <c r="BG239"/>
  <c r="BE239"/>
  <c r="T239"/>
  <c r="R239"/>
  <c r="P239"/>
  <c r="BI237"/>
  <c r="BH237"/>
  <c r="BG237"/>
  <c r="BE237"/>
  <c r="T237"/>
  <c r="R237"/>
  <c r="P237"/>
  <c r="BI226"/>
  <c r="BH226"/>
  <c r="BG226"/>
  <c r="BE226"/>
  <c r="T226"/>
  <c r="R226"/>
  <c r="P226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6"/>
  <c r="BH216"/>
  <c r="BG216"/>
  <c r="BE216"/>
  <c r="T216"/>
  <c r="R216"/>
  <c r="P216"/>
  <c r="BI205"/>
  <c r="BH205"/>
  <c r="BG205"/>
  <c r="BE205"/>
  <c r="T205"/>
  <c r="R205"/>
  <c r="P205"/>
  <c r="BI174"/>
  <c r="BH174"/>
  <c r="BG174"/>
  <c r="BE174"/>
  <c r="T174"/>
  <c r="R174"/>
  <c r="P174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2"/>
  <c r="BH162"/>
  <c r="BG162"/>
  <c r="BE162"/>
  <c r="T162"/>
  <c r="R162"/>
  <c r="P162"/>
  <c r="BI161"/>
  <c r="BH161"/>
  <c r="BG161"/>
  <c r="BE161"/>
  <c r="T161"/>
  <c r="R161"/>
  <c r="P161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J145"/>
  <c r="F145"/>
  <c r="F143"/>
  <c r="E141"/>
  <c r="BI128"/>
  <c r="BH128"/>
  <c r="BG128"/>
  <c r="BE128"/>
  <c r="BI127"/>
  <c r="BH127"/>
  <c r="BG127"/>
  <c r="BF127"/>
  <c r="BE127"/>
  <c r="BI126"/>
  <c r="BH126"/>
  <c r="BG126"/>
  <c r="BF126"/>
  <c r="BE126"/>
  <c r="BI125"/>
  <c r="BH125"/>
  <c r="BG125"/>
  <c r="BF125"/>
  <c r="BE125"/>
  <c r="BI124"/>
  <c r="BH124"/>
  <c r="BG124"/>
  <c r="BF124"/>
  <c r="BE124"/>
  <c r="BI123"/>
  <c r="BH123"/>
  <c r="BG123"/>
  <c r="BF123"/>
  <c r="BE123"/>
  <c r="J91"/>
  <c r="F91"/>
  <c r="F89"/>
  <c r="E87"/>
  <c r="J24"/>
  <c r="E24"/>
  <c r="J146"/>
  <c r="J23"/>
  <c r="J18"/>
  <c r="E18"/>
  <c r="F146"/>
  <c r="J17"/>
  <c r="J12"/>
  <c r="J143"/>
  <c r="E7"/>
  <c r="E85"/>
  <c i="2" r="J39"/>
  <c r="J38"/>
  <c i="1" r="AY95"/>
  <c i="2" r="J37"/>
  <c i="1" r="AX95"/>
  <c i="2" r="BI131"/>
  <c r="BH131"/>
  <c r="BG131"/>
  <c r="BE131"/>
  <c r="T131"/>
  <c r="T130"/>
  <c r="T129"/>
  <c r="T128"/>
  <c r="R131"/>
  <c r="R130"/>
  <c r="R129"/>
  <c r="R128"/>
  <c r="P131"/>
  <c r="P130"/>
  <c r="P129"/>
  <c r="P128"/>
  <c i="1" r="AU95"/>
  <c i="2" r="J124"/>
  <c r="F124"/>
  <c r="F122"/>
  <c r="E120"/>
  <c r="BI107"/>
  <c r="BH107"/>
  <c r="BG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J91"/>
  <c r="F91"/>
  <c r="F89"/>
  <c r="E87"/>
  <c r="J24"/>
  <c r="E24"/>
  <c r="J125"/>
  <c r="J23"/>
  <c r="J18"/>
  <c r="E18"/>
  <c r="F125"/>
  <c r="J17"/>
  <c r="J12"/>
  <c r="J89"/>
  <c r="E7"/>
  <c r="E85"/>
  <c i="1" r="L90"/>
  <c r="AM90"/>
  <c r="AM89"/>
  <c r="L89"/>
  <c r="AM87"/>
  <c r="L87"/>
  <c r="L85"/>
  <c r="L84"/>
  <c i="3" r="BK597"/>
  <c r="J477"/>
  <c r="J447"/>
  <c r="BK424"/>
  <c r="BK377"/>
  <c r="BK286"/>
  <c r="BK157"/>
  <c r="BK554"/>
  <c r="J499"/>
  <c r="J441"/>
  <c r="BK397"/>
  <c r="J357"/>
  <c r="J267"/>
  <c r="BK155"/>
  <c r="BK582"/>
  <c r="BK461"/>
  <c r="J404"/>
  <c r="J383"/>
  <c r="J343"/>
  <c r="BK290"/>
  <c r="BK222"/>
  <c r="BK588"/>
  <c r="BK481"/>
  <c r="BK429"/>
  <c r="BK373"/>
  <c r="BK339"/>
  <c r="J237"/>
  <c r="BK583"/>
  <c r="BK555"/>
  <c r="J424"/>
  <c r="BK395"/>
  <c r="J351"/>
  <c r="BK226"/>
  <c r="J583"/>
  <c r="BK465"/>
  <c r="J449"/>
  <c r="J387"/>
  <c r="BK331"/>
  <c r="J244"/>
  <c r="J537"/>
  <c r="J483"/>
  <c r="J460"/>
  <c r="BK389"/>
  <c r="J376"/>
  <c r="J334"/>
  <c r="BK166"/>
  <c r="BK494"/>
  <c r="J416"/>
  <c r="BK383"/>
  <c r="BK358"/>
  <c r="BK289"/>
  <c i="4" r="BK163"/>
  <c r="J169"/>
  <c r="J138"/>
  <c r="BK143"/>
  <c r="J158"/>
  <c r="BK160"/>
  <c r="J172"/>
  <c r="J152"/>
  <c i="5" r="J170"/>
  <c r="BK196"/>
  <c r="J156"/>
  <c r="J169"/>
  <c r="BK144"/>
  <c r="BK136"/>
  <c r="BK156"/>
  <c r="BK191"/>
  <c r="J145"/>
  <c r="J194"/>
  <c r="BK170"/>
  <c r="BK150"/>
  <c r="BK132"/>
  <c i="6" r="BK140"/>
  <c r="BK136"/>
  <c r="J142"/>
  <c r="BK133"/>
  <c r="J133"/>
  <c i="7" r="BK139"/>
  <c r="BK144"/>
  <c r="BK140"/>
  <c r="BK137"/>
  <c i="8" r="BK134"/>
  <c r="J132"/>
  <c i="10" r="BK129"/>
  <c i="3" r="J599"/>
  <c r="J484"/>
  <c r="BK449"/>
  <c r="BK436"/>
  <c r="J380"/>
  <c r="J298"/>
  <c r="BK174"/>
  <c r="J552"/>
  <c r="J494"/>
  <c r="J451"/>
  <c r="BK415"/>
  <c r="J354"/>
  <c r="J320"/>
  <c r="BK242"/>
  <c r="J596"/>
  <c r="BK493"/>
  <c r="J471"/>
  <c r="J429"/>
  <c r="BK379"/>
  <c r="J331"/>
  <c r="J254"/>
  <c r="BK514"/>
  <c r="BK444"/>
  <c r="J419"/>
  <c r="BK357"/>
  <c r="BK254"/>
  <c r="BK153"/>
  <c r="BK487"/>
  <c r="BK416"/>
  <c r="BK380"/>
  <c r="J313"/>
  <c r="BK239"/>
  <c r="J589"/>
  <c r="J493"/>
  <c r="BK468"/>
  <c r="J418"/>
  <c r="J372"/>
  <c r="J345"/>
  <c r="J153"/>
  <c r="J587"/>
  <c r="J531"/>
  <c r="BK476"/>
  <c r="BK457"/>
  <c r="BK346"/>
  <c r="BK294"/>
  <c r="J174"/>
  <c r="BK552"/>
  <c r="J474"/>
  <c r="BK414"/>
  <c r="BK371"/>
  <c r="J222"/>
  <c i="4" r="BK171"/>
  <c r="J144"/>
  <c r="BK144"/>
  <c r="BK145"/>
  <c r="J143"/>
  <c r="BK138"/>
  <c r="J154"/>
  <c r="BK150"/>
  <c i="5" r="BK169"/>
  <c r="J200"/>
  <c r="BK164"/>
  <c r="J206"/>
  <c r="BK199"/>
  <c r="BK154"/>
  <c r="BK188"/>
  <c r="J201"/>
  <c r="J164"/>
  <c r="J180"/>
  <c r="J138"/>
  <c r="J176"/>
  <c r="BK159"/>
  <c r="J136"/>
  <c i="6" r="J148"/>
  <c r="BK148"/>
  <c r="BK152"/>
  <c r="BK147"/>
  <c r="J140"/>
  <c i="7" r="J144"/>
  <c r="J133"/>
  <c r="J135"/>
  <c i="8" r="BK139"/>
  <c r="J139"/>
  <c i="9" r="J130"/>
  <c i="10" r="J129"/>
  <c i="1" r="AS94"/>
  <c i="3" r="J437"/>
  <c r="BK412"/>
  <c r="J356"/>
  <c r="BK250"/>
  <c r="J205"/>
  <c r="J582"/>
  <c r="J516"/>
  <c r="J488"/>
  <c r="BK386"/>
  <c r="BK343"/>
  <c r="BK245"/>
  <c r="J170"/>
  <c r="J557"/>
  <c r="BK506"/>
  <c r="J400"/>
  <c r="J373"/>
  <c r="BK317"/>
  <c r="J240"/>
  <c r="BK205"/>
  <c r="BK566"/>
  <c r="BK475"/>
  <c r="J382"/>
  <c r="BK304"/>
  <c r="BK168"/>
  <c r="J600"/>
  <c r="BK545"/>
  <c r="BK420"/>
  <c r="J391"/>
  <c r="J349"/>
  <c r="BK216"/>
  <c r="J545"/>
  <c r="J481"/>
  <c r="BK451"/>
  <c r="BK388"/>
  <c r="J362"/>
  <c r="J305"/>
  <c r="BK162"/>
  <c r="BK518"/>
  <c r="BK474"/>
  <c r="J456"/>
  <c r="J385"/>
  <c r="J375"/>
  <c r="J283"/>
  <c r="BK537"/>
  <c r="J420"/>
  <c r="J384"/>
  <c r="BK345"/>
  <c r="BK237"/>
  <c i="4" r="BK141"/>
  <c r="BK154"/>
  <c r="BK152"/>
  <c r="BK172"/>
  <c r="BK157"/>
  <c r="BK165"/>
  <c r="BK148"/>
  <c r="J145"/>
  <c i="5" r="J204"/>
  <c r="BK190"/>
  <c r="J152"/>
  <c r="J195"/>
  <c r="J193"/>
  <c r="J139"/>
  <c r="BK193"/>
  <c r="BK202"/>
  <c r="J166"/>
  <c r="BK198"/>
  <c r="BK186"/>
  <c r="J135"/>
  <c r="BK174"/>
  <c r="J154"/>
  <c i="6" r="J152"/>
  <c r="J136"/>
  <c r="J134"/>
  <c r="BK145"/>
  <c r="BK144"/>
  <c r="J139"/>
  <c i="7" r="J139"/>
  <c r="J134"/>
  <c r="BK138"/>
  <c i="8" r="J138"/>
  <c r="BK133"/>
  <c i="9" r="BK131"/>
  <c i="10" r="BK128"/>
  <c i="2" r="J131"/>
  <c i="3" r="BK531"/>
  <c r="J475"/>
  <c r="BK441"/>
  <c r="BK399"/>
  <c r="BK360"/>
  <c r="BK348"/>
  <c r="J248"/>
  <c r="BK600"/>
  <c r="BK548"/>
  <c r="J455"/>
  <c r="J388"/>
  <c r="J355"/>
  <c r="BK330"/>
  <c r="J216"/>
  <c r="BK587"/>
  <c r="J485"/>
  <c r="J462"/>
  <c r="J412"/>
  <c r="J378"/>
  <c r="J309"/>
  <c r="BK599"/>
  <c r="BK524"/>
  <c r="BK454"/>
  <c r="J397"/>
  <c r="BK349"/>
  <c r="BK259"/>
  <c r="J573"/>
  <c r="J466"/>
  <c r="BK404"/>
  <c r="BK356"/>
  <c r="BK305"/>
  <c r="BK170"/>
  <c r="BK578"/>
  <c r="J486"/>
  <c r="J454"/>
  <c r="J396"/>
  <c r="BK353"/>
  <c r="J250"/>
  <c r="J585"/>
  <c r="J506"/>
  <c r="J470"/>
  <c r="BK418"/>
  <c r="J377"/>
  <c r="BK354"/>
  <c r="J263"/>
  <c r="J581"/>
  <c r="J532"/>
  <c r="J436"/>
  <c r="BK376"/>
  <c r="J350"/>
  <c r="J166"/>
  <c i="4" r="J167"/>
  <c r="J155"/>
  <c r="J165"/>
  <c r="BK162"/>
  <c r="J162"/>
  <c r="J168"/>
  <c r="BK167"/>
  <c i="5" r="J205"/>
  <c r="J158"/>
  <c r="J184"/>
  <c r="BK146"/>
  <c r="J132"/>
  <c r="BK194"/>
  <c r="BK158"/>
  <c r="BK203"/>
  <c r="BK138"/>
  <c r="BK182"/>
  <c r="J141"/>
  <c r="BK161"/>
  <c r="BK141"/>
  <c r="J186"/>
  <c r="BK139"/>
  <c i="6" r="J144"/>
  <c r="BK139"/>
  <c r="J138"/>
  <c r="BK142"/>
  <c r="J143"/>
  <c i="7" r="BK145"/>
  <c r="J142"/>
  <c r="BK133"/>
  <c r="J132"/>
  <c i="8" r="BK136"/>
  <c r="J134"/>
  <c i="9" r="J131"/>
  <c i="10" r="J128"/>
  <c i="3" r="BK626"/>
  <c r="BK507"/>
  <c r="J458"/>
  <c r="BK396"/>
  <c r="J363"/>
  <c r="J353"/>
  <c r="J297"/>
  <c r="BK161"/>
  <c r="BK580"/>
  <c r="BK458"/>
  <c r="J431"/>
  <c r="BK381"/>
  <c r="BK334"/>
  <c r="J626"/>
  <c r="BK499"/>
  <c r="BK472"/>
  <c r="BK431"/>
  <c r="J395"/>
  <c r="J360"/>
  <c r="BK295"/>
  <c r="BK589"/>
  <c r="J518"/>
  <c r="BK456"/>
  <c r="BK374"/>
  <c r="BK283"/>
  <c r="BK596"/>
  <c r="J548"/>
  <c r="BK419"/>
  <c r="J348"/>
  <c r="BK263"/>
  <c r="J158"/>
  <c r="J492"/>
  <c r="BK462"/>
  <c r="J444"/>
  <c r="BK364"/>
  <c r="J302"/>
  <c r="BK220"/>
  <c r="BK546"/>
  <c r="BK486"/>
  <c r="J465"/>
  <c r="BK391"/>
  <c r="BK382"/>
  <c r="J330"/>
  <c r="BK240"/>
  <c r="J546"/>
  <c r="BK440"/>
  <c r="BK401"/>
  <c r="BK359"/>
  <c r="BK309"/>
  <c i="4" r="BK159"/>
  <c r="J159"/>
  <c r="BK168"/>
  <c r="BK142"/>
  <c r="J141"/>
  <c r="BK146"/>
  <c r="J156"/>
  <c r="BK158"/>
  <c i="5" r="BK166"/>
  <c r="BK197"/>
  <c r="J161"/>
  <c r="BK206"/>
  <c r="J203"/>
  <c r="BK176"/>
  <c r="J196"/>
  <c r="J190"/>
  <c r="J197"/>
  <c r="J150"/>
  <c r="J133"/>
  <c i="3" r="J602"/>
  <c r="BK503"/>
  <c r="BK459"/>
  <c r="BK434"/>
  <c r="BK403"/>
  <c r="J381"/>
  <c r="BK320"/>
  <c r="BK248"/>
  <c r="BK602"/>
  <c r="BK529"/>
  <c r="BK460"/>
  <c r="J440"/>
  <c r="J374"/>
  <c r="BK298"/>
  <c r="J625"/>
  <c r="J555"/>
  <c r="J503"/>
  <c r="BK477"/>
  <c r="BK392"/>
  <c r="J366"/>
  <c r="J271"/>
  <c r="J220"/>
  <c r="J155"/>
  <c r="BK483"/>
  <c r="BK421"/>
  <c r="J359"/>
  <c r="J295"/>
  <c r="BK221"/>
  <c r="J152"/>
  <c r="J588"/>
  <c r="BK447"/>
  <c r="BK387"/>
  <c r="BK333"/>
  <c r="BK585"/>
  <c r="J533"/>
  <c r="BK515"/>
  <c r="BK452"/>
  <c r="J414"/>
  <c r="BK363"/>
  <c r="J259"/>
  <c r="BK152"/>
  <c r="BK533"/>
  <c r="J472"/>
  <c r="J415"/>
  <c r="BK384"/>
  <c r="J358"/>
  <c r="J333"/>
  <c r="BK557"/>
  <c r="BK490"/>
  <c r="J403"/>
  <c r="BK375"/>
  <c r="J290"/>
  <c r="J161"/>
  <c i="4" r="BK166"/>
  <c r="J150"/>
  <c r="J171"/>
  <c r="J163"/>
  <c r="J142"/>
  <c r="J148"/>
  <c r="BK155"/>
  <c i="5" r="J185"/>
  <c r="J202"/>
  <c r="BK162"/>
  <c r="BK135"/>
  <c r="BK152"/>
  <c r="BK195"/>
  <c r="BK178"/>
  <c r="BK200"/>
  <c r="BK148"/>
  <c r="J178"/>
  <c r="BK201"/>
  <c r="J174"/>
  <c r="BK143"/>
  <c r="J199"/>
  <c i="7" r="BK135"/>
  <c i="8" r="J133"/>
  <c i="9" r="BK130"/>
  <c i="10" r="J127"/>
  <c i="2" r="BK131"/>
  <c i="3" r="J515"/>
  <c r="BK471"/>
  <c r="J401"/>
  <c r="BK372"/>
  <c r="BK355"/>
  <c r="J289"/>
  <c r="J242"/>
  <c r="BK598"/>
  <c r="J476"/>
  <c r="BK437"/>
  <c r="J379"/>
  <c r="J346"/>
  <c r="BK302"/>
  <c r="J239"/>
  <c r="J507"/>
  <c r="J473"/>
  <c r="J452"/>
  <c r="J386"/>
  <c r="J364"/>
  <c r="BK592"/>
  <c r="J578"/>
  <c r="BK484"/>
  <c r="J434"/>
  <c r="BK385"/>
  <c r="BK351"/>
  <c r="J286"/>
  <c r="J597"/>
  <c r="J566"/>
  <c r="J468"/>
  <c r="J393"/>
  <c r="BK350"/>
  <c r="BK297"/>
  <c r="BK541"/>
  <c r="BK516"/>
  <c r="BK488"/>
  <c r="J461"/>
  <c r="BK400"/>
  <c r="BK267"/>
  <c r="BK165"/>
  <c r="BK590"/>
  <c r="J541"/>
  <c r="J490"/>
  <c r="J463"/>
  <c r="J336"/>
  <c r="J317"/>
  <c r="BK271"/>
  <c r="BK573"/>
  <c r="BK455"/>
  <c r="BK411"/>
  <c r="BK244"/>
  <c r="J157"/>
  <c i="4" r="BK156"/>
  <c r="J136"/>
  <c r="BK136"/>
  <c r="BK169"/>
  <c r="J153"/>
  <c r="J166"/>
  <c r="J146"/>
  <c i="5" r="BK189"/>
  <c r="J144"/>
  <c r="J189"/>
  <c r="J148"/>
  <c r="BK204"/>
  <c r="BK192"/>
  <c r="J208"/>
  <c r="J162"/>
  <c r="BK185"/>
  <c r="J192"/>
  <c r="J172"/>
  <c r="J146"/>
  <c r="BK187"/>
  <c r="J143"/>
  <c i="6" r="J145"/>
  <c r="J147"/>
  <c r="BK134"/>
  <c r="BK143"/>
  <c r="J141"/>
  <c r="BK141"/>
  <c i="7" r="BK142"/>
  <c r="BK132"/>
  <c r="BK134"/>
  <c i="8" r="BK138"/>
  <c r="J136"/>
  <c i="9" r="J129"/>
  <c i="3" r="BK625"/>
  <c r="BK485"/>
  <c r="J457"/>
  <c r="J421"/>
  <c r="BK393"/>
  <c r="J339"/>
  <c r="J245"/>
  <c r="BK581"/>
  <c r="J514"/>
  <c r="J487"/>
  <c r="J389"/>
  <c r="BK366"/>
  <c r="BK336"/>
  <c r="J294"/>
  <c r="J221"/>
  <c r="J598"/>
  <c r="J524"/>
  <c r="J459"/>
  <c r="J399"/>
  <c r="J371"/>
  <c r="BK307"/>
  <c r="J226"/>
  <c r="J168"/>
  <c r="BK532"/>
  <c r="BK463"/>
  <c r="J422"/>
  <c r="BK361"/>
  <c r="BK313"/>
  <c r="J162"/>
  <c r="J580"/>
  <c r="BK470"/>
  <c r="J411"/>
  <c r="BK362"/>
  <c r="J307"/>
  <c r="J165"/>
  <c r="J529"/>
  <c r="BK512"/>
  <c r="BK473"/>
  <c r="BK427"/>
  <c r="J361"/>
  <c r="J592"/>
  <c r="J554"/>
  <c r="BK492"/>
  <c r="BK466"/>
  <c r="J427"/>
  <c r="BK378"/>
  <c r="J304"/>
  <c r="BK249"/>
  <c r="J590"/>
  <c r="J512"/>
  <c r="BK422"/>
  <c r="J392"/>
  <c r="J249"/>
  <c r="BK158"/>
  <c i="4" r="J157"/>
  <c r="BK164"/>
  <c r="BK153"/>
  <c r="BK139"/>
  <c r="J164"/>
  <c r="J160"/>
  <c r="J139"/>
  <c i="5" r="J187"/>
  <c r="BK208"/>
  <c r="J182"/>
  <c r="BK145"/>
  <c r="J198"/>
  <c r="BK180"/>
  <c r="BK205"/>
  <c r="J191"/>
  <c r="BK133"/>
  <c r="BK172"/>
  <c r="BK184"/>
  <c r="J159"/>
  <c r="J188"/>
  <c i="6" r="J151"/>
  <c r="BK151"/>
  <c r="BK138"/>
  <c i="7" r="J138"/>
  <c r="J145"/>
  <c r="J140"/>
  <c r="J137"/>
  <c i="8" r="BK132"/>
  <c i="9" r="BK129"/>
  <c i="10" r="BK127"/>
  <c i="3" l="1" r="R160"/>
  <c r="P342"/>
  <c r="P337"/>
  <c r="P370"/>
  <c r="R394"/>
  <c r="P402"/>
  <c r="R464"/>
  <c r="R517"/>
  <c r="P601"/>
  <c i="4" r="T137"/>
  <c r="T134"/>
  <c r="T133"/>
  <c r="R151"/>
  <c r="P170"/>
  <c i="6" r="P132"/>
  <c r="P131"/>
  <c i="7" r="R141"/>
  <c i="8" r="P135"/>
  <c i="9" r="R128"/>
  <c r="R127"/>
  <c i="3" r="R151"/>
  <c r="P247"/>
  <c r="BK342"/>
  <c r="J342"/>
  <c r="J105"/>
  <c r="BK370"/>
  <c r="J370"/>
  <c r="J108"/>
  <c r="T390"/>
  <c r="R417"/>
  <c r="T489"/>
  <c r="R551"/>
  <c r="T591"/>
  <c i="4" r="P137"/>
  <c r="P134"/>
  <c r="P133"/>
  <c i="1" r="AU97"/>
  <c i="4" r="BK151"/>
  <c r="J151"/>
  <c r="J101"/>
  <c r="R170"/>
  <c i="6" r="T150"/>
  <c r="T149"/>
  <c i="7" r="BK141"/>
  <c r="J141"/>
  <c r="J99"/>
  <c i="8" r="R131"/>
  <c i="3" r="BK247"/>
  <c r="J247"/>
  <c r="J100"/>
  <c r="T329"/>
  <c r="R342"/>
  <c r="R337"/>
  <c r="BK390"/>
  <c r="J390"/>
  <c r="J109"/>
  <c r="P394"/>
  <c r="BK402"/>
  <c r="J402"/>
  <c r="J111"/>
  <c r="T464"/>
  <c r="BK517"/>
  <c r="J517"/>
  <c r="J115"/>
  <c r="P591"/>
  <c i="4" r="R140"/>
  <c r="T161"/>
  <c i="5" r="BK131"/>
  <c r="J131"/>
  <c r="J98"/>
  <c i="6" r="T132"/>
  <c r="T131"/>
  <c r="T130"/>
  <c i="7" r="BK131"/>
  <c r="BK130"/>
  <c r="BK129"/>
  <c r="J129"/>
  <c r="J96"/>
  <c r="J30"/>
  <c i="8" r="P131"/>
  <c r="P130"/>
  <c r="P129"/>
  <c i="1" r="AU101"/>
  <c i="3" r="P160"/>
  <c r="P329"/>
  <c r="T342"/>
  <c r="T370"/>
  <c r="T394"/>
  <c r="T402"/>
  <c r="P464"/>
  <c r="T517"/>
  <c r="BK601"/>
  <c r="J601"/>
  <c r="J119"/>
  <c i="4" r="P140"/>
  <c r="P161"/>
  <c i="6" r="R150"/>
  <c r="R149"/>
  <c i="7" r="T141"/>
  <c i="8" r="BK131"/>
  <c r="J131"/>
  <c r="J98"/>
  <c i="9" r="P128"/>
  <c r="P127"/>
  <c i="1" r="AU102"/>
  <c i="3" r="P151"/>
  <c r="P150"/>
  <c r="R247"/>
  <c r="BK352"/>
  <c r="J352"/>
  <c r="J106"/>
  <c r="R370"/>
  <c r="BK417"/>
  <c r="J417"/>
  <c r="J112"/>
  <c r="R489"/>
  <c r="T551"/>
  <c r="T601"/>
  <c i="4" r="T140"/>
  <c r="R161"/>
  <c i="6" r="BK132"/>
  <c r="BK131"/>
  <c r="J131"/>
  <c r="J97"/>
  <c i="7" r="R131"/>
  <c r="R130"/>
  <c r="R129"/>
  <c i="8" r="T135"/>
  <c i="9" r="T128"/>
  <c r="T127"/>
  <c i="3" r="BK151"/>
  <c r="J151"/>
  <c r="J98"/>
  <c r="BK160"/>
  <c r="J160"/>
  <c r="J99"/>
  <c r="BK329"/>
  <c r="J329"/>
  <c r="J101"/>
  <c r="P352"/>
  <c r="P390"/>
  <c r="T417"/>
  <c r="P489"/>
  <c r="BK551"/>
  <c r="J551"/>
  <c r="J117"/>
  <c r="R591"/>
  <c i="4" r="BK137"/>
  <c r="J137"/>
  <c r="J99"/>
  <c r="T151"/>
  <c r="T170"/>
  <c i="5" r="T131"/>
  <c r="T130"/>
  <c r="T129"/>
  <c i="6" r="R132"/>
  <c r="R131"/>
  <c r="R130"/>
  <c i="7" r="T131"/>
  <c r="T130"/>
  <c r="T129"/>
  <c i="8" r="BK135"/>
  <c r="J135"/>
  <c r="J99"/>
  <c i="9" r="BK128"/>
  <c r="J128"/>
  <c r="J97"/>
  <c i="10" r="P126"/>
  <c i="1" r="AU103"/>
  <c i="3" r="T160"/>
  <c r="R329"/>
  <c r="R352"/>
  <c r="BK394"/>
  <c r="J394"/>
  <c r="J110"/>
  <c r="R402"/>
  <c r="BK464"/>
  <c r="J464"/>
  <c r="J113"/>
  <c r="P517"/>
  <c r="BK591"/>
  <c r="J591"/>
  <c r="J118"/>
  <c i="4" r="BK140"/>
  <c r="J140"/>
  <c r="J100"/>
  <c r="BK161"/>
  <c r="J161"/>
  <c r="J102"/>
  <c i="5" r="R131"/>
  <c r="R130"/>
  <c r="R129"/>
  <c i="6" r="BK150"/>
  <c r="J150"/>
  <c r="J100"/>
  <c i="7" r="P141"/>
  <c i="8" r="R135"/>
  <c i="10" r="BK126"/>
  <c r="J126"/>
  <c r="J96"/>
  <c r="J30"/>
  <c r="R126"/>
  <c i="3" r="T151"/>
  <c r="T247"/>
  <c r="T352"/>
  <c r="R390"/>
  <c r="P417"/>
  <c r="BK489"/>
  <c r="J489"/>
  <c r="J114"/>
  <c r="P551"/>
  <c r="R601"/>
  <c i="4" r="R137"/>
  <c r="R134"/>
  <c r="R133"/>
  <c r="P151"/>
  <c r="BK170"/>
  <c r="J170"/>
  <c r="J103"/>
  <c i="5" r="P131"/>
  <c r="P130"/>
  <c r="P129"/>
  <c i="1" r="AU98"/>
  <c i="6" r="P150"/>
  <c r="P149"/>
  <c i="7" r="P131"/>
  <c r="P130"/>
  <c r="P129"/>
  <c i="1" r="AU100"/>
  <c i="8" r="T131"/>
  <c r="T130"/>
  <c r="T129"/>
  <c i="10" r="T126"/>
  <c i="3" r="BK547"/>
  <c r="J547"/>
  <c r="J116"/>
  <c i="4" r="BK135"/>
  <c r="J135"/>
  <c r="J98"/>
  <c i="5" r="BK207"/>
  <c r="J207"/>
  <c r="J99"/>
  <c i="2" r="BK130"/>
  <c r="J130"/>
  <c r="J98"/>
  <c i="3" r="BK335"/>
  <c r="J335"/>
  <c r="J102"/>
  <c r="BK365"/>
  <c r="J365"/>
  <c r="J107"/>
  <c r="BK338"/>
  <c r="BK337"/>
  <c r="J337"/>
  <c r="J103"/>
  <c i="10" r="J92"/>
  <c i="9" r="BK127"/>
  <c r="J127"/>
  <c r="J96"/>
  <c r="J30"/>
  <c i="10" r="F92"/>
  <c r="E85"/>
  <c r="BF128"/>
  <c r="J120"/>
  <c r="BF127"/>
  <c r="BF129"/>
  <c i="9" r="J89"/>
  <c i="8" r="BK130"/>
  <c r="J130"/>
  <c r="J97"/>
  <c i="9" r="J92"/>
  <c r="E85"/>
  <c r="F124"/>
  <c r="BF131"/>
  <c r="BF130"/>
  <c r="BF129"/>
  <c i="7" r="J130"/>
  <c r="J97"/>
  <c i="8" r="E85"/>
  <c r="F126"/>
  <c r="BF136"/>
  <c r="BF139"/>
  <c i="7" r="J131"/>
  <c r="J98"/>
  <c i="8" r="J123"/>
  <c r="BF138"/>
  <c r="J92"/>
  <c r="BF132"/>
  <c r="BF133"/>
  <c r="BF134"/>
  <c i="6" r="J132"/>
  <c r="J98"/>
  <c r="BK149"/>
  <c r="J149"/>
  <c r="J99"/>
  <c i="7" r="J89"/>
  <c r="BF142"/>
  <c r="BF137"/>
  <c r="BF138"/>
  <c r="BF139"/>
  <c r="F126"/>
  <c r="BF144"/>
  <c r="E85"/>
  <c r="BF140"/>
  <c r="J126"/>
  <c r="BF133"/>
  <c r="BF134"/>
  <c r="BF135"/>
  <c r="BF145"/>
  <c r="BF132"/>
  <c i="5" r="BK130"/>
  <c r="J130"/>
  <c r="J97"/>
  <c i="6" r="E120"/>
  <c r="F127"/>
  <c r="BF134"/>
  <c r="J89"/>
  <c r="BF145"/>
  <c r="BF147"/>
  <c r="BF148"/>
  <c r="BF133"/>
  <c r="BF136"/>
  <c r="BF139"/>
  <c r="BF140"/>
  <c r="BF142"/>
  <c r="BF143"/>
  <c r="BF144"/>
  <c r="BF151"/>
  <c r="BF152"/>
  <c r="BF141"/>
  <c r="J127"/>
  <c r="BF138"/>
  <c i="5" r="F92"/>
  <c r="BF166"/>
  <c r="BF193"/>
  <c r="BF197"/>
  <c r="J123"/>
  <c r="J126"/>
  <c r="BF188"/>
  <c r="E85"/>
  <c r="BF138"/>
  <c r="BF148"/>
  <c r="BF158"/>
  <c r="BF161"/>
  <c r="BF195"/>
  <c r="BF196"/>
  <c r="BF198"/>
  <c r="BF203"/>
  <c r="BF208"/>
  <c r="BF145"/>
  <c r="BF152"/>
  <c r="BF159"/>
  <c r="BF169"/>
  <c r="BF176"/>
  <c r="BF180"/>
  <c r="BF184"/>
  <c r="BF186"/>
  <c r="BF132"/>
  <c r="BF144"/>
  <c r="BF162"/>
  <c r="BF164"/>
  <c r="BF172"/>
  <c r="BF187"/>
  <c r="BF200"/>
  <c r="BF136"/>
  <c r="BF154"/>
  <c r="BF156"/>
  <c r="BF170"/>
  <c r="BF182"/>
  <c r="BF189"/>
  <c r="BF190"/>
  <c r="BF201"/>
  <c r="BF204"/>
  <c r="BF205"/>
  <c r="BF143"/>
  <c r="BF174"/>
  <c r="BF185"/>
  <c r="BF206"/>
  <c r="BF133"/>
  <c r="BF135"/>
  <c r="BF139"/>
  <c r="BF141"/>
  <c r="BF146"/>
  <c r="BF150"/>
  <c r="BF178"/>
  <c r="BF191"/>
  <c r="BF192"/>
  <c r="BF194"/>
  <c r="BF199"/>
  <c r="BF202"/>
  <c i="3" r="BK150"/>
  <c r="J150"/>
  <c r="J97"/>
  <c i="4" r="J89"/>
  <c r="F130"/>
  <c r="BF136"/>
  <c r="BF138"/>
  <c r="BF159"/>
  <c r="BF143"/>
  <c r="BF152"/>
  <c r="BF158"/>
  <c r="BF169"/>
  <c r="BF171"/>
  <c r="BF142"/>
  <c r="BF145"/>
  <c r="BF167"/>
  <c r="J130"/>
  <c r="BF139"/>
  <c r="BF144"/>
  <c r="BF155"/>
  <c r="BF166"/>
  <c r="BF168"/>
  <c i="3" r="J338"/>
  <c r="J104"/>
  <c i="4" r="BF150"/>
  <c r="BF154"/>
  <c r="BF156"/>
  <c r="BF163"/>
  <c r="BF165"/>
  <c r="E85"/>
  <c r="BF141"/>
  <c r="BF146"/>
  <c r="BF157"/>
  <c r="BF162"/>
  <c r="BF172"/>
  <c r="BF148"/>
  <c r="BF153"/>
  <c r="BF160"/>
  <c r="BF164"/>
  <c i="3" r="BF152"/>
  <c r="BF162"/>
  <c r="BF168"/>
  <c r="BF205"/>
  <c r="BF240"/>
  <c r="BF263"/>
  <c r="BF271"/>
  <c r="BF295"/>
  <c r="BF298"/>
  <c r="BF304"/>
  <c r="BF339"/>
  <c r="BF346"/>
  <c r="BF348"/>
  <c r="BF353"/>
  <c r="BF356"/>
  <c r="BF363"/>
  <c r="BF364"/>
  <c r="BF378"/>
  <c r="BF379"/>
  <c r="BF381"/>
  <c r="BF396"/>
  <c r="BF397"/>
  <c r="BF441"/>
  <c r="BF449"/>
  <c r="BF456"/>
  <c r="BF459"/>
  <c r="BF466"/>
  <c r="BF471"/>
  <c r="BF486"/>
  <c r="BF503"/>
  <c r="BF515"/>
  <c r="BF518"/>
  <c r="BF578"/>
  <c r="BF596"/>
  <c r="J89"/>
  <c r="BF216"/>
  <c r="BF220"/>
  <c r="BF222"/>
  <c r="BF237"/>
  <c r="BF297"/>
  <c r="BF351"/>
  <c r="BF355"/>
  <c r="BF361"/>
  <c r="BF399"/>
  <c r="BF416"/>
  <c r="BF429"/>
  <c r="BF434"/>
  <c r="BF444"/>
  <c r="BF452"/>
  <c r="BF470"/>
  <c r="BF477"/>
  <c r="BF516"/>
  <c r="BF573"/>
  <c r="BF580"/>
  <c r="J92"/>
  <c r="BF157"/>
  <c r="BF170"/>
  <c r="BF283"/>
  <c r="BF294"/>
  <c r="BF309"/>
  <c r="BF317"/>
  <c r="BF336"/>
  <c r="BF358"/>
  <c r="BF359"/>
  <c r="BF373"/>
  <c r="BF380"/>
  <c r="BF389"/>
  <c r="BF392"/>
  <c r="BF421"/>
  <c r="BF431"/>
  <c r="BF455"/>
  <c r="BF457"/>
  <c r="BF475"/>
  <c r="BF494"/>
  <c r="BF499"/>
  <c r="BF506"/>
  <c r="BF597"/>
  <c r="BF598"/>
  <c r="F92"/>
  <c r="E139"/>
  <c r="BF244"/>
  <c r="BF249"/>
  <c r="BF250"/>
  <c r="BF254"/>
  <c r="BF330"/>
  <c r="BF345"/>
  <c r="BF360"/>
  <c r="BF366"/>
  <c r="BF372"/>
  <c r="BF375"/>
  <c r="BF377"/>
  <c r="BF383"/>
  <c r="BF388"/>
  <c r="BF412"/>
  <c r="BF414"/>
  <c r="BF436"/>
  <c r="BF437"/>
  <c r="BF451"/>
  <c r="BF458"/>
  <c r="BF461"/>
  <c r="BF473"/>
  <c r="BF474"/>
  <c r="BF476"/>
  <c r="BF512"/>
  <c r="BF514"/>
  <c r="BF529"/>
  <c r="BF552"/>
  <c r="BF585"/>
  <c r="BF592"/>
  <c r="BF155"/>
  <c r="BF174"/>
  <c r="BF242"/>
  <c r="BF289"/>
  <c r="BF307"/>
  <c r="BF320"/>
  <c r="BF331"/>
  <c r="BF354"/>
  <c r="BF393"/>
  <c r="BF395"/>
  <c r="BF404"/>
  <c r="BF411"/>
  <c r="BF447"/>
  <c r="BF460"/>
  <c r="BF468"/>
  <c r="BF472"/>
  <c r="BF493"/>
  <c r="BF507"/>
  <c r="BF545"/>
  <c r="BF546"/>
  <c r="BF548"/>
  <c r="BF554"/>
  <c r="BF555"/>
  <c r="BF582"/>
  <c r="BF625"/>
  <c r="BF161"/>
  <c r="BF302"/>
  <c r="BF333"/>
  <c r="BF357"/>
  <c r="BF376"/>
  <c r="BF384"/>
  <c r="BF415"/>
  <c r="BF420"/>
  <c r="BF422"/>
  <c r="BF440"/>
  <c r="BF454"/>
  <c r="BF483"/>
  <c r="BF490"/>
  <c r="BF531"/>
  <c r="BF532"/>
  <c r="BF541"/>
  <c r="BF583"/>
  <c r="BF599"/>
  <c r="BF600"/>
  <c r="BF158"/>
  <c r="BF165"/>
  <c r="BF226"/>
  <c r="BF245"/>
  <c r="BF259"/>
  <c r="BF286"/>
  <c r="BF313"/>
  <c r="BF362"/>
  <c r="BF371"/>
  <c r="BF391"/>
  <c r="BF400"/>
  <c r="BF401"/>
  <c r="BF403"/>
  <c r="BF419"/>
  <c r="BF424"/>
  <c r="BF427"/>
  <c r="BF462"/>
  <c r="BF484"/>
  <c r="BF485"/>
  <c r="BF492"/>
  <c r="BF537"/>
  <c r="BF566"/>
  <c r="BF587"/>
  <c r="BF153"/>
  <c r="BF166"/>
  <c r="BF221"/>
  <c r="BF239"/>
  <c r="BF248"/>
  <c r="BF267"/>
  <c r="BF290"/>
  <c r="BF305"/>
  <c r="BF334"/>
  <c r="BF343"/>
  <c r="BF349"/>
  <c r="BF350"/>
  <c r="BF374"/>
  <c r="BF382"/>
  <c r="BF385"/>
  <c r="BF386"/>
  <c r="BF387"/>
  <c r="BF418"/>
  <c r="BF463"/>
  <c r="BF465"/>
  <c r="BF481"/>
  <c r="BF487"/>
  <c r="BF488"/>
  <c r="BF524"/>
  <c r="BF533"/>
  <c r="BF557"/>
  <c r="BF581"/>
  <c r="BF588"/>
  <c r="BF589"/>
  <c r="BF590"/>
  <c r="BF602"/>
  <c r="BF626"/>
  <c i="2" r="J92"/>
  <c r="J122"/>
  <c r="BF131"/>
  <c r="F92"/>
  <c r="E118"/>
  <c r="F37"/>
  <c i="1" r="BB95"/>
  <c i="3" r="J35"/>
  <c i="1" r="AV96"/>
  <c i="10" r="J105"/>
  <c r="BF105"/>
  <c i="2" r="F39"/>
  <c i="1" r="BD95"/>
  <c i="4" r="F39"/>
  <c i="1" r="BD97"/>
  <c i="5" r="F39"/>
  <c i="1" r="BD98"/>
  <c i="5" r="F38"/>
  <c i="1" r="BC98"/>
  <c i="6" r="F35"/>
  <c i="1" r="AZ99"/>
  <c i="6" r="F39"/>
  <c i="1" r="BD99"/>
  <c i="7" r="J35"/>
  <c i="1" r="AV100"/>
  <c i="7" r="F35"/>
  <c i="1" r="AZ100"/>
  <c i="8" r="J35"/>
  <c i="1" r="AV101"/>
  <c i="10" r="F38"/>
  <c i="1" r="BC103"/>
  <c i="9" r="F35"/>
  <c i="1" r="AZ102"/>
  <c i="9" r="J35"/>
  <c i="1" r="AV102"/>
  <c i="3" r="F37"/>
  <c i="1" r="BB96"/>
  <c i="2" r="F38"/>
  <c i="1" r="BC95"/>
  <c i="4" r="F38"/>
  <c i="1" r="BC97"/>
  <c i="4" r="F35"/>
  <c i="1" r="AZ97"/>
  <c i="5" r="F35"/>
  <c i="1" r="AZ98"/>
  <c i="5" r="F37"/>
  <c i="1" r="BB98"/>
  <c i="6" r="F38"/>
  <c i="1" r="BC99"/>
  <c i="7" r="F38"/>
  <c i="1" r="BC100"/>
  <c i="8" r="F39"/>
  <c i="1" r="BD101"/>
  <c i="8" r="F35"/>
  <c i="1" r="AZ101"/>
  <c i="9" r="F38"/>
  <c i="1" r="BC102"/>
  <c i="9" r="F37"/>
  <c i="1" r="BB102"/>
  <c i="3" r="F35"/>
  <c i="1" r="AZ96"/>
  <c i="3" r="F38"/>
  <c i="1" r="BC96"/>
  <c i="10" r="J35"/>
  <c i="1" r="AV103"/>
  <c i="10" r="F35"/>
  <c i="1" r="AZ103"/>
  <c i="9" r="J106"/>
  <c r="BF106"/>
  <c r="F36"/>
  <c i="1" r="BA102"/>
  <c i="7" r="J108"/>
  <c r="BF108"/>
  <c i="2" r="F35"/>
  <c i="1" r="AZ95"/>
  <c i="3" r="F39"/>
  <c i="1" r="BD96"/>
  <c i="8" r="F37"/>
  <c i="1" r="BB101"/>
  <c i="9" r="F39"/>
  <c i="1" r="BD102"/>
  <c i="2" r="J35"/>
  <c i="1" r="AV95"/>
  <c i="4" r="F37"/>
  <c i="1" r="BB97"/>
  <c i="4" r="J35"/>
  <c i="1" r="AV97"/>
  <c i="5" r="J35"/>
  <c i="1" r="AV98"/>
  <c i="6" r="J35"/>
  <c i="1" r="AV99"/>
  <c i="6" r="F37"/>
  <c i="1" r="BB99"/>
  <c i="7" r="F39"/>
  <c i="1" r="BD100"/>
  <c i="7" r="F37"/>
  <c i="1" r="BB100"/>
  <c i="8" r="F38"/>
  <c i="1" r="BC101"/>
  <c i="10" r="F39"/>
  <c i="1" r="BD103"/>
  <c i="10" r="F37"/>
  <c i="1" r="BB103"/>
  <c i="3" l="1" r="T150"/>
  <c i="6" r="P130"/>
  <c i="1" r="AU99"/>
  <c i="3" r="P149"/>
  <c i="1" r="AU96"/>
  <c i="3" r="T337"/>
  <c i="8" r="R130"/>
  <c r="R129"/>
  <c i="3" r="R150"/>
  <c r="R149"/>
  <c i="2" r="BK129"/>
  <c r="J129"/>
  <c r="J97"/>
  <c i="4" r="BK134"/>
  <c r="J134"/>
  <c r="J97"/>
  <c i="8" r="BK129"/>
  <c r="J129"/>
  <c r="J96"/>
  <c r="J30"/>
  <c i="6" r="BK130"/>
  <c r="J130"/>
  <c r="J96"/>
  <c r="J30"/>
  <c i="5" r="BK129"/>
  <c r="J129"/>
  <c r="J96"/>
  <c r="J30"/>
  <c i="3" r="BK149"/>
  <c r="J149"/>
  <c r="J96"/>
  <c r="J30"/>
  <c i="10" r="J36"/>
  <c i="1" r="AW103"/>
  <c r="AT103"/>
  <c r="AZ94"/>
  <c r="W29"/>
  <c i="7" r="J102"/>
  <c r="J110"/>
  <c r="J36"/>
  <c i="1" r="AW100"/>
  <c r="AT100"/>
  <c r="BD94"/>
  <c r="W33"/>
  <c i="10" r="J99"/>
  <c r="J107"/>
  <c i="1" r="BB94"/>
  <c r="AX94"/>
  <c r="BC94"/>
  <c r="W32"/>
  <c i="6" r="J109"/>
  <c r="J103"/>
  <c r="J31"/>
  <c r="J32"/>
  <c i="1" r="AG99"/>
  <c i="9" r="J100"/>
  <c r="J108"/>
  <c r="J36"/>
  <c i="1" r="AW102"/>
  <c r="AT102"/>
  <c i="3" r="J128"/>
  <c r="BF128"/>
  <c r="F36"/>
  <c i="1" r="BA96"/>
  <c i="5" r="J108"/>
  <c r="BF108"/>
  <c r="J36"/>
  <c i="1" r="AW98"/>
  <c r="AT98"/>
  <c i="7" r="F36"/>
  <c i="1" r="BA100"/>
  <c i="8" r="J108"/>
  <c r="J102"/>
  <c r="J110"/>
  <c i="10" r="F36"/>
  <c i="1" r="BA103"/>
  <c i="3" l="1" r="T149"/>
  <c i="7" r="J31"/>
  <c i="10" r="J31"/>
  <c i="4" r="BK133"/>
  <c r="J133"/>
  <c r="J96"/>
  <c r="J30"/>
  <c i="2" r="BK128"/>
  <c r="J128"/>
  <c r="J96"/>
  <c r="J30"/>
  <c i="8" r="J31"/>
  <c r="BF108"/>
  <c i="9" r="J31"/>
  <c i="6" r="BF109"/>
  <c i="7" r="J32"/>
  <c i="1" r="AG100"/>
  <c r="AN100"/>
  <c i="4" r="J112"/>
  <c r="BF112"/>
  <c r="J36"/>
  <c i="1" r="AW97"/>
  <c r="AT97"/>
  <c i="6" r="F36"/>
  <c i="1" r="BA99"/>
  <c r="W31"/>
  <c r="AU94"/>
  <c i="3" r="J122"/>
  <c r="J130"/>
  <c i="5" r="J102"/>
  <c r="J110"/>
  <c i="6" r="J36"/>
  <c i="1" r="AW99"/>
  <c r="AT99"/>
  <c i="10" r="J32"/>
  <c i="1" r="AG103"/>
  <c r="AN103"/>
  <c i="5" r="F36"/>
  <c i="1" r="BA98"/>
  <c i="8" r="F36"/>
  <c i="1" r="BA101"/>
  <c i="2" r="J107"/>
  <c r="J101"/>
  <c r="J31"/>
  <c r="J32"/>
  <c i="1" r="AG95"/>
  <c i="3" r="J36"/>
  <c i="1" r="AW96"/>
  <c r="AT96"/>
  <c i="6" r="J111"/>
  <c i="8" r="J36"/>
  <c i="1" r="AW101"/>
  <c r="AT101"/>
  <c i="8" r="J32"/>
  <c i="1" r="AG101"/>
  <c r="AY94"/>
  <c r="AV94"/>
  <c r="AK29"/>
  <c i="9" r="J32"/>
  <c i="1" r="AG102"/>
  <c r="AN102"/>
  <c i="7" l="1" r="J41"/>
  <c i="10" r="J41"/>
  <c i="2" r="BF107"/>
  <c i="8" r="J41"/>
  <c i="9" r="J41"/>
  <c i="5" r="J31"/>
  <c i="6" r="J41"/>
  <c i="3" r="J31"/>
  <c i="1" r="AN99"/>
  <c r="AN101"/>
  <c i="4" r="J106"/>
  <c r="J31"/>
  <c r="J32"/>
  <c i="1" r="AG97"/>
  <c r="AN97"/>
  <c i="4" r="F36"/>
  <c i="1" r="BA97"/>
  <c i="2" r="F36"/>
  <c i="1" r="BA95"/>
  <c i="2" r="J109"/>
  <c i="3" r="J32"/>
  <c i="1" r="AG96"/>
  <c r="AN96"/>
  <c i="5" r="J32"/>
  <c i="1" r="AG98"/>
  <c r="AN98"/>
  <c i="4" l="1" r="J41"/>
  <c i="5" r="J41"/>
  <c i="3" r="J41"/>
  <c i="1" r="BA94"/>
  <c r="W30"/>
  <c i="2" r="J36"/>
  <c i="1" r="AW95"/>
  <c r="AT95"/>
  <c r="AN95"/>
  <c i="4" r="J114"/>
  <c i="1" r="AG94"/>
  <c r="AK26"/>
  <c i="2" l="1" r="J41"/>
  <c i="1" r="AW94"/>
  <c r="AK30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<sst xmlns="http://schemas.openxmlformats.org/spreadsheetml/2006/main">
  <si>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</si>
  <si>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</si>
  <si>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</si>
  <si>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</si>
  <si>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</si>
  <si>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{c500c20a-e29a-439e-a71b-9e13c0ad635d}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</si>
  <si>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</si>
  <si>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</si>
  <si>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</si>
  <si>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</si>
  <si>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</si>
  <si>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</si>
  <si>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</si>
  <si>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</si>
  <si>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B-01-2021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</si>
  <si>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</si>
  <si>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</si>
  <si>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bytu - Brno, Starobrněnská 7, byt č.11</t>
  </si>
  <si>
    <t>KSO:</t>
  </si>
  <si>
    <t>CC-CZ:</t>
  </si>
  <si>
    <t>Místo:</t>
  </si>
  <si>
    <t>Brno</t>
  </si>
  <si>
    <t>Datum:</t>
  </si>
  <si>
    <t>11. 3. 2022</t>
  </si>
  <si>
    <t>Zadavatel:</t>
  </si>
  <si>
    <t>IČ:</t>
  </si>
  <si>
    <t>44992785</t>
  </si>
  <si>
    <t>Statutární město Brno-MČ Brno-střed</t>
  </si>
  <si>
    <t>DIČ:</t>
  </si>
  <si>
    <t>CZ44992785</t>
  </si>
  <si>
    <t>Uchazeč:</t>
  </si>
  <si>
    <t>Vyplň údaj</t>
  </si>
  <si>
    <t>Projektant:</t>
  </si>
  <si>
    <t>Ing. arch. Jitka Bidlová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</si>
  <si>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</si>
  <si>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</si>
  <si>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</si>
  <si>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</si>
  <si>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</si>
  <si>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</si>
  <si>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</si>
  <si>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</si>
  <si>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</si>
  <si>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</si>
  <si>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</si>
  <si>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</si>
  <si>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</si>
  <si>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</si>
  <si>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</si>
  <si>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</si>
  <si>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</si>
  <si>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</si>
  <si>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</si>
  <si>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</si>
  <si>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</si>
  <si>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</si>
  <si>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</si>
  <si>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</si>
  <si>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</si>
  <si>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</si>
  <si>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</si>
  <si>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</si>
  <si>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</si>
  <si>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</si>
  <si>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</si>
  <si>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</si>
  <si>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</si>
  <si>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</si>
  <si>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</si>
  <si>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</si>
  <si>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</si>
  <si>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</si>
  <si>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</si>
  <si>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</si>
  <si>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</si>
  <si>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</si>
  <si>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</si>
  <si>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</si>
  <si>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</si>
  <si>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</si>
  <si>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</si>
  <si>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</si>
  <si>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</si>
  <si>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</si>
  <si>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VRN</t>
  </si>
  <si>
    <t>STA</t>
  </si>
  <si>
    <t>1</t>
  </si>
  <si>
    <t>{b3f284f1-21a3-4af3-9878-d9f7e696be85}</t>
  </si>
  <si>
    <t>01</t>
  </si>
  <si>
    <t>Oprava bytu - stavební část</t>
  </si>
  <si>
    <t>{fe2bc2c9-08f0-4345-9f33-4ec62020ca0f}</t>
  </si>
  <si>
    <t>02</t>
  </si>
  <si>
    <t>ÚT</t>
  </si>
  <si>
    <t>{b62196af-8075-4bc5-8d16-3862aba28013}</t>
  </si>
  <si>
    <t>03</t>
  </si>
  <si>
    <t>Silnoproud materiál+práce</t>
  </si>
  <si>
    <t>{b5c8676f-1e41-4992-8b24-d6f99fb59155}</t>
  </si>
  <si>
    <t>04</t>
  </si>
  <si>
    <t>Slaboproud materiál+práce</t>
  </si>
  <si>
    <t>{835426e9-80bf-4f0b-8494-169d35fbb5f8}</t>
  </si>
  <si>
    <t>05</t>
  </si>
  <si>
    <t>Stavební přípomoce pro silnoproud</t>
  </si>
  <si>
    <t>{ec267084-03f2-48eb-94e3-3a933f045b53}</t>
  </si>
  <si>
    <t>06</t>
  </si>
  <si>
    <t>Stavební přípomoce pro slaboproud</t>
  </si>
  <si>
    <t>{ae526313-a884-4af1-9bbb-494c713618e2}</t>
  </si>
  <si>
    <t>07</t>
  </si>
  <si>
    <t>Svítidla</t>
  </si>
  <si>
    <t>{67f37d6c-9478-4fba-91a0-0fbdfb656f06}</t>
  </si>
  <si>
    <t>08</t>
  </si>
  <si>
    <t>Ostatní</t>
  </si>
  <si>
    <t>{4b8a3e54-e944-4ee2-80e7-3d16d401da1b}</t>
  </si>
  <si>
    <t>KRYCÍ LIST SOUPISU PRACÍ</t>
  </si>
  <si>
    <t>Objekt:</t>
  </si>
  <si>
    <t>00 - VRN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</si>
  <si>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</si>
  <si>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</si>
  <si>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</si>
  <si>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</si>
  <si>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</si>
  <si>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</si>
  <si>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</si>
  <si>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VRN - Vedlejší rozpočtové náklady</t>
  </si>
  <si>
    <t xml:space="preserve">    VRN3 - Zařízení staveniště</t>
  </si>
  <si>
    <t>2) Ostatní náklady</t>
  </si>
  <si>
    <t>Zařízení staveniště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</si>
  <si>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</si>
  <si>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</si>
  <si>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</si>
  <si>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</si>
  <si>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</si>
  <si>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</si>
  <si>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</si>
  <si>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</si>
  <si>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</si>
  <si>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</si>
  <si>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</si>
  <si>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</si>
  <si>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</si>
  <si>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</si>
  <si>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</si>
  <si>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</si>
  <si>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</si>
  <si>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</si>
  <si>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</si>
  <si>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</si>
  <si>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</si>
  <si>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</si>
  <si>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</si>
  <si>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</si>
  <si>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VRN3</t>
  </si>
  <si>
    <t>K</t>
  </si>
  <si>
    <t>030001000</t>
  </si>
  <si>
    <t>Kč</t>
  </si>
  <si>
    <t>CS ÚRS 2022 01</t>
  </si>
  <si>
    <t>1024</t>
  </si>
  <si>
    <t>130655914</t>
  </si>
  <si>
    <t>01 - Oprava bytu - stavební část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</si>
  <si>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</si>
  <si>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</si>
  <si>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</si>
  <si>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</si>
  <si>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</si>
  <si>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</si>
  <si>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</si>
  <si>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</si>
  <si>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</si>
  <si>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</si>
  <si>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</si>
  <si>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</si>
  <si>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</si>
  <si>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</si>
  <si>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</si>
  <si>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</si>
  <si>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</si>
  <si>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</si>
  <si>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</si>
  <si>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</si>
  <si>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</si>
  <si>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</si>
  <si>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</si>
  <si>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</si>
  <si>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</si>
  <si>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3</t>
  </si>
  <si>
    <t>Svislé a kompletní konstrukce</t>
  </si>
  <si>
    <t>310236261</t>
  </si>
  <si>
    <t>Zazdívka otvorů pl přes 0,0225 do 0,09 m2 ve zdivu nadzákladovém cihlami pálenými tl přes 450 do 600 mm</t>
  </si>
  <si>
    <t>kus</t>
  </si>
  <si>
    <t>4</t>
  </si>
  <si>
    <t>-52150951</t>
  </si>
  <si>
    <t>311235131</t>
  </si>
  <si>
    <t>Zdivo jednovrstvé z cihel broušenýchdo P10 na tenkovrstvou maltu tl 240 mm</t>
  </si>
  <si>
    <t>m2</t>
  </si>
  <si>
    <t>504353255</t>
  </si>
  <si>
    <t>VV</t>
  </si>
  <si>
    <t>0,5*3,5</t>
  </si>
  <si>
    <t>317941123</t>
  </si>
  <si>
    <t>Osazování ocelových válcovaných nosníků na zdivu I, IE, U, UE nebo L přes č. 14 do č. 22 nebo výšky do 220 mm</t>
  </si>
  <si>
    <t>t</t>
  </si>
  <si>
    <t>1071868566</t>
  </si>
  <si>
    <t>3*1,95*19,3*1,15*0,001</t>
  </si>
  <si>
    <t>M</t>
  </si>
  <si>
    <t>13010750</t>
  </si>
  <si>
    <t>ocel profilová jakost S235JR (11 375) průřez IPE 180</t>
  </si>
  <si>
    <t>8</t>
  </si>
  <si>
    <t>-2120838360</t>
  </si>
  <si>
    <t>340239212</t>
  </si>
  <si>
    <t>Zazdívka otvorů v příčkách nebo stěnách pl přes 1 do 4 m2 cihlami plnými tl přes 100 mm</t>
  </si>
  <si>
    <t>1687038221</t>
  </si>
  <si>
    <t>0,9*2,15</t>
  </si>
  <si>
    <t>6</t>
  </si>
  <si>
    <t>Úpravy povrchů, podlahy a osazování výplní</t>
  </si>
  <si>
    <t>611131121</t>
  </si>
  <si>
    <t>Penetrační disperzní nátěr vnitřních stropů nanášený ručně</t>
  </si>
  <si>
    <t>184218544</t>
  </si>
  <si>
    <t>7</t>
  </si>
  <si>
    <t>611142001</t>
  </si>
  <si>
    <t>Potažení vnitřních stropů sklovláknitým pletivem vtlačeným do tenkovrstvé hmoty</t>
  </si>
  <si>
    <t>2007187820</t>
  </si>
  <si>
    <t>1,501+1,288+13,351+18,699</t>
  </si>
  <si>
    <t>Součet</t>
  </si>
  <si>
    <t>611311131</t>
  </si>
  <si>
    <t>Potažení vnitřních rovných stropů vápenným štukem tloušťky do 3 mm</t>
  </si>
  <si>
    <t>-2076324720</t>
  </si>
  <si>
    <t>9</t>
  </si>
  <si>
    <t>612121100</t>
  </si>
  <si>
    <t>Zatření spár vápennou maltou vnitřních stěn z cihel</t>
  </si>
  <si>
    <t>-1836310355</t>
  </si>
  <si>
    <t>0,9*2,1</t>
  </si>
  <si>
    <t>10</t>
  </si>
  <si>
    <t>612121111</t>
  </si>
  <si>
    <t>Zatření spár cementovou maltou vnitřních stěn z tvárnic nebo kamene</t>
  </si>
  <si>
    <t>-1450331579</t>
  </si>
  <si>
    <t>0,42*3,6*2+0,25*3,6</t>
  </si>
  <si>
    <t>11</t>
  </si>
  <si>
    <t>612131101</t>
  </si>
  <si>
    <t>Cementový postřik vnitřních stěn nanášený celoplošně ručně</t>
  </si>
  <si>
    <t>1872486119</t>
  </si>
  <si>
    <t>(0,42*3,6*2+0,25*3,6)</t>
  </si>
  <si>
    <t>12</t>
  </si>
  <si>
    <t>612131121</t>
  </si>
  <si>
    <t>Penetrační disperzní nátěr vnitřních stěn nanášený ručně</t>
  </si>
  <si>
    <t>538132945</t>
  </si>
  <si>
    <t>(1,95+3,38+2,1)*3,6</t>
  </si>
  <si>
    <t>-0,95*2,1</t>
  </si>
  <si>
    <t>(1,57+0,81+0,18+1,1*2)*3,6</t>
  </si>
  <si>
    <t>(0,6*2*2+0,8*0,5)</t>
  </si>
  <si>
    <t>3*0,7</t>
  </si>
  <si>
    <t>0,7*0,7</t>
  </si>
  <si>
    <t>1,2*0,85*2</t>
  </si>
  <si>
    <t>(0,6*2*2+0,75*0,6)</t>
  </si>
  <si>
    <t>Mezisoučet</t>
  </si>
  <si>
    <t>" stěny"</t>
  </si>
  <si>
    <t>((0,9+0,35)*2+(0,54+0,49)*2)*3,6</t>
  </si>
  <si>
    <t>-(0,95*2,1*2)</t>
  </si>
  <si>
    <t>(0,82*2+1,25*2)*3,6</t>
  </si>
  <si>
    <t>-0,75*2</t>
  </si>
  <si>
    <t>((2,6*2+1,05*2)*2+2,7*2)*3,6</t>
  </si>
  <si>
    <t>-(1*3,15+0,7*2,3+0,75*2+1,25*2,62+0,95*2,1)</t>
  </si>
  <si>
    <t>(4,3*2+3*2)*3,6</t>
  </si>
  <si>
    <t>-(0,95*2,1+1,2*2,3+0,7*2+0,95*2,1)</t>
  </si>
  <si>
    <t>(3*2+1,57*2)*2,75</t>
  </si>
  <si>
    <t>-(0,7*2,5+0,7*2+0,95*2,1)</t>
  </si>
  <si>
    <t>(6,4*2+(2,9+3,38)/2*2)*3,6</t>
  </si>
  <si>
    <t>-(1,2*2,3+1,3*3+0,95*2,1)</t>
  </si>
  <si>
    <t>(6,3+6,322+3,2+2,67)*3,6</t>
  </si>
  <si>
    <t>-(0,8*2+1,2*2,3)</t>
  </si>
  <si>
    <t>"-obklad"-31,802</t>
  </si>
  <si>
    <t>13</t>
  </si>
  <si>
    <t>612135001</t>
  </si>
  <si>
    <t>Vyrovnání podkladu vnitřních stěn maltou vápenocementovou tl do 10 mm</t>
  </si>
  <si>
    <t>-811241806</t>
  </si>
  <si>
    <t>14</t>
  </si>
  <si>
    <t>612142002</t>
  </si>
  <si>
    <t>Potažení vnitřních stěn sklovláknitým pletivem</t>
  </si>
  <si>
    <t>1053576969</t>
  </si>
  <si>
    <t>0,7*2,1</t>
  </si>
  <si>
    <t>612311131</t>
  </si>
  <si>
    <t>Potažení vnitřních stěn vápenným štukem tloušťky do 3 mm</t>
  </si>
  <si>
    <t>-1822485881</t>
  </si>
  <si>
    <t>16</t>
  </si>
  <si>
    <t>612321341</t>
  </si>
  <si>
    <t>Vápenocementová omítka štuková dvouvrstvá vnitřních stěn nanášená strojně</t>
  </si>
  <si>
    <t>-52265909</t>
  </si>
  <si>
    <t>17</t>
  </si>
  <si>
    <t>619991001</t>
  </si>
  <si>
    <t>Zakrytí podlah fólií přilepenou lepící páskou</t>
  </si>
  <si>
    <t>1848296173</t>
  </si>
  <si>
    <t>20,463-(2,15*3,23)</t>
  </si>
  <si>
    <t>18,699+9,407</t>
  </si>
  <si>
    <t>18</t>
  </si>
  <si>
    <t>619991011</t>
  </si>
  <si>
    <t>Obalení konstrukcí a prvků fólií přilepenou lepící páskou</t>
  </si>
  <si>
    <t>2035223214</t>
  </si>
  <si>
    <t>1,2*2,3*3</t>
  </si>
  <si>
    <t>0,7*2,3</t>
  </si>
  <si>
    <t>1*3,15</t>
  </si>
  <si>
    <t>0,54*1,3*2</t>
  </si>
  <si>
    <t>0,95*2,15</t>
  </si>
  <si>
    <t>(1,2*0,4+1,2*0,3*2+0,7*0,3+0,54*0,2+0,54*0,3)</t>
  </si>
  <si>
    <t>0,8*2*2+0,95*2,1*2*3+0,75*2*2+1,25*2,6</t>
  </si>
  <si>
    <t>19</t>
  </si>
  <si>
    <t>619996135</t>
  </si>
  <si>
    <t>Ochrana konstrukcí nebo samostatných prvků obedněním z řeziva</t>
  </si>
  <si>
    <t>1250156270</t>
  </si>
  <si>
    <t>1,25*2,62</t>
  </si>
  <si>
    <t>20</t>
  </si>
  <si>
    <t>619996137</t>
  </si>
  <si>
    <t>Ochrana samostatných konstrukcí a prvků obedněním z OSB desek</t>
  </si>
  <si>
    <t>215733794</t>
  </si>
  <si>
    <t>622143003</t>
  </si>
  <si>
    <t>Montáž omítkových plastových nebo pozinkovaných rohových profilů s tkaninou</t>
  </si>
  <si>
    <t>m</t>
  </si>
  <si>
    <t>1308296193</t>
  </si>
  <si>
    <t>0,85*2*2+2*2+3,6*2+2*2</t>
  </si>
  <si>
    <t>22</t>
  </si>
  <si>
    <t>63127464</t>
  </si>
  <si>
    <t>profil rohový Al 15x15mm s výztužnou tkaninou š 100mm pro ETICS</t>
  </si>
  <si>
    <t>509910439</t>
  </si>
  <si>
    <t>18,6*1,05 'Přepočtené koeficientem množství</t>
  </si>
  <si>
    <t>23</t>
  </si>
  <si>
    <t>632481213</t>
  </si>
  <si>
    <t>Separační vrstva z PE fólie</t>
  </si>
  <si>
    <t>505338773</t>
  </si>
  <si>
    <t>24</t>
  </si>
  <si>
    <t>635211131</t>
  </si>
  <si>
    <t>Násyp pod podlahy z perlitu</t>
  </si>
  <si>
    <t>m3</t>
  </si>
  <si>
    <t>-1732533574</t>
  </si>
  <si>
    <t>6,463*0,1</t>
  </si>
  <si>
    <t>Ostatní konstrukce a práce, bourání</t>
  </si>
  <si>
    <t>25</t>
  </si>
  <si>
    <t>949101111</t>
  </si>
  <si>
    <t>Lešení pomocné pro objekty pozemních staveb s lešeňovou podlahou v do 1,9 m zatížení do 150 kg/m2</t>
  </si>
  <si>
    <t>-971798494</t>
  </si>
  <si>
    <t>26</t>
  </si>
  <si>
    <t>952901111</t>
  </si>
  <si>
    <t>Vyčištění budov bytové a občanské výstavby při výšce podlaží do 4 m</t>
  </si>
  <si>
    <t>1140175256</t>
  </si>
  <si>
    <t>27</t>
  </si>
  <si>
    <t>952902021</t>
  </si>
  <si>
    <t>Čištění budov zametení hladkých podlah</t>
  </si>
  <si>
    <t>1052495615</t>
  </si>
  <si>
    <t>" úklid podlah při bourání v bytě"</t>
  </si>
  <si>
    <t>70,367*3</t>
  </si>
  <si>
    <t>28</t>
  </si>
  <si>
    <t>962031133</t>
  </si>
  <si>
    <t>Bourání příček z cihel pálených na MVC tl do 150 mm</t>
  </si>
  <si>
    <t>985584407</t>
  </si>
  <si>
    <t>1,25*3,6</t>
  </si>
  <si>
    <t>0,35*3,6</t>
  </si>
  <si>
    <t>0,45*1,1</t>
  </si>
  <si>
    <t>29</t>
  </si>
  <si>
    <t>962032231</t>
  </si>
  <si>
    <t>Bourání zdiva z cihel pálených nebo vápenopískových na MV nebo MVC přes 1 m3</t>
  </si>
  <si>
    <t>914214419</t>
  </si>
  <si>
    <t>(1,07+0,8)*3,6</t>
  </si>
  <si>
    <t>-0,8*2</t>
  </si>
  <si>
    <t>30</t>
  </si>
  <si>
    <t>965042121</t>
  </si>
  <si>
    <t>Bourání podkladů pod dlažby nebo mazanin betonových nebo z litého asfaltu tl do 100 mm pl do 1 m2</t>
  </si>
  <si>
    <t>1766083374</t>
  </si>
  <si>
    <t>(3,5+1)*0,2*0,1</t>
  </si>
  <si>
    <t>(3+1)*0,25*0,1</t>
  </si>
  <si>
    <t>31</t>
  </si>
  <si>
    <t>965082923</t>
  </si>
  <si>
    <t>Odstranění násypů pod podlahami tl do 100 mm pl přes 2 m2</t>
  </si>
  <si>
    <t>115145606</t>
  </si>
  <si>
    <t>6,957*0,1</t>
  </si>
  <si>
    <t>(1,1*0,15+1,2*1,2*2)*0,1</t>
  </si>
  <si>
    <t>32</t>
  </si>
  <si>
    <t>967031733</t>
  </si>
  <si>
    <t>Přisekání plošné zdiva z cihel pálených na MV nebo MVC tl do 150 mm</t>
  </si>
  <si>
    <t>1979314070</t>
  </si>
  <si>
    <t>1,1*0,45</t>
  </si>
  <si>
    <t>0,2*0,15</t>
  </si>
  <si>
    <t>0,15*0,15</t>
  </si>
  <si>
    <t>3,6*0,15*2</t>
  </si>
  <si>
    <t>3,6*0,25*2</t>
  </si>
  <si>
    <t>2,1*0,15*2*2</t>
  </si>
  <si>
    <t>0,8*0,5</t>
  </si>
  <si>
    <t>0,4*2,1*2</t>
  </si>
  <si>
    <t>33</t>
  </si>
  <si>
    <t>969031111</t>
  </si>
  <si>
    <t>Vybourání vnitřního ocelového potrubí do DN 50</t>
  </si>
  <si>
    <t>1194440526</t>
  </si>
  <si>
    <t>1,67+0,8+0,18+1,6+1,05+0,35+0,66</t>
  </si>
  <si>
    <t>34</t>
  </si>
  <si>
    <t>971033241</t>
  </si>
  <si>
    <t>Vybourání otvorů ve zdivu cihelném pl do 0,0225 m2 na MVC nebo MV tl do 300 mm</t>
  </si>
  <si>
    <t>-10933064</t>
  </si>
  <si>
    <t>2+1+1</t>
  </si>
  <si>
    <t>35</t>
  </si>
  <si>
    <t>971033261</t>
  </si>
  <si>
    <t>Vybourání otvorů ve zdivu cihelném pl do 0,0225 m2 na MVC nebo MV tl do 600 mm</t>
  </si>
  <si>
    <t>-646452055</t>
  </si>
  <si>
    <t>36</t>
  </si>
  <si>
    <t>971033531</t>
  </si>
  <si>
    <t>Vybourání otvorů ve zdivu cihelném pl do 1 m2 na MVC nebo MV tl do 150 mm</t>
  </si>
  <si>
    <t>-2676242</t>
  </si>
  <si>
    <t>0,8*0,6</t>
  </si>
  <si>
    <t>37</t>
  </si>
  <si>
    <t>973031514</t>
  </si>
  <si>
    <t>Vysekání kapes ve zdivu cihelném na MV nebo MVC pro upevňovací prvky hl přes 150 mm</t>
  </si>
  <si>
    <t>838840538</t>
  </si>
  <si>
    <t>38</t>
  </si>
  <si>
    <t>973031813</t>
  </si>
  <si>
    <t>Vysekání kapes ve zdivu cihelném na MV nebo MVC pro zavázání příček tl do 150 mm</t>
  </si>
  <si>
    <t>-202403710</t>
  </si>
  <si>
    <t>2,1*2</t>
  </si>
  <si>
    <t>39</t>
  </si>
  <si>
    <t>973031824</t>
  </si>
  <si>
    <t>Vysekání kapes ve zdivu cihelném na MV nebo MVC pro zavázání zdí tl do 300 mm</t>
  </si>
  <si>
    <t>-189517746</t>
  </si>
  <si>
    <t>40</t>
  </si>
  <si>
    <t>974031142</t>
  </si>
  <si>
    <t>Vysekání rýh ve zdivu cihelném hl do 70 mm š do 70 mm</t>
  </si>
  <si>
    <t>-1385489512</t>
  </si>
  <si>
    <t>" pro potrubí plyn"</t>
  </si>
  <si>
    <t>41</t>
  </si>
  <si>
    <t>974031384</t>
  </si>
  <si>
    <t>Vysekání rýh ve zdivu cihelném pro komínové nebo ventilační průduchy hl do 300 mm š do 150 mm</t>
  </si>
  <si>
    <t>1068949987</t>
  </si>
  <si>
    <t>0,2*2</t>
  </si>
  <si>
    <t>42</t>
  </si>
  <si>
    <t>974031389</t>
  </si>
  <si>
    <t>Vysekání rýh ve zdivu cihelném pro komínové nebo ventilační průduchy hl do 300 mm š do 450 mm</t>
  </si>
  <si>
    <t>-1998625187</t>
  </si>
  <si>
    <t>43</t>
  </si>
  <si>
    <t>974031666</t>
  </si>
  <si>
    <t>Vysekání rýh ve zdivu cihelném pro vtahování nosníků hl do 150 mm v do 250 mm</t>
  </si>
  <si>
    <t>1346704646</t>
  </si>
  <si>
    <t>1,95*2</t>
  </si>
  <si>
    <t>44</t>
  </si>
  <si>
    <t>976082131</t>
  </si>
  <si>
    <t>Vybourání objímek, držáků nebo věšáků ze zdiva cihelného</t>
  </si>
  <si>
    <t>813600878</t>
  </si>
  <si>
    <t>" pro potrubí plyn"16</t>
  </si>
  <si>
    <t>45</t>
  </si>
  <si>
    <t>977311112</t>
  </si>
  <si>
    <t>Řezání stávajících betonových mazanin nevyztužených hl do 100 mm</t>
  </si>
  <si>
    <t>37215632</t>
  </si>
  <si>
    <t>(3,5+1)*2</t>
  </si>
  <si>
    <t>(3+1)*2</t>
  </si>
  <si>
    <t>46</t>
  </si>
  <si>
    <t>978012161</t>
  </si>
  <si>
    <t>Otlučení (osekání) vnitřní vápenné nebo vápenocementové omítky stropů rákosových v rozsahu přes 30 do 50 %</t>
  </si>
  <si>
    <t>-575394935</t>
  </si>
  <si>
    <t>" strop"</t>
  </si>
  <si>
    <t>70,373-5,747-12,057</t>
  </si>
  <si>
    <t>47</t>
  </si>
  <si>
    <t>978013161</t>
  </si>
  <si>
    <t>Otlučení (osekání) vnitřní vápenné nebo vápenocementové omítky stěn v rozsahu přes 30 do 50 %</t>
  </si>
  <si>
    <t>-231860784</t>
  </si>
  <si>
    <t>272,944-36,602</t>
  </si>
  <si>
    <t>48</t>
  </si>
  <si>
    <t>978013191</t>
  </si>
  <si>
    <t>Otlučení (osekání) vnitřní vápenné nebo vápenocementové omítky stěn v rozsahu přes 50 do 100 %</t>
  </si>
  <si>
    <t>-973388265</t>
  </si>
  <si>
    <t>(3+0,6)*1</t>
  </si>
  <si>
    <t>(2,2*2+3,2)*3,6</t>
  </si>
  <si>
    <t>-0,95*2</t>
  </si>
  <si>
    <t>(0,54*1,3)</t>
  </si>
  <si>
    <t>(0,2+0,3+0,6*2+0,16+0,54)*2</t>
  </si>
  <si>
    <t>0,4*2,1*2+0,76*0,4</t>
  </si>
  <si>
    <t>997</t>
  </si>
  <si>
    <t>Přesun sutě</t>
  </si>
  <si>
    <t>49</t>
  </si>
  <si>
    <t>997013213</t>
  </si>
  <si>
    <t>Vnitrostaveništní doprava suti a vybouraných hmot pro budovy v přes 9 do 12 m ručně</t>
  </si>
  <si>
    <t>-2102432517</t>
  </si>
  <si>
    <t>50</t>
  </si>
  <si>
    <t>997013509</t>
  </si>
  <si>
    <t>Příplatek k odvozu suti a vybouraných hmot na skládku ZKD 1 km přes 1 km</t>
  </si>
  <si>
    <t>1129235045</t>
  </si>
  <si>
    <t>26,757*24 'Přepočtené koeficientem množství</t>
  </si>
  <si>
    <t>51</t>
  </si>
  <si>
    <t>997013511</t>
  </si>
  <si>
    <t>Odvoz suti a vybouraných hmot z meziskládky na skládku do 1 km s naložením a se složením</t>
  </si>
  <si>
    <t>-1389374703</t>
  </si>
  <si>
    <t>52</t>
  </si>
  <si>
    <t>997013631</t>
  </si>
  <si>
    <t>Poplatek za uložení na skládce (skládkovné) stavebního odpadu směsného kód odpadu 17 09 04</t>
  </si>
  <si>
    <t>-1330924351</t>
  </si>
  <si>
    <t>998</t>
  </si>
  <si>
    <t>Přesun hmot</t>
  </si>
  <si>
    <t>53</t>
  </si>
  <si>
    <t>998018002</t>
  </si>
  <si>
    <t>Přesun hmot ruční pro budovy v přes 6 do 12 m</t>
  </si>
  <si>
    <t>1570887072</t>
  </si>
  <si>
    <t>PSV</t>
  </si>
  <si>
    <t>Práce a dodávky PSV</t>
  </si>
  <si>
    <t>711</t>
  </si>
  <si>
    <t>Izolace proti vodě, vlhkosti a plynům</t>
  </si>
  <si>
    <t>54</t>
  </si>
  <si>
    <t>711131811</t>
  </si>
  <si>
    <t>Odstranění izolace proti zemní vlhkosti vodorovné</t>
  </si>
  <si>
    <t>786148028</t>
  </si>
  <si>
    <t>0,908+5,747</t>
  </si>
  <si>
    <t>721</t>
  </si>
  <si>
    <t>Zdravotechnika - vnitřní kanalizace</t>
  </si>
  <si>
    <t>55</t>
  </si>
  <si>
    <t>721173401</t>
  </si>
  <si>
    <t>Potrubí kanalizační z PVC SN 4 svodné DN 110</t>
  </si>
  <si>
    <t>-961658865</t>
  </si>
  <si>
    <t>5*2</t>
  </si>
  <si>
    <t>56</t>
  </si>
  <si>
    <t>721175001</t>
  </si>
  <si>
    <t>Potrubí kanalizační plastové připojovací odhlučněné dvouvrstvé DN 50</t>
  </si>
  <si>
    <t>-294167930</t>
  </si>
  <si>
    <t>57</t>
  </si>
  <si>
    <t>721175112</t>
  </si>
  <si>
    <t>Potrubí kanalizační z PP odpadní vysoce odhlučněné třívrstvé DN 110</t>
  </si>
  <si>
    <t>58668602</t>
  </si>
  <si>
    <t>58</t>
  </si>
  <si>
    <t>721175121</t>
  </si>
  <si>
    <t>Potrubí kanalizační z PP svodné vysoce odhlučněné třívrstvé DN 75</t>
  </si>
  <si>
    <t>-1315435253</t>
  </si>
  <si>
    <t>59</t>
  </si>
  <si>
    <t>721194105</t>
  </si>
  <si>
    <t>Vyvedení a upevnění odpadních výpustek DN 50</t>
  </si>
  <si>
    <t>-1008183585</t>
  </si>
  <si>
    <t>60</t>
  </si>
  <si>
    <t>721194107</t>
  </si>
  <si>
    <t>Vyvedení a upevnění odpadních výpustek DN 70</t>
  </si>
  <si>
    <t>916439295</t>
  </si>
  <si>
    <t>61</t>
  </si>
  <si>
    <t>721290111</t>
  </si>
  <si>
    <t>Zkouška těsnosti potrubí kanalizace vodou do DN 125</t>
  </si>
  <si>
    <t>-1178464422</t>
  </si>
  <si>
    <t>722</t>
  </si>
  <si>
    <t>Zdravotechnika - vnitřní vodovod</t>
  </si>
  <si>
    <t>62</t>
  </si>
  <si>
    <t>722174022</t>
  </si>
  <si>
    <t>Potrubí vodovodní plastové PPR svar polyfúze PN 20 D 20x3,4 mm</t>
  </si>
  <si>
    <t>909706139</t>
  </si>
  <si>
    <t>63</t>
  </si>
  <si>
    <t>722174023</t>
  </si>
  <si>
    <t>Potrubí vodovodní plastové PPR svar polyfúze PN 20 D 25x4,2 mm</t>
  </si>
  <si>
    <t>-1805299671</t>
  </si>
  <si>
    <t>64</t>
  </si>
  <si>
    <t>722181241</t>
  </si>
  <si>
    <t>Ochrana vodovodního potrubí přilepenými termoizolačními trubicemi z PE tl do 20 mm DN do 22 mm</t>
  </si>
  <si>
    <t>-1920984839</t>
  </si>
  <si>
    <t>65</t>
  </si>
  <si>
    <t>722190401</t>
  </si>
  <si>
    <t>Vyvedení a upevnění výpustku do DN 25</t>
  </si>
  <si>
    <t>1292630056</t>
  </si>
  <si>
    <t>66</t>
  </si>
  <si>
    <t>722232012</t>
  </si>
  <si>
    <t>Kohout kulový podomítkový G 3/4" PN 16 do 120°C vnitřní závit</t>
  </si>
  <si>
    <t>1570019381</t>
  </si>
  <si>
    <t>67</t>
  </si>
  <si>
    <t>722260812</t>
  </si>
  <si>
    <t>Demontáž vodoměrů závitových G 3/4</t>
  </si>
  <si>
    <t>-180790928</t>
  </si>
  <si>
    <t>68</t>
  </si>
  <si>
    <t>722260922</t>
  </si>
  <si>
    <t>Zpětná montáž vodoměrů závitových G 3/4</t>
  </si>
  <si>
    <t>-1545323146</t>
  </si>
  <si>
    <t>69</t>
  </si>
  <si>
    <t>722263207</t>
  </si>
  <si>
    <t>Vodoměr závitový jednovtokový suchoběžný do 100°C G 3/4"x 130 mm Qn 1,5 m3/h horizontální</t>
  </si>
  <si>
    <t>146799289</t>
  </si>
  <si>
    <t>70</t>
  </si>
  <si>
    <t>722290226</t>
  </si>
  <si>
    <t>Zkouška těsnosti vodovodního potrubí závitového DN do 50</t>
  </si>
  <si>
    <t>-1802897949</t>
  </si>
  <si>
    <t>71</t>
  </si>
  <si>
    <t>722290234</t>
  </si>
  <si>
    <t>Proplach a dezinfekce vodovodního potrubí DN do 80</t>
  </si>
  <si>
    <t>55400973</t>
  </si>
  <si>
    <t>72</t>
  </si>
  <si>
    <t>998722102</t>
  </si>
  <si>
    <t>Přesun hmot tonážní pro vnitřní vodovod v objektech v přes 6 do 12 m</t>
  </si>
  <si>
    <t>-757242836</t>
  </si>
  <si>
    <t>73</t>
  </si>
  <si>
    <t>998722181</t>
  </si>
  <si>
    <t>Příplatek k přesunu hmot tonážní 722 prováděný bez použití mechanizace</t>
  </si>
  <si>
    <t>231081101</t>
  </si>
  <si>
    <t>723</t>
  </si>
  <si>
    <t>Zdravotechnika - vnitřní plynovod</t>
  </si>
  <si>
    <t>74</t>
  </si>
  <si>
    <t>723150801</t>
  </si>
  <si>
    <t>Demontáž potrubí ocelové hladké svařované D do 32</t>
  </si>
  <si>
    <t>895730391</t>
  </si>
  <si>
    <t>0,935+6,322+1,1+1,57+4,3+2,6+0,75</t>
  </si>
  <si>
    <t>2,3+1+3,15</t>
  </si>
  <si>
    <t>725</t>
  </si>
  <si>
    <t>Zdravotechnika - zařizovací předměty</t>
  </si>
  <si>
    <t>75</t>
  </si>
  <si>
    <t>725112022</t>
  </si>
  <si>
    <t>Klozet keramický závěsný na nosné stěny s hlubokým splachováním odpad vodorovný</t>
  </si>
  <si>
    <t>soubor</t>
  </si>
  <si>
    <t>1150156254</t>
  </si>
  <si>
    <t>76</t>
  </si>
  <si>
    <t>725210821</t>
  </si>
  <si>
    <t>Demontáž umyvadel bez výtokových armatur</t>
  </si>
  <si>
    <t>498947986</t>
  </si>
  <si>
    <t>77</t>
  </si>
  <si>
    <t>725211617</t>
  </si>
  <si>
    <t>Umyvadlo keramické bílé šířky 600 mm s krytem na sifon připevněné na stěnu šrouby</t>
  </si>
  <si>
    <t>-1684777583</t>
  </si>
  <si>
    <t>78</t>
  </si>
  <si>
    <t>725211705</t>
  </si>
  <si>
    <t>Umývátko keramické bílé rohové šířky 450 mm připevněné na stěnu šrouby</t>
  </si>
  <si>
    <t>672153148</t>
  </si>
  <si>
    <t>79</t>
  </si>
  <si>
    <t>725220841</t>
  </si>
  <si>
    <t>Demontáž van ocelová rohová</t>
  </si>
  <si>
    <t>-1692087549</t>
  </si>
  <si>
    <t>80</t>
  </si>
  <si>
    <t>725222169</t>
  </si>
  <si>
    <t>Vana bez armatur výtokových akrylátová se zápachovou uzávěrkou tvarovaná 1800x800 mm</t>
  </si>
  <si>
    <t>-1455995754</t>
  </si>
  <si>
    <t>81</t>
  </si>
  <si>
    <t>725819401</t>
  </si>
  <si>
    <t>Montáž ventilů rohových G 1/2" s připojovací trubičkou</t>
  </si>
  <si>
    <t>1770596658</t>
  </si>
  <si>
    <t>82</t>
  </si>
  <si>
    <t>55190005</t>
  </si>
  <si>
    <t>flexi hadice ohebná k baterii D 8x12mm F 1/2"xM10 500mm</t>
  </si>
  <si>
    <t>-1588289426</t>
  </si>
  <si>
    <t>83</t>
  </si>
  <si>
    <t>725820801</t>
  </si>
  <si>
    <t>Demontáž baterie nástěnné do G 3 / 4</t>
  </si>
  <si>
    <t>-709571970</t>
  </si>
  <si>
    <t>84</t>
  </si>
  <si>
    <t>725822613</t>
  </si>
  <si>
    <t>Baterie umyvadlová stojánková páková s výpustí</t>
  </si>
  <si>
    <t>-251087541</t>
  </si>
  <si>
    <t>85</t>
  </si>
  <si>
    <t>725831315</t>
  </si>
  <si>
    <t>Baterie vanová nástěnná páková s automatickým přepínačem a sprchou</t>
  </si>
  <si>
    <t>-482873333</t>
  </si>
  <si>
    <t>86</t>
  </si>
  <si>
    <t>725840850</t>
  </si>
  <si>
    <t>Demontáž baterie sprch diferenciální do G 3/4x1</t>
  </si>
  <si>
    <t>1912020938</t>
  </si>
  <si>
    <t>87</t>
  </si>
  <si>
    <t>725850800</t>
  </si>
  <si>
    <t>Demontáž ventilů odpadních</t>
  </si>
  <si>
    <t>-1583987742</t>
  </si>
  <si>
    <t>88</t>
  </si>
  <si>
    <t>725851325</t>
  </si>
  <si>
    <t>Ventil odpadní umyvadlový bez přepadu G 5/4"</t>
  </si>
  <si>
    <t>600446442</t>
  </si>
  <si>
    <t>89</t>
  </si>
  <si>
    <t>725861102</t>
  </si>
  <si>
    <t>Zápachová uzávěrka pro umyvadla DN 40</t>
  </si>
  <si>
    <t>2127903045</t>
  </si>
  <si>
    <t>90</t>
  </si>
  <si>
    <t>725861312</t>
  </si>
  <si>
    <t>Zápachová uzávěrka pro umyvadlo DN 40 podomítková</t>
  </si>
  <si>
    <t>-1319610539</t>
  </si>
  <si>
    <t>91</t>
  </si>
  <si>
    <t>725864311</t>
  </si>
  <si>
    <t>Zápachová uzávěrka van DN 40/50 s kulovým kloubem na odtoku</t>
  </si>
  <si>
    <t>-121496175</t>
  </si>
  <si>
    <t>92</t>
  </si>
  <si>
    <t>998725102</t>
  </si>
  <si>
    <t>Přesun hmot tonážní pro zařizovací předměty v objektech v přes 6 do 12 m</t>
  </si>
  <si>
    <t>1928827737</t>
  </si>
  <si>
    <t>93</t>
  </si>
  <si>
    <t>998725181</t>
  </si>
  <si>
    <t>Příplatek k přesunu hmot tonážní 725 prováděný bez použití mechanizace</t>
  </si>
  <si>
    <t>1491351081</t>
  </si>
  <si>
    <t>726</t>
  </si>
  <si>
    <t>Zdravotechnika - předstěnové instalace</t>
  </si>
  <si>
    <t>94</t>
  </si>
  <si>
    <t>726131042</t>
  </si>
  <si>
    <t>Instalační předstěna - klozet závěsný v 1120 mm s ovládáním zepředu a odsáváním do stěn s kov kcí</t>
  </si>
  <si>
    <t>-1851497966</t>
  </si>
  <si>
    <t>95</t>
  </si>
  <si>
    <t>998726112</t>
  </si>
  <si>
    <t>Přesun hmot tonážní pro instalační prefabrikáty v objektech v přes 6 do 12 m</t>
  </si>
  <si>
    <t>408135730</t>
  </si>
  <si>
    <t>96</t>
  </si>
  <si>
    <t>998726181</t>
  </si>
  <si>
    <t>Příplatek k přesunu hmot tonážní 726 prováděný bez použití mechanizace</t>
  </si>
  <si>
    <t>309410332</t>
  </si>
  <si>
    <t>751</t>
  </si>
  <si>
    <t>Vzduchotechnika</t>
  </si>
  <si>
    <t>97</t>
  </si>
  <si>
    <t>751122052</t>
  </si>
  <si>
    <t>Montáž ventilátoru radiálního nízkotlakého podhledového základního D přes 100 do 200 mm</t>
  </si>
  <si>
    <t>-1695760366</t>
  </si>
  <si>
    <t>98</t>
  </si>
  <si>
    <t>54233103</t>
  </si>
  <si>
    <t>ventilátor radiální malý plastový CB 100 H snímač vlhkosti a časový</t>
  </si>
  <si>
    <t>1703043682</t>
  </si>
  <si>
    <t>99</t>
  </si>
  <si>
    <t>751510042</t>
  </si>
  <si>
    <t>Vzduchotechnické potrubí z pozinkovaného plechu kruhové spirálně vinutá trouba bez příruby D přes 100 do 200 mm</t>
  </si>
  <si>
    <t>692097290</t>
  </si>
  <si>
    <t>1+2+3+1</t>
  </si>
  <si>
    <t>100</t>
  </si>
  <si>
    <t>751691111</t>
  </si>
  <si>
    <t>Zaregulování systému vzduchotechnického zařízení - 1 koncový (distribuční) prvek</t>
  </si>
  <si>
    <t>-1372203580</t>
  </si>
  <si>
    <t>101</t>
  </si>
  <si>
    <t>998751101</t>
  </si>
  <si>
    <t>Přesun hmot tonážní pro vzduchotechniku v objektech výšky do 12 m</t>
  </si>
  <si>
    <t>-296444061</t>
  </si>
  <si>
    <t>102</t>
  </si>
  <si>
    <t>998751181</t>
  </si>
  <si>
    <t>Příplatek k přesunu hmot tonážní 751 prováděný bez použití mechanizace pro jakoukoliv výšku objektu</t>
  </si>
  <si>
    <t>1772815465</t>
  </si>
  <si>
    <t>762</t>
  </si>
  <si>
    <t>Konstrukce tesařské</t>
  </si>
  <si>
    <t>103</t>
  </si>
  <si>
    <t>762511147.CDC</t>
  </si>
  <si>
    <t>Podlahové kce podkladové z cementotřískových desek CETRIS tl 24 mm na sraz šroubovaných</t>
  </si>
  <si>
    <t>-18299301</t>
  </si>
  <si>
    <t>104</t>
  </si>
  <si>
    <t>762522811</t>
  </si>
  <si>
    <t>Demontáž podlah s polštáři z prken tloušťky do 32 mm</t>
  </si>
  <si>
    <t>-745809722</t>
  </si>
  <si>
    <t>6,957</t>
  </si>
  <si>
    <t>(1,1*0,15+1,2*1,2*2)</t>
  </si>
  <si>
    <t>1,57*3+0,8*0,6</t>
  </si>
  <si>
    <t>0,8*0,25</t>
  </si>
  <si>
    <t>1*0,5</t>
  </si>
  <si>
    <t>105</t>
  </si>
  <si>
    <t>762526110</t>
  </si>
  <si>
    <t>Položení polštáře pod podlahy při osové vzdálenosti 65 cm</t>
  </si>
  <si>
    <t>1723634339</t>
  </si>
  <si>
    <t>106</t>
  </si>
  <si>
    <t>60512125</t>
  </si>
  <si>
    <t>hranol stavební řezivo průřezu do 120cm2 do dl 6m</t>
  </si>
  <si>
    <t>-1266146052</t>
  </si>
  <si>
    <t>6,463*2,5*0,01*0,1*1,1</t>
  </si>
  <si>
    <t>107</t>
  </si>
  <si>
    <t>762595001</t>
  </si>
  <si>
    <t>Spojovací prostředky pro položení dřevěných podlah a zakrytí kanálů</t>
  </si>
  <si>
    <t>-1660778671</t>
  </si>
  <si>
    <t>108</t>
  </si>
  <si>
    <t>998762102</t>
  </si>
  <si>
    <t>Přesun hmot tonážní pro kce tesařské v objektech v přes 6 do 12 m</t>
  </si>
  <si>
    <t>266955711</t>
  </si>
  <si>
    <t>109</t>
  </si>
  <si>
    <t>998762181</t>
  </si>
  <si>
    <t>Příplatek k přesunu hmot tonážní 762 prováděný bez použití mechanizace</t>
  </si>
  <si>
    <t>-468647112</t>
  </si>
  <si>
    <t>763</t>
  </si>
  <si>
    <t>Konstrukce suché výstavby</t>
  </si>
  <si>
    <t>110</t>
  </si>
  <si>
    <t>763101824</t>
  </si>
  <si>
    <t>Vyřezání otvoru v SDK desce v příčce nebo předsazené stěně dvojité opláštění přes 0,05 do 0,1 m2</t>
  </si>
  <si>
    <t>-783425939</t>
  </si>
  <si>
    <t>111</t>
  </si>
  <si>
    <t>763101853</t>
  </si>
  <si>
    <t>Vyřezání otvoru v SDK desce v podhledu nebo podkroví jednoduché opláštění přes 0,02 do 0,05 m2</t>
  </si>
  <si>
    <t>-1512933337</t>
  </si>
  <si>
    <t>112</t>
  </si>
  <si>
    <t>763101855</t>
  </si>
  <si>
    <t>Vyřezání otvoru v SDK desce v podhledu nebo podkroví jednoduché opláštění přes 0,1 do 0,25 m2</t>
  </si>
  <si>
    <t>991228830</t>
  </si>
  <si>
    <t>113</t>
  </si>
  <si>
    <t>763101864</t>
  </si>
  <si>
    <t>Vyřezání otvoru v SDK desce v podhledu nebo podkroví dvojité opláštění přes 0,05 do 0,1 m2</t>
  </si>
  <si>
    <t>779430345</t>
  </si>
  <si>
    <t>114</t>
  </si>
  <si>
    <t>763111717</t>
  </si>
  <si>
    <t>SDK příčka základní penetrační nátěr (oboustranně)</t>
  </si>
  <si>
    <t>236118610</t>
  </si>
  <si>
    <t>3,6+11,65</t>
  </si>
  <si>
    <t>115</t>
  </si>
  <si>
    <t>763111741</t>
  </si>
  <si>
    <t>Montáž parotěsné zábrany do SDK příčky</t>
  </si>
  <si>
    <t>-1668621218</t>
  </si>
  <si>
    <t>(3,6+11,65)*2</t>
  </si>
  <si>
    <t>116</t>
  </si>
  <si>
    <t>28329027</t>
  </si>
  <si>
    <t>fólie PE vyztužená Al vrstvou pro parotěsnou vrstvu 150g/m2</t>
  </si>
  <si>
    <t>925000101</t>
  </si>
  <si>
    <t>30,5*1,1235 'Přepočtené koeficientem množství</t>
  </si>
  <si>
    <t>117</t>
  </si>
  <si>
    <t>763113313</t>
  </si>
  <si>
    <t>SDK příčka instalační tl 155 - 650 mm zdvojený profil CW+UW 50 desky 2xA 12,5 s izolací EI 60 Rw do 54 dB</t>
  </si>
  <si>
    <t>-170127377</t>
  </si>
  <si>
    <t>1*3,6</t>
  </si>
  <si>
    <t>118</t>
  </si>
  <si>
    <t>763113343</t>
  </si>
  <si>
    <t>SDK příčka instalační tl 205 - 700 mm zdvojený profil CW+UW 75 desky 2xH2 12,5 s izolací EI 60 Rw do 54 dB</t>
  </si>
  <si>
    <t>-692503147</t>
  </si>
  <si>
    <t>3,236*3,6</t>
  </si>
  <si>
    <t>119</t>
  </si>
  <si>
    <t>763121590</t>
  </si>
  <si>
    <t>SDK stěna předsazená pro osazení závěsného WC tl 150 - 250 mm profil CW+UW 50 desky 2xH2 12,5 bez TI</t>
  </si>
  <si>
    <t>-712663442</t>
  </si>
  <si>
    <t>120</t>
  </si>
  <si>
    <t>763121714</t>
  </si>
  <si>
    <t>SDK stěna předsazená základní penetrační nátěr</t>
  </si>
  <si>
    <t>1454570356</t>
  </si>
  <si>
    <t>121</t>
  </si>
  <si>
    <t>763121715</t>
  </si>
  <si>
    <t>SDK stěna předsazená úprava styku stěny a podhledu separační páskou a akrylátem</t>
  </si>
  <si>
    <t>632928752</t>
  </si>
  <si>
    <t>(3,38*2+1,95+2,1+1,57+(0,14+0,81+1,45+0,42+0,18)*2+2,65*2+2,6*2+1,05*2+2,7*2+0,8*2+1,2*2)</t>
  </si>
  <si>
    <t>122</t>
  </si>
  <si>
    <t>763131411</t>
  </si>
  <si>
    <t>SDK podhled desky 1xA 12,5 bez izolace dvouvrstvá spodní kce profil CD+UD</t>
  </si>
  <si>
    <t>1365270032</t>
  </si>
  <si>
    <t>123</t>
  </si>
  <si>
    <t>763131451</t>
  </si>
  <si>
    <t>SDK podhled deska 1xH2 12,5 bez izolace dvouvrstvá spodní kce profil CD+UD</t>
  </si>
  <si>
    <t>-531651678</t>
  </si>
  <si>
    <t>6,463+18,046</t>
  </si>
  <si>
    <t>124</t>
  </si>
  <si>
    <t>763131714</t>
  </si>
  <si>
    <t>SDK podhled základní penetrační nátěr</t>
  </si>
  <si>
    <t>-223773354</t>
  </si>
  <si>
    <t>9,407+24,509</t>
  </si>
  <si>
    <t>125</t>
  </si>
  <si>
    <t>763131751</t>
  </si>
  <si>
    <t>Montáž parotěsné zábrany do SDK podhledu</t>
  </si>
  <si>
    <t>1911594964</t>
  </si>
  <si>
    <t>126</t>
  </si>
  <si>
    <t>28329028</t>
  </si>
  <si>
    <t>fólie PE vyztužená Al vrstvou pro parotěsnou vrstvu 150g/m2 s integrovanou lepící páskou</t>
  </si>
  <si>
    <t>1324696360</t>
  </si>
  <si>
    <t>33,916*1,1235 'Přepočtené koeficientem množství</t>
  </si>
  <si>
    <t>127</t>
  </si>
  <si>
    <t>763131821</t>
  </si>
  <si>
    <t>Demontáž SDK podhledu s dvouvrstvou nosnou kcí z ocelových profilů opláštění jednoduché</t>
  </si>
  <si>
    <t>-1838637810</t>
  </si>
  <si>
    <t>128</t>
  </si>
  <si>
    <t>763164641</t>
  </si>
  <si>
    <t>SDK obklad kcí tvaru U š do 1,2 m desky 1xH2 12,5</t>
  </si>
  <si>
    <t>909371947</t>
  </si>
  <si>
    <t>1,85+2,5</t>
  </si>
  <si>
    <t>129</t>
  </si>
  <si>
    <t>763172322</t>
  </si>
  <si>
    <t>Montáž dvířek revizních jednoplášťových SDK kcí vel. 300x300 mm pro příčky a předsazené stěny</t>
  </si>
  <si>
    <t>970901809</t>
  </si>
  <si>
    <t>130</t>
  </si>
  <si>
    <t>59030711</t>
  </si>
  <si>
    <t>dvířka revizní jednokřídlá s automatickým zámkem 300x300mm</t>
  </si>
  <si>
    <t>820634162</t>
  </si>
  <si>
    <t>131</t>
  </si>
  <si>
    <t>763173111</t>
  </si>
  <si>
    <t>Montáž úchytu pro umyvadlo v SDK kci</t>
  </si>
  <si>
    <t>-1808415204</t>
  </si>
  <si>
    <t>132</t>
  </si>
  <si>
    <t>59030729</t>
  </si>
  <si>
    <t>konstrukce pro uchycení umyvadla s nástěnnými bateriemi osová rozteč CW profilů 450-625mm</t>
  </si>
  <si>
    <t>459865983</t>
  </si>
  <si>
    <t>133</t>
  </si>
  <si>
    <t>763173113</t>
  </si>
  <si>
    <t>Montáž úchytu pro WC v SDK kci</t>
  </si>
  <si>
    <t>1326024739</t>
  </si>
  <si>
    <t>134</t>
  </si>
  <si>
    <t>59030731</t>
  </si>
  <si>
    <t>konstrukce pro uchycení WC osová rozteč CW profilů 450-625mm</t>
  </si>
  <si>
    <t>735484057</t>
  </si>
  <si>
    <t>135</t>
  </si>
  <si>
    <t>763173114</t>
  </si>
  <si>
    <t>Montáž úchytu pro potrubí v SDK kci</t>
  </si>
  <si>
    <t>60497079</t>
  </si>
  <si>
    <t>136</t>
  </si>
  <si>
    <t>59030723</t>
  </si>
  <si>
    <t>konstrukce k uchycení odpadního potrubí D 40mm osová rozteč CW profilů 460-625mm</t>
  </si>
  <si>
    <t>-761285224</t>
  </si>
  <si>
    <t>137</t>
  </si>
  <si>
    <t>998763302</t>
  </si>
  <si>
    <t>Přesun hmot tonážní pro sádrokartonové konstrukce v objektech v přes 6 do 12 m</t>
  </si>
  <si>
    <t>845576307</t>
  </si>
  <si>
    <t>138</t>
  </si>
  <si>
    <t>998763381</t>
  </si>
  <si>
    <t>Příplatek k přesunu hmot tonážní 763 SDK prováděný bez použití mechanizace</t>
  </si>
  <si>
    <t>-776778274</t>
  </si>
  <si>
    <t>766</t>
  </si>
  <si>
    <t>Konstrukce truhlářské</t>
  </si>
  <si>
    <t>139</t>
  </si>
  <si>
    <t>76601.R01</t>
  </si>
  <si>
    <t xml:space="preserve">Stávající okna -  vyčištění a seřízení kování komplet  e01-e05</t>
  </si>
  <si>
    <t>1700152694</t>
  </si>
  <si>
    <t>140</t>
  </si>
  <si>
    <t>766660001</t>
  </si>
  <si>
    <t>Montáž dveřních křídel otvíravých jednokřídlových š do 0,8 m do ocelové zárubně</t>
  </si>
  <si>
    <t>793630766</t>
  </si>
  <si>
    <t>" nové dveře i06"1</t>
  </si>
  <si>
    <t>141</t>
  </si>
  <si>
    <t>61162073</t>
  </si>
  <si>
    <t>dveře jednokřídlé voštinové povrch laminátový plné 700x1970-2100mm</t>
  </si>
  <si>
    <t>-1164331130</t>
  </si>
  <si>
    <t>142</t>
  </si>
  <si>
    <t>766660719</t>
  </si>
  <si>
    <t>Osazení větrací mřížky s vyvrtáním otvoru do 50 mm</t>
  </si>
  <si>
    <t>-711407565</t>
  </si>
  <si>
    <t>143</t>
  </si>
  <si>
    <t>56245653</t>
  </si>
  <si>
    <t>mřížka větrací kruhová plast se síťovinou 50mm</t>
  </si>
  <si>
    <t>-543795549</t>
  </si>
  <si>
    <t>144</t>
  </si>
  <si>
    <t>766662810.R01</t>
  </si>
  <si>
    <t xml:space="preserve">Demontáž dveřních prahů u dveří jednokřídlových </t>
  </si>
  <si>
    <t>-1468895280</t>
  </si>
  <si>
    <t>145</t>
  </si>
  <si>
    <t>766662812.R01</t>
  </si>
  <si>
    <t xml:space="preserve">Demontáž dveřních prahů u dveří dvoukřídlových </t>
  </si>
  <si>
    <t>-980265403</t>
  </si>
  <si>
    <t>146</t>
  </si>
  <si>
    <t>766665001.R01</t>
  </si>
  <si>
    <t>Dřevěné vstupní dveře dvoukřídlé - ozn. i01 - rozm. 1250x2620 mm - komplet repase viz popis PD</t>
  </si>
  <si>
    <t>1073029693</t>
  </si>
  <si>
    <t>147</t>
  </si>
  <si>
    <t>766665001.R02</t>
  </si>
  <si>
    <t>Dřevěné vnitřní dveře- ozn. i02 - rozm. 950x2100 mm - komplet repase viz popis PD</t>
  </si>
  <si>
    <t>2019930214</t>
  </si>
  <si>
    <t>148</t>
  </si>
  <si>
    <t>766665001.R03</t>
  </si>
  <si>
    <t>Dřevěné vnitřní dveře- ozn. i03 - rozm. 750x2020 mm - komplet repase viz popis PD</t>
  </si>
  <si>
    <t>1375610376</t>
  </si>
  <si>
    <t>149</t>
  </si>
  <si>
    <t>766691914</t>
  </si>
  <si>
    <t>Vyvěšení nebo zavěšení dřevěných křídel dveří pl do 2 m2</t>
  </si>
  <si>
    <t>993062106</t>
  </si>
  <si>
    <t>150</t>
  </si>
  <si>
    <t>766691915</t>
  </si>
  <si>
    <t>Vyvěšení nebo zavěšení dřevěných křídel dveří pl přes 2 m2</t>
  </si>
  <si>
    <t>-277696017</t>
  </si>
  <si>
    <t>2*2</t>
  </si>
  <si>
    <t>151</t>
  </si>
  <si>
    <t>766695213</t>
  </si>
  <si>
    <t>Montáž truhlářských prahů dveří jednokřídlových š přes 10 cm</t>
  </si>
  <si>
    <t>-1565833506</t>
  </si>
  <si>
    <t>152</t>
  </si>
  <si>
    <t>61187181</t>
  </si>
  <si>
    <t>práh dveřní dřevěný dubový tl 20mm dl 920mm š 150mm</t>
  </si>
  <si>
    <t>-848170535</t>
  </si>
  <si>
    <t>153</t>
  </si>
  <si>
    <t>766695233</t>
  </si>
  <si>
    <t>Montáž truhlářských prahů dveří dvoukřídlových š přes 10 cm</t>
  </si>
  <si>
    <t>197175864</t>
  </si>
  <si>
    <t>154</t>
  </si>
  <si>
    <t>61187461.M01</t>
  </si>
  <si>
    <t>práh dveřní dřevěný bukový tl 20mm dl 1270mm š 250mm</t>
  </si>
  <si>
    <t>1752988569</t>
  </si>
  <si>
    <t>155</t>
  </si>
  <si>
    <t>998766102</t>
  </si>
  <si>
    <t>Přesun hmot tonážní pro kce truhlářské v objektech v přes 6 do 12 m</t>
  </si>
  <si>
    <t>-611333329</t>
  </si>
  <si>
    <t>156</t>
  </si>
  <si>
    <t>998766181</t>
  </si>
  <si>
    <t>Příplatek k přesunu hmot tonážní 766 prováděný bez použití mechanizace</t>
  </si>
  <si>
    <t>886216146</t>
  </si>
  <si>
    <t>771</t>
  </si>
  <si>
    <t>Podlahy z dlaždic</t>
  </si>
  <si>
    <t>157</t>
  </si>
  <si>
    <t>771111011</t>
  </si>
  <si>
    <t>Vysátí podkladu před pokládkou dlažby</t>
  </si>
  <si>
    <t>-1317084235</t>
  </si>
  <si>
    <t>18,046+1,288+1,501+0,908+6,463</t>
  </si>
  <si>
    <t>158</t>
  </si>
  <si>
    <t>771121011</t>
  </si>
  <si>
    <t>Nátěr penetrační na podlahu</t>
  </si>
  <si>
    <t>1379777224</t>
  </si>
  <si>
    <t>159</t>
  </si>
  <si>
    <t>771151011</t>
  </si>
  <si>
    <t>Samonivelační stěrka podlah pevnosti 20 MPa tl 3 mm</t>
  </si>
  <si>
    <t>-1734571823</t>
  </si>
  <si>
    <t>160</t>
  </si>
  <si>
    <t>771474113</t>
  </si>
  <si>
    <t>Montáž soklů z dlaždic keramických rovných flexibilní lepidlo v přes 90 do 120 mm</t>
  </si>
  <si>
    <t>1749142576</t>
  </si>
  <si>
    <t>(0,82*2+0,34*2+1,2*2-0,7)</t>
  </si>
  <si>
    <t>(1,2*2+1,03*2+0,15*2+0,87*2-0,95)</t>
  </si>
  <si>
    <t>(1,3*2+3*2+0,25*2+1,73*2+2,65+3+0,6-0,95-3-0,8)</t>
  </si>
  <si>
    <t>161</t>
  </si>
  <si>
    <t>771553810</t>
  </si>
  <si>
    <t>Demontáž podlah z dlaždic teracových hutných lepených</t>
  </si>
  <si>
    <t>1912550008</t>
  </si>
  <si>
    <t>3*0,3+1*0,3</t>
  </si>
  <si>
    <t>0,8*0,3</t>
  </si>
  <si>
    <t>162</t>
  </si>
  <si>
    <t>771573810</t>
  </si>
  <si>
    <t>Demontáž podlah z dlaždic keramických lepených</t>
  </si>
  <si>
    <t>2052541760</t>
  </si>
  <si>
    <t>163</t>
  </si>
  <si>
    <t>771574312</t>
  </si>
  <si>
    <t>Montáž podlah keramických hladkých lepených flexibilním rychletuhnoucím lepidlem přes 9 do 12 ks/m2</t>
  </si>
  <si>
    <t>-1842484301</t>
  </si>
  <si>
    <t>164</t>
  </si>
  <si>
    <t>59761003</t>
  </si>
  <si>
    <t>dlažba keramická hutná hladká do interiéru přes 9 do 12ks/m2</t>
  </si>
  <si>
    <t>-1705966307</t>
  </si>
  <si>
    <t>7,371</t>
  </si>
  <si>
    <t>23,63*0,1</t>
  </si>
  <si>
    <t>9,734*1,1 'Přepočtené koeficientem množství</t>
  </si>
  <si>
    <t>165</t>
  </si>
  <si>
    <t>771591112</t>
  </si>
  <si>
    <t>Izolace pod dlažbu nátěrem nebo stěrkou ve dvou vrstvách</t>
  </si>
  <si>
    <t>-671344523</t>
  </si>
  <si>
    <t>6,463+0,908</t>
  </si>
  <si>
    <t>166</t>
  </si>
  <si>
    <t>771591221</t>
  </si>
  <si>
    <t>Izolace podlah fólií celoplošně lepená</t>
  </si>
  <si>
    <t>-2110061228</t>
  </si>
  <si>
    <t>167</t>
  </si>
  <si>
    <t>998771102</t>
  </si>
  <si>
    <t>Přesun hmot tonážní pro podlahy z dlaždic v objektech v přes 6 do 12 m</t>
  </si>
  <si>
    <t>-470300144</t>
  </si>
  <si>
    <t>168</t>
  </si>
  <si>
    <t>998771181</t>
  </si>
  <si>
    <t>Příplatek k přesunu hmot tonážní 771 prováděný bez použití mechanizace</t>
  </si>
  <si>
    <t>-815752720</t>
  </si>
  <si>
    <t>775</t>
  </si>
  <si>
    <t>Podlahy skládané</t>
  </si>
  <si>
    <t>169</t>
  </si>
  <si>
    <t>775411810</t>
  </si>
  <si>
    <t>Demontáž soklíků nebo lišt dřevěných přibíjených do suti</t>
  </si>
  <si>
    <t>-492592687</t>
  </si>
  <si>
    <t>(2,7*2+2,5*2+1,05*2-1-1,25+0,75-0,75*2-2,6-0,95)</t>
  </si>
  <si>
    <t>(4,3*2+1,35*2+1,1*2-0,875-0,6-1,07-0,7-0,95-0,95)</t>
  </si>
  <si>
    <t>(6,322+6,3+2,67+3,2-0,7)</t>
  </si>
  <si>
    <t>(6,4*2+6,414+3,235+0,755+1,35+0,845-0,95*2)</t>
  </si>
  <si>
    <t>170</t>
  </si>
  <si>
    <t>775413110</t>
  </si>
  <si>
    <t>Montáž podlahové lišty ze dřeva tvrdého nebo měkkého přibíjené s přetmelením</t>
  </si>
  <si>
    <t>1489744630</t>
  </si>
  <si>
    <t>(2,7*2+2,6*2+1,05*2-0,75-1,25-0,95-1)</t>
  </si>
  <si>
    <t>(6,322+6,3+3,2+2,67-0,8)</t>
  </si>
  <si>
    <t>(4,25+4,26+3,226+2,95-0,95)</t>
  </si>
  <si>
    <t>171</t>
  </si>
  <si>
    <t>61418155.M01</t>
  </si>
  <si>
    <t>lišta soklová dřevěná 40x10 mm</t>
  </si>
  <si>
    <t>-1618520776</t>
  </si>
  <si>
    <t>40,178*1,08 'Přepočtené koeficientem množství</t>
  </si>
  <si>
    <t>172</t>
  </si>
  <si>
    <t>775510951</t>
  </si>
  <si>
    <t>Doplnění podlah vlysových, tl do 22 mm pl do 0,25 m2</t>
  </si>
  <si>
    <t>-881901480</t>
  </si>
  <si>
    <t>173</t>
  </si>
  <si>
    <t>775510953</t>
  </si>
  <si>
    <t>Doplnění podlah vlysových, tl do 22 mm pl přes 1 do 2 m2</t>
  </si>
  <si>
    <t>-1700994653</t>
  </si>
  <si>
    <t>174</t>
  </si>
  <si>
    <t>775511801</t>
  </si>
  <si>
    <t>Demontáž podlah vlysových lepených s lištami lepenými k dalšímu použití</t>
  </si>
  <si>
    <t>956297562</t>
  </si>
  <si>
    <t>2,15*3,236</t>
  </si>
  <si>
    <t>175</t>
  </si>
  <si>
    <t>775591919</t>
  </si>
  <si>
    <t>Oprava podlah dřevěných - broušení celkové včetně tmelení</t>
  </si>
  <si>
    <t>356524079</t>
  </si>
  <si>
    <t>176</t>
  </si>
  <si>
    <t>775591920</t>
  </si>
  <si>
    <t>Oprava podlah dřevěných - vysátí povrchu</t>
  </si>
  <si>
    <t>-966544268</t>
  </si>
  <si>
    <t>20,463-(2,15*3,23)*2</t>
  </si>
  <si>
    <t>(18,699+9,407)*2</t>
  </si>
  <si>
    <t>177</t>
  </si>
  <si>
    <t>998775102</t>
  </si>
  <si>
    <t>Přesun hmot tonážní pro podlahy dřevěné v objektech v přes 6 do 12 m</t>
  </si>
  <si>
    <t>-1312636712</t>
  </si>
  <si>
    <t>178</t>
  </si>
  <si>
    <t>998775181</t>
  </si>
  <si>
    <t>Příplatek k přesunu hmot tonážní 775 prováděný bez použití mechanizace</t>
  </si>
  <si>
    <t>-1999129158</t>
  </si>
  <si>
    <t>776</t>
  </si>
  <si>
    <t>Podlahy povlakové</t>
  </si>
  <si>
    <t>179</t>
  </si>
  <si>
    <t>776201814</t>
  </si>
  <si>
    <t>Demontáž povlakových podlahovin volně položených podlepených páskou</t>
  </si>
  <si>
    <t>-1459213097</t>
  </si>
  <si>
    <t>9,407+1,366+1,726+12,057</t>
  </si>
  <si>
    <t>781</t>
  </si>
  <si>
    <t>Dokončovací práce - obklady</t>
  </si>
  <si>
    <t>180</t>
  </si>
  <si>
    <t>781131112</t>
  </si>
  <si>
    <t>Izolace pod obklad nátěrem nebo stěrkou ve dvou vrstvách</t>
  </si>
  <si>
    <t>2064517357</t>
  </si>
  <si>
    <t>(1*2+1,95)*2,23</t>
  </si>
  <si>
    <t>181</t>
  </si>
  <si>
    <t>781131241</t>
  </si>
  <si>
    <t>Izolace pod obklad těsnícími pásy vnitřní kout</t>
  </si>
  <si>
    <t>-107978954</t>
  </si>
  <si>
    <t>182</t>
  </si>
  <si>
    <t>781131264</t>
  </si>
  <si>
    <t>Izolace pod obklad těsnícími pásy mezi podlahou a stěnou</t>
  </si>
  <si>
    <t>230108942</t>
  </si>
  <si>
    <t>(1,95+2,1+3,38+3,236)</t>
  </si>
  <si>
    <t>183</t>
  </si>
  <si>
    <t>781151031</t>
  </si>
  <si>
    <t>Celoplošné vyrovnání podkladu stěrkou tl 3 mm</t>
  </si>
  <si>
    <t>-280520337</t>
  </si>
  <si>
    <t>3,2*2,25</t>
  </si>
  <si>
    <t>184</t>
  </si>
  <si>
    <t>781473810</t>
  </si>
  <si>
    <t>Demontáž obkladů z obkladaček keramických lepených</t>
  </si>
  <si>
    <t>-60108502</t>
  </si>
  <si>
    <t>(1,73*2+3*2)*2</t>
  </si>
  <si>
    <t>(0,66*2)*2</t>
  </si>
  <si>
    <t>(0,54*2+1,25*2)*2</t>
  </si>
  <si>
    <t>(0,4*2)*2</t>
  </si>
  <si>
    <t>(1,4+1,07)*0,6</t>
  </si>
  <si>
    <t>185</t>
  </si>
  <si>
    <t>781474112</t>
  </si>
  <si>
    <t>Montáž obkladů vnitřních keramických hladkých přes 9 do 12 ks/m2 lepených flexibilním lepidlem</t>
  </si>
  <si>
    <t>-1170433172</t>
  </si>
  <si>
    <t>(3,38+3,2236+1,95+2,1)*2,25</t>
  </si>
  <si>
    <t>(3,+0,7)*0,7</t>
  </si>
  <si>
    <t>186</t>
  </si>
  <si>
    <t>59761026</t>
  </si>
  <si>
    <t>obklad keramický hladký do 12ks/m2</t>
  </si>
  <si>
    <t>787536825</t>
  </si>
  <si>
    <t>24,661*1,1 'Přepočtené koeficientem množství</t>
  </si>
  <si>
    <t>187</t>
  </si>
  <si>
    <t>781477114</t>
  </si>
  <si>
    <t>Příplatek k montáži obkladů vnitřních keramických hladkých za spárování tmelem dvousložkovým</t>
  </si>
  <si>
    <t>-1910678106</t>
  </si>
  <si>
    <t>188</t>
  </si>
  <si>
    <t>781477115</t>
  </si>
  <si>
    <t>Příplatek k montáži obkladů vnitřních keramických hladkých za lepením lepidlem dvousložkovým</t>
  </si>
  <si>
    <t>840008310</t>
  </si>
  <si>
    <t>189</t>
  </si>
  <si>
    <t>781491021</t>
  </si>
  <si>
    <t>Montáž zrcadel plochy do 1 m2 lepených silikonovým tmelem na keramický obklad</t>
  </si>
  <si>
    <t>1955209569</t>
  </si>
  <si>
    <t>190</t>
  </si>
  <si>
    <t>63465122</t>
  </si>
  <si>
    <t>zrcadlo nemontované čiré tl 3mm max rozměr 3210x2250mm</t>
  </si>
  <si>
    <t>1917639664</t>
  </si>
  <si>
    <t>1*1,1 'Přepočtené koeficientem množství</t>
  </si>
  <si>
    <t>191</t>
  </si>
  <si>
    <t>781493511</t>
  </si>
  <si>
    <t>Plastové profily ukončovací lepené standardním lepidlem</t>
  </si>
  <si>
    <t>-1289229280</t>
  </si>
  <si>
    <t>(1,95+2,1+3,38+3,236+3*2+0,7*2+0,7*2)</t>
  </si>
  <si>
    <t>192</t>
  </si>
  <si>
    <t>781493611</t>
  </si>
  <si>
    <t>Montáž vanových plastových dvířek s rámem lepených</t>
  </si>
  <si>
    <t>-715800237</t>
  </si>
  <si>
    <t>193</t>
  </si>
  <si>
    <t>56245725</t>
  </si>
  <si>
    <t>dvířka vanová bílá 150x200mm</t>
  </si>
  <si>
    <t>-1683543753</t>
  </si>
  <si>
    <t>194</t>
  </si>
  <si>
    <t>998781102</t>
  </si>
  <si>
    <t>Přesun hmot tonážní pro obklady keramické v objektech v přes 6 do 12 m</t>
  </si>
  <si>
    <t>2013821167</t>
  </si>
  <si>
    <t>195</t>
  </si>
  <si>
    <t>998781181</t>
  </si>
  <si>
    <t>Příplatek k přesunu hmot tonážní 781 prováděný bez použití mechanizace</t>
  </si>
  <si>
    <t>587919493</t>
  </si>
  <si>
    <t>783</t>
  </si>
  <si>
    <t>Dokončovací práce - nátěry</t>
  </si>
  <si>
    <t>196</t>
  </si>
  <si>
    <t>783801401</t>
  </si>
  <si>
    <t>Ometení omítek před provedením nátěru</t>
  </si>
  <si>
    <t>723423089</t>
  </si>
  <si>
    <t>(1,2+0,8)*2*2,12</t>
  </si>
  <si>
    <t>(0,6*2*2)</t>
  </si>
  <si>
    <t>197</t>
  </si>
  <si>
    <t>783822211</t>
  </si>
  <si>
    <t>Celoplošné vyrovnání omítky před provedením nátěru vápennou stěrkou tl do 3 mm</t>
  </si>
  <si>
    <t>-1225604597</t>
  </si>
  <si>
    <t>198</t>
  </si>
  <si>
    <t>783823135</t>
  </si>
  <si>
    <t>Penetrační silikonový nátěr hladkých, tenkovrstvých zrnitých nebo štukových omítek</t>
  </si>
  <si>
    <t>420714657</t>
  </si>
  <si>
    <t>199</t>
  </si>
  <si>
    <t>783826615</t>
  </si>
  <si>
    <t>Hydrofobizační transparentní silikonový nátěr omítek stupně členitosti 1 a 2</t>
  </si>
  <si>
    <t>-1497326216</t>
  </si>
  <si>
    <t>200</t>
  </si>
  <si>
    <t>783827125</t>
  </si>
  <si>
    <t>Krycí jednonásobný silikonový nátěr omítek stupně členitosti 1 a 2</t>
  </si>
  <si>
    <t>843154666</t>
  </si>
  <si>
    <t>201</t>
  </si>
  <si>
    <t>783906801</t>
  </si>
  <si>
    <t>Odstranění nátěrů z dřevěných podlah obroušením</t>
  </si>
  <si>
    <t>1635598697</t>
  </si>
  <si>
    <t>784</t>
  </si>
  <si>
    <t>Dokončovací práce - malby a tapety</t>
  </si>
  <si>
    <t>202</t>
  </si>
  <si>
    <t>784121001</t>
  </si>
  <si>
    <t>Oškrabání malby v mísnostech v do 3,80 m</t>
  </si>
  <si>
    <t>-640301619</t>
  </si>
  <si>
    <t>203</t>
  </si>
  <si>
    <t>784121011</t>
  </si>
  <si>
    <t>Rozmývání podkladu po oškrabání malby v místnostech v do 3,80 m</t>
  </si>
  <si>
    <t>907605989</t>
  </si>
  <si>
    <t>204</t>
  </si>
  <si>
    <t>784221121</t>
  </si>
  <si>
    <t>Dvojnásobné bílé malby ze směsí za sucha minimálně otěruvzdorných v místnostech do 3,80 m</t>
  </si>
  <si>
    <t>-203234789</t>
  </si>
  <si>
    <t>293,711</t>
  </si>
  <si>
    <t>34,8+15,25</t>
  </si>
  <si>
    <t>3,5</t>
  </si>
  <si>
    <t>5,8</t>
  </si>
  <si>
    <t>02 - ÚT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</si>
  <si>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</si>
  <si>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</si>
  <si>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</si>
  <si>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</si>
  <si>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</si>
  <si>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725539203</t>
  </si>
  <si>
    <t>Montáž ohřívačů zásobníkových závěsných tlakových přes 50 do 80 l</t>
  </si>
  <si>
    <t>-1546341533</t>
  </si>
  <si>
    <t>731</t>
  </si>
  <si>
    <t>Ústřední vytápění - kotelny</t>
  </si>
  <si>
    <t>731259614</t>
  </si>
  <si>
    <t>Montáž kotlů ocelových elektrických závěsných přímotopných o výkonu do 18 kW</t>
  </si>
  <si>
    <t>-1213389508</t>
  </si>
  <si>
    <t>600010001</t>
  </si>
  <si>
    <t>přímotopný elektrokotel PROTHERM RAY 9 K + zásobníkový ohřívač TUV FE 120 BM včetně trojcestného přepínacího ventilu</t>
  </si>
  <si>
    <t>kpl</t>
  </si>
  <si>
    <t>733</t>
  </si>
  <si>
    <t>Ústřední vytápění - rozvodné potrubí</t>
  </si>
  <si>
    <t>733222102</t>
  </si>
  <si>
    <t>Potrubí měděné polotvrdé spojované měkkým pájením D 15x1 mm</t>
  </si>
  <si>
    <t>-2121267793</t>
  </si>
  <si>
    <t>733222103</t>
  </si>
  <si>
    <t>Potrubí měděné polotvrdé spojované měkkým pájením D 18x1 mm</t>
  </si>
  <si>
    <t>-130585302</t>
  </si>
  <si>
    <t>733222104</t>
  </si>
  <si>
    <t>Potrubí měděné polotvrdé spojované měkkým pájením D 22x1 mm</t>
  </si>
  <si>
    <t>382472365</t>
  </si>
  <si>
    <t>733231111</t>
  </si>
  <si>
    <t>Kompenzátor pro měděné potrubí D 15 tvaru U s hladkými ohyby s konci na vnitřní pájení</t>
  </si>
  <si>
    <t>840443703</t>
  </si>
  <si>
    <t>733231113</t>
  </si>
  <si>
    <t>Kompenzátor pro měděné potrubí D 22 tvaru U s hladkými ohyby s konci na vnitřní pájení</t>
  </si>
  <si>
    <t>385376999</t>
  </si>
  <si>
    <t>733291101</t>
  </si>
  <si>
    <t>Zkouška těsnosti potrubí měděné D do 35x1,5</t>
  </si>
  <si>
    <t>1835238619</t>
  </si>
  <si>
    <t>52+28+12</t>
  </si>
  <si>
    <t>733811241</t>
  </si>
  <si>
    <t>Ochrana potrubí ústředního vytápění termoizolačními trubicemi z PE tl přes 13 do 20 mm DN do 22 mm</t>
  </si>
  <si>
    <t>-596035712</t>
  </si>
  <si>
    <t>52+28</t>
  </si>
  <si>
    <t>733811242</t>
  </si>
  <si>
    <t>Ochrana potrubí ústředního vytápění termoizolačními trubicemi z PE tl přes 13 do 20 mm DN přes 32 do 45 mm</t>
  </si>
  <si>
    <t>-1010601541</t>
  </si>
  <si>
    <t>734</t>
  </si>
  <si>
    <t>Ústřední vytápění - armatury</t>
  </si>
  <si>
    <t>734211113</t>
  </si>
  <si>
    <t>Ventil závitový odvzdušňovací G 3/8 PN 10 do 120°C otopných těles</t>
  </si>
  <si>
    <t>469414616</t>
  </si>
  <si>
    <t>734211119</t>
  </si>
  <si>
    <t>Ventil závitový odvzdušňovací G 3/8 PN 14 do 120°C automatický</t>
  </si>
  <si>
    <t>-142006573</t>
  </si>
  <si>
    <t>734221414</t>
  </si>
  <si>
    <t>Ventil závitový regulační přímý G 3/4 PN 10 do 120°C s nastavitelnou regulací</t>
  </si>
  <si>
    <t>-148559164</t>
  </si>
  <si>
    <t>734221682</t>
  </si>
  <si>
    <t>Termostatická hlavice kapalinová PN 10 do 110°C otopných těles VK</t>
  </si>
  <si>
    <t>-2132538839</t>
  </si>
  <si>
    <t>734222803</t>
  </si>
  <si>
    <t>Ventil závitový termostatický rohový G 3/4 PN 16 do 110°C s ruční hlavou</t>
  </si>
  <si>
    <t>871581780</t>
  </si>
  <si>
    <t>734261232</t>
  </si>
  <si>
    <t>Šroubení topenářské přímé G 3/8 PN 16 do 120°C</t>
  </si>
  <si>
    <t>-1733616683</t>
  </si>
  <si>
    <t>734261234</t>
  </si>
  <si>
    <t>Šroubení topenářské přímé G 3/4 PN 16 do 120°C</t>
  </si>
  <si>
    <t>1205405903</t>
  </si>
  <si>
    <t>734291242</t>
  </si>
  <si>
    <t>Filtr závitový přímý G 1/2 PN 16 do 130°C s vnitřními závity</t>
  </si>
  <si>
    <t>-582932016</t>
  </si>
  <si>
    <t>734292714</t>
  </si>
  <si>
    <t>Kohout kulový přímý G 3/4 PN 42 do 185°C vnitřní závit</t>
  </si>
  <si>
    <t>124906482</t>
  </si>
  <si>
    <t>735</t>
  </si>
  <si>
    <t>Ústřední vytápění - otopná tělesa</t>
  </si>
  <si>
    <t>735151478</t>
  </si>
  <si>
    <t>Otopné těleso panelové dvoudeskové 1 přídavná přestupní plocha výška/délka 600/1100 mm výkon 1417 W</t>
  </si>
  <si>
    <t>1082022134</t>
  </si>
  <si>
    <t>735151578</t>
  </si>
  <si>
    <t>Otopné těleso panelové dvoudeskové 2 přídavné přestupní plochy výška/délka 600/1100 mm výkon 1847 W</t>
  </si>
  <si>
    <t>-716676928</t>
  </si>
  <si>
    <t>735164273.KRD</t>
  </si>
  <si>
    <t>Otopné těleso trubkové elektrické přímotopné KORADO Koralux Linear Max-E výška/délka 1810/750 mm</t>
  </si>
  <si>
    <t>-141766045</t>
  </si>
  <si>
    <t>735164512</t>
  </si>
  <si>
    <t>Montáž otopného tělesa trubkového na stěnu v tělesa přes 1500 mm</t>
  </si>
  <si>
    <t>-1261030340</t>
  </si>
  <si>
    <t>těleso výška 2000 mm, dl. 514 mm</t>
  </si>
  <si>
    <t>Trubkový registr z trub měděných, rozm. 22 x 1</t>
  </si>
  <si>
    <t>735511141</t>
  </si>
  <si>
    <t>Podlahové vytápění - prostorový termostat</t>
  </si>
  <si>
    <t>1263351478</t>
  </si>
  <si>
    <t>1627162</t>
  </si>
  <si>
    <t>TERMOSTAT PROTHERM THERMOLINK P/2</t>
  </si>
  <si>
    <t>-1793413672</t>
  </si>
  <si>
    <t>HZS</t>
  </si>
  <si>
    <t>Hodinové zúčtovací sazby</t>
  </si>
  <si>
    <t>HZS1291</t>
  </si>
  <si>
    <t>Hodinová zúčtovací sazba pomocný stavební dělník</t>
  </si>
  <si>
    <t>hod</t>
  </si>
  <si>
    <t>512</t>
  </si>
  <si>
    <t>1472723784</t>
  </si>
  <si>
    <t>HZS2221</t>
  </si>
  <si>
    <t>Hodinová zúčtovací sazba topenář</t>
  </si>
  <si>
    <t>-648017446</t>
  </si>
  <si>
    <t>03 - Silnoproud materiál+práce</t>
  </si>
  <si>
    <t xml:space="preserve">    741 - Elektroinstalace - silnoproud</t>
  </si>
  <si>
    <t>741</t>
  </si>
  <si>
    <t>Elektroinstalace - silnoproud</t>
  </si>
  <si>
    <t>741110061</t>
  </si>
  <si>
    <t>Montáž trubka plastová ohebná D přes 11 do 23 mm uložená pod omítku</t>
  </si>
  <si>
    <t>-1925267357</t>
  </si>
  <si>
    <t>34571063</t>
  </si>
  <si>
    <t>trubka elektroinstalační ohebná z PVC (ČSN) 16</t>
  </si>
  <si>
    <t>-363879991</t>
  </si>
  <si>
    <t>6*1,05 'Přepočtené koeficientem množství</t>
  </si>
  <si>
    <t>741110062</t>
  </si>
  <si>
    <t>Montáž trubka plastová ohebná D přes 23 do 35 mm uložená pod omítku</t>
  </si>
  <si>
    <t>-707094016</t>
  </si>
  <si>
    <t>34571064</t>
  </si>
  <si>
    <t>trubka elektroinstalační ohebná z PVC (ČSN) 2329</t>
  </si>
  <si>
    <t>1386357237</t>
  </si>
  <si>
    <t>741110501</t>
  </si>
  <si>
    <t>Montáž lišta a kanálek protahovací šířky do 60 mm</t>
  </si>
  <si>
    <t>-1848192636</t>
  </si>
  <si>
    <t>34571008</t>
  </si>
  <si>
    <t>lišta elektroinstalační hranatá PVC 40x40mm</t>
  </si>
  <si>
    <t>1091608669</t>
  </si>
  <si>
    <t>25*1,05 'Přepočtené koeficientem množství</t>
  </si>
  <si>
    <t>741112001</t>
  </si>
  <si>
    <t>Montáž krabice zapuštěná plastová kruhová</t>
  </si>
  <si>
    <t>1189459056</t>
  </si>
  <si>
    <t>1+2</t>
  </si>
  <si>
    <t>741112011</t>
  </si>
  <si>
    <t>Montáž krabice nástěnná plastová kruhová</t>
  </si>
  <si>
    <t>-243908401</t>
  </si>
  <si>
    <t>741112061</t>
  </si>
  <si>
    <t>Montáž krabice přístrojová zapuštěná plastová kruhová</t>
  </si>
  <si>
    <t>2113525604</t>
  </si>
  <si>
    <t>34571450</t>
  </si>
  <si>
    <t>krabice pod omítku PVC přístrojová kruhová D 70mm</t>
  </si>
  <si>
    <t>1953283257</t>
  </si>
  <si>
    <t>741120101</t>
  </si>
  <si>
    <t>Montáž vodič Cu izolovaný plný a laněný s PVC pláštěm žíla 0,15-16 mm2 zatažený (např. CY, CHAH-V)</t>
  </si>
  <si>
    <t>720218303</t>
  </si>
  <si>
    <t>3+3</t>
  </si>
  <si>
    <t>34113012</t>
  </si>
  <si>
    <t>kabel instalační flexibilní jádro Cu lanované izolace PVC plášť PVC 300/500V (H05VV-F) 2x0,75mm2</t>
  </si>
  <si>
    <t>1916102340</t>
  </si>
  <si>
    <t>3*1,15 'Přepočtené koeficientem množství</t>
  </si>
  <si>
    <t>34113020</t>
  </si>
  <si>
    <t>kabel instalační flexibilní jádro Cu lanované izolace PVC plášť PVC 300/500V (H05VV-F) 3x2,50mm2</t>
  </si>
  <si>
    <t>655330644</t>
  </si>
  <si>
    <t>741120201</t>
  </si>
  <si>
    <t>Montáž vodič Cu izolovaný plný a laněný s PVC pláštěm žíla 1,5-16 mm2 volně (např. CY, CHAH-V)</t>
  </si>
  <si>
    <t>-868338375</t>
  </si>
  <si>
    <t>16+28</t>
  </si>
  <si>
    <t>34141029</t>
  </si>
  <si>
    <t>vodič propojovací flexibilní jádro Cu lanované izolace PVC 450/750V (H07V-K) 1x16mm2</t>
  </si>
  <si>
    <t>1990677502</t>
  </si>
  <si>
    <t>28*1,15 'Přepočtené koeficientem množství</t>
  </si>
  <si>
    <t>34141025</t>
  </si>
  <si>
    <t>vodič propojovací flexibilní jádro Cu lanované izolace PVC 450/750V (H07V-K) 1x2,5mm2</t>
  </si>
  <si>
    <t>1829025985</t>
  </si>
  <si>
    <t>35*1,15 'Přepočtené koeficientem množství</t>
  </si>
  <si>
    <t>741120501</t>
  </si>
  <si>
    <t>Montáž šňůra Cu lehká a střední do 7 žil uložená volně (např. CGSG)</t>
  </si>
  <si>
    <t>-1247252000</t>
  </si>
  <si>
    <t>34113419</t>
  </si>
  <si>
    <t>kabel instalační flexibilní jádro Cu lanované izolace pryž plášť pryž 300/500V (H05RR-F) 5x4,00mm2</t>
  </si>
  <si>
    <t>-1658165026</t>
  </si>
  <si>
    <t>741122011</t>
  </si>
  <si>
    <t>Montáž kabel Cu bez ukončení uložený pod omítku plný kulatý 2x1,5 až 2,5 mm2 (např. CYKY)</t>
  </si>
  <si>
    <t>1067791587</t>
  </si>
  <si>
    <t>34111005</t>
  </si>
  <si>
    <t>kabel instalační jádro Cu plné izolace PVC plášť PVC 450/750V (CYKY) 2x1,5mm2</t>
  </si>
  <si>
    <t>124880193</t>
  </si>
  <si>
    <t>36*1,15 'Přepočtené koeficientem množství</t>
  </si>
  <si>
    <t>741122015</t>
  </si>
  <si>
    <t>Montáž kabel Cu bez ukončení uložený pod omítku plný kulatý 3x1,5 mm2 (např. CYKY)</t>
  </si>
  <si>
    <t>-1825231799</t>
  </si>
  <si>
    <t>126+54</t>
  </si>
  <si>
    <t>34111030</t>
  </si>
  <si>
    <t>kabel instalační jádro Cu plné izolace PVC plášť PVC 450/750V (CYKY) 3x1,5mm2</t>
  </si>
  <si>
    <t>-393766295</t>
  </si>
  <si>
    <t>180*1,15 'Přepočtené koeficientem množství</t>
  </si>
  <si>
    <t>741122016</t>
  </si>
  <si>
    <t>Montáž kabel Cu bez ukončení uložený pod omítku plný kulatý 3x2,5 až 6 mm2 (např. CYKY)</t>
  </si>
  <si>
    <t>-750708360</t>
  </si>
  <si>
    <t>34111036</t>
  </si>
  <si>
    <t>kabel instalační jádro Cu plné izolace PVC plášť PVC 450/750V (CYKY) 3x2,5mm2</t>
  </si>
  <si>
    <t>-1013308677</t>
  </si>
  <si>
    <t>312*1,15 'Přepočtené koeficientem množství</t>
  </si>
  <si>
    <t>741122031</t>
  </si>
  <si>
    <t>Montáž kabel Cu bez ukončení uložený pod omítku plný kulatý 5x1,5 až 2,5 mm2 (např. CYKY)</t>
  </si>
  <si>
    <t>1796879674</t>
  </si>
  <si>
    <t>28+29</t>
  </si>
  <si>
    <t>34111094</t>
  </si>
  <si>
    <t>kabel instalační jádro Cu plné izolace PVC plášť PVC 450/750V (CYKY) 5x2,5mm2</t>
  </si>
  <si>
    <t>307367107</t>
  </si>
  <si>
    <t>29*1,15 'Přepočtené koeficientem množství</t>
  </si>
  <si>
    <t>34111090</t>
  </si>
  <si>
    <t>kabel instalační jádro Cu plné izolace PVC plášť PVC 450/750V (CYKY) 5x1,5mm2</t>
  </si>
  <si>
    <t>674224976</t>
  </si>
  <si>
    <t>741122032</t>
  </si>
  <si>
    <t>Montáž kabel Cu bez ukončení uložený pod omítku plný kulatý 5x4 až 6 mm2 (např. CYKY)</t>
  </si>
  <si>
    <t>-675696764</t>
  </si>
  <si>
    <t>19+28</t>
  </si>
  <si>
    <t>34111098</t>
  </si>
  <si>
    <t>kabel instalační jádro Cu plné izolace PVC plášť PVC 450/750V (CYKY) 5x4mm2</t>
  </si>
  <si>
    <t>406726288</t>
  </si>
  <si>
    <t>19*1,15 'Přepočtené koeficientem množství</t>
  </si>
  <si>
    <t>34111100</t>
  </si>
  <si>
    <t>kabel instalační jádro Cu plné izolace PVC plášť PVC 450/750V (CYKY) 5x6mm2</t>
  </si>
  <si>
    <t>369393123</t>
  </si>
  <si>
    <t>741130004</t>
  </si>
  <si>
    <t>Ukončení vodič izolovaný do 6 mm2 v rozváděči nebo na přístroji</t>
  </si>
  <si>
    <t>1908906193</t>
  </si>
  <si>
    <t>741231004</t>
  </si>
  <si>
    <t>Montáž svorkovnice do rozvaděčů - řadová vodič do 16 mm2 se zapojením vodičů</t>
  </si>
  <si>
    <t>-2099798771</t>
  </si>
  <si>
    <t>741310001</t>
  </si>
  <si>
    <t>Montáž vypínač nástěnný 1-jednopólový prostředí normální se zapojením vodičů</t>
  </si>
  <si>
    <t>1741560679</t>
  </si>
  <si>
    <t>355301929B</t>
  </si>
  <si>
    <t>Spínač jednopólový, řazení 1</t>
  </si>
  <si>
    <t>-1602134983</t>
  </si>
  <si>
    <t>741310011</t>
  </si>
  <si>
    <t>Montáž ovladač nástěnný 1/0-tlačítkový zapínací prostředí normální se zapojením vodičů</t>
  </si>
  <si>
    <t>694829942</t>
  </si>
  <si>
    <t>741310021</t>
  </si>
  <si>
    <t>Montáž přepínač nástěnný 5-sériový prostředí normální se zapojením vodičů</t>
  </si>
  <si>
    <t>-899566397</t>
  </si>
  <si>
    <t>355305929B</t>
  </si>
  <si>
    <t>Přepínač sériový, řazení 5</t>
  </si>
  <si>
    <t>364079818</t>
  </si>
  <si>
    <t>741310022</t>
  </si>
  <si>
    <t>Montáž přepínač nástěnný 6-střídavý prostředí normální se zapojením vodičů</t>
  </si>
  <si>
    <t>-124884690</t>
  </si>
  <si>
    <t>355306929B</t>
  </si>
  <si>
    <t>Přepínač střídavý, řazení 6</t>
  </si>
  <si>
    <t>-992396969</t>
  </si>
  <si>
    <t>741310025</t>
  </si>
  <si>
    <t>Montáž přepínač nástěnný 7-křížový prostředí normální se zapojením vodičů</t>
  </si>
  <si>
    <t>-1567232403</t>
  </si>
  <si>
    <t>355307929B</t>
  </si>
  <si>
    <t>Přepínač křížový, řazení 7</t>
  </si>
  <si>
    <t>-1732998117</t>
  </si>
  <si>
    <t>741310232</t>
  </si>
  <si>
    <t>Montáž přepínač (polo)zapuštěný šroubové připojení 5B-časový se zapojením vodičů</t>
  </si>
  <si>
    <t>-864985207</t>
  </si>
  <si>
    <t>741311021</t>
  </si>
  <si>
    <t>Montáž přípojka sporáková s doutnavkou se zapojením vodičů</t>
  </si>
  <si>
    <t>-1691899403</t>
  </si>
  <si>
    <t>3956323</t>
  </si>
  <si>
    <t>Přípojka sporáková se signalizační doutnavkou, zapuštěná</t>
  </si>
  <si>
    <t>768275820</t>
  </si>
  <si>
    <t>741313001</t>
  </si>
  <si>
    <t>Montáž zásuvka (polo)zapuštěná bezšroubové připojení 2P+PE se zapojením vodičů</t>
  </si>
  <si>
    <t>-279265848</t>
  </si>
  <si>
    <t>741313003</t>
  </si>
  <si>
    <t>Montáž zásuvka (polo)zapuštěná bezšroubové připojení 2x(2P+PE) dvojnásobná se zapojením vodičů</t>
  </si>
  <si>
    <t>-608794863</t>
  </si>
  <si>
    <t>741313005</t>
  </si>
  <si>
    <t>Montáž zásuvka (polo)zapuštěná bezšroubové připojení 2P + PE s přepěťovou ochranou se zapojením vodičů</t>
  </si>
  <si>
    <t>859742836</t>
  </si>
  <si>
    <t>55972389B1</t>
  </si>
  <si>
    <t>Zásuvka jednonásobná, s ochranou před přepětím</t>
  </si>
  <si>
    <t>-1759416060</t>
  </si>
  <si>
    <t>741330731</t>
  </si>
  <si>
    <t xml:space="preserve">Montáž relé pomocné ventilátorové  se zapojením vodičů</t>
  </si>
  <si>
    <t>1081349888</t>
  </si>
  <si>
    <t>35826002</t>
  </si>
  <si>
    <t>relé instalační 230V AC/ 110V DC 1No</t>
  </si>
  <si>
    <t>-1929718266</t>
  </si>
  <si>
    <t>741810001</t>
  </si>
  <si>
    <t>Celková prohlídka elektrického rozvodu a zařízení do 100 000,- Kč</t>
  </si>
  <si>
    <t>-891026635</t>
  </si>
  <si>
    <t>998741102</t>
  </si>
  <si>
    <t>Přesun hmot tonážní pro silnoproud v objektech v přes 6 do 12 m</t>
  </si>
  <si>
    <t>-1963265266</t>
  </si>
  <si>
    <t>998741181</t>
  </si>
  <si>
    <t>Příplatek k přesunu hmot tonážní 741 prováděný bez použití mechanizace</t>
  </si>
  <si>
    <t>-749099209</t>
  </si>
  <si>
    <t>HZS2231</t>
  </si>
  <si>
    <t>Hodinová zúčtovací sazba elektrikář</t>
  </si>
  <si>
    <t>-2006856969</t>
  </si>
  <si>
    <t>04 - Slaboproud materiál+práce</t>
  </si>
  <si>
    <t xml:space="preserve">    742 - Elektroinstalace - slaboproud</t>
  </si>
  <si>
    <t>M - Práce a dodávky M</t>
  </si>
  <si>
    <t xml:space="preserve">    22-M - Montáže technologických zařízení pro dopravní stavby</t>
  </si>
  <si>
    <t>742</t>
  </si>
  <si>
    <t>Elektroinstalace - slaboproud</t>
  </si>
  <si>
    <t>742110002</t>
  </si>
  <si>
    <t>Montáž trubek pro slaboproud plastových ohebných uložených pod omítku</t>
  </si>
  <si>
    <t>-852209953</t>
  </si>
  <si>
    <t>34571073</t>
  </si>
  <si>
    <t>trubka elektroinstalační ohebná z PVC (EN) 2325</t>
  </si>
  <si>
    <t>2034571705</t>
  </si>
  <si>
    <t>103*1,05 'Přepočtené koeficientem množství</t>
  </si>
  <si>
    <t>742110504</t>
  </si>
  <si>
    <t>Montáž krabic pro slaboproud zapuštěných plastových odbočných kruhových s víčkem</t>
  </si>
  <si>
    <t>-1143368033</t>
  </si>
  <si>
    <t>6+1+5</t>
  </si>
  <si>
    <t>10.079.370</t>
  </si>
  <si>
    <t>Krabice KU 68-1901</t>
  </si>
  <si>
    <t>-1832241290</t>
  </si>
  <si>
    <t>10.078.927</t>
  </si>
  <si>
    <t>Krabice KO 97/5 kruhová odb.</t>
  </si>
  <si>
    <t>-1120149313</t>
  </si>
  <si>
    <t>1163239</t>
  </si>
  <si>
    <t>KRABICE S EKVIPOT. SVORK. KO 125E/EQ01</t>
  </si>
  <si>
    <t>-15208582</t>
  </si>
  <si>
    <t>742210521</t>
  </si>
  <si>
    <t>Výchozí revize systému EPS na jeden detektor</t>
  </si>
  <si>
    <t>1884605552</t>
  </si>
  <si>
    <t>742310006</t>
  </si>
  <si>
    <t>Montáž domácího nástěnného audio/video telefonu</t>
  </si>
  <si>
    <t>1374165789</t>
  </si>
  <si>
    <t>38226805</t>
  </si>
  <si>
    <t>domovní telefon s ovládáním elektrického zámku</t>
  </si>
  <si>
    <t>428634753</t>
  </si>
  <si>
    <t>38227040</t>
  </si>
  <si>
    <t>síťový napáječ domácího telefonu</t>
  </si>
  <si>
    <t>1740242305</t>
  </si>
  <si>
    <t>742330041</t>
  </si>
  <si>
    <t>Montáž datové jednozásuvky</t>
  </si>
  <si>
    <t>84205530</t>
  </si>
  <si>
    <t>2+3</t>
  </si>
  <si>
    <t>8501601964</t>
  </si>
  <si>
    <t>Zásuvka datová 2xRJ45, Tango bílá</t>
  </si>
  <si>
    <t>198220970</t>
  </si>
  <si>
    <t>8500082571</t>
  </si>
  <si>
    <t>Zásuvka TV/R kompletní koncová, Tango bílá</t>
  </si>
  <si>
    <t>-131434799</t>
  </si>
  <si>
    <t>Práce a dodávky M</t>
  </si>
  <si>
    <t>22-M</t>
  </si>
  <si>
    <t>Montáže technologických zařízení pro dopravní stavby</t>
  </si>
  <si>
    <t>220331002</t>
  </si>
  <si>
    <t>Montáž součástí pro EPS hlásiče, tlačítka, sirény nebo majáku</t>
  </si>
  <si>
    <t>-1117395023</t>
  </si>
  <si>
    <t>1211060074</t>
  </si>
  <si>
    <t>Hlásič kouře optický, Ei650iC</t>
  </si>
  <si>
    <t>256</t>
  </si>
  <si>
    <t>-616736125</t>
  </si>
  <si>
    <t>05 - Stavební přípomoce pro silnoproud</t>
  </si>
  <si>
    <t>971033131</t>
  </si>
  <si>
    <t>Vybourání otvorů ve zdivu cihelném D do 60 mm na MVC nebo MV tl do 150 mm</t>
  </si>
  <si>
    <t>1222328319</t>
  </si>
  <si>
    <t>971033231</t>
  </si>
  <si>
    <t>Vybourání otvorů ve zdivu cihelném pl do 0,0225 m2 na MVC nebo MV tl do 150 mm</t>
  </si>
  <si>
    <t>161561468</t>
  </si>
  <si>
    <t>-170322760</t>
  </si>
  <si>
    <t>973031151</t>
  </si>
  <si>
    <t>Vysekání výklenků ve zdivu cihelném na MV nebo MVC pl přes 0,25 m2</t>
  </si>
  <si>
    <t>1953545964</t>
  </si>
  <si>
    <t>0,6*0,5*0,1</t>
  </si>
  <si>
    <t>974032121</t>
  </si>
  <si>
    <t>Vysekání rýh ve stěnách nebo příčkách z dutých cihel nebo tvárnic hl do 30 mm š do 30 mm</t>
  </si>
  <si>
    <t>1685686992</t>
  </si>
  <si>
    <t>974032132</t>
  </si>
  <si>
    <t>Vysekání rýh ve stěnách nebo příčkách z dutých cihel nebo tvárnic hl do 50 mm š 70 mm</t>
  </si>
  <si>
    <t>397936455</t>
  </si>
  <si>
    <t>974032133</t>
  </si>
  <si>
    <t>Vysekání rýh ve stěnách nebo příčkách z dutých cihel nebo tvárnic hl do 50 mm š 100 mm</t>
  </si>
  <si>
    <t>-1524921091</t>
  </si>
  <si>
    <t>974032222</t>
  </si>
  <si>
    <t>Vysekání rýh ve stěnách nebo příčkách z dutých cihel nebo tvárnic u stropu hl do 30 mm š do 70 mm</t>
  </si>
  <si>
    <t>-529003463</t>
  </si>
  <si>
    <t>1947831990</t>
  </si>
  <si>
    <t>0,999*19 'Přepočtené koeficientem množství</t>
  </si>
  <si>
    <t>620853056</t>
  </si>
  <si>
    <t>997013871</t>
  </si>
  <si>
    <t xml:space="preserve">Poplatek za uložení stavebního odpadu na recyklační skládce (skládkovné) směsného stavebního a demoličního kód odpadu  17 09 04</t>
  </si>
  <si>
    <t>584975674</t>
  </si>
  <si>
    <t>06 - Stavební přípomoce pro slaboproud</t>
  </si>
  <si>
    <t>652134976</t>
  </si>
  <si>
    <t>-1662077210</t>
  </si>
  <si>
    <t>1230692769</t>
  </si>
  <si>
    <t>-1630851686</t>
  </si>
  <si>
    <t>0,063*19 'Přepočtené koeficientem množství</t>
  </si>
  <si>
    <t>350612831</t>
  </si>
  <si>
    <t>636931325</t>
  </si>
  <si>
    <t>07 - Svítidla</t>
  </si>
  <si>
    <t>D1 - Svítidla místnost</t>
  </si>
  <si>
    <t>D1</t>
  </si>
  <si>
    <t>Svítidla místnost</t>
  </si>
  <si>
    <t>Pol71</t>
  </si>
  <si>
    <t>Stropní LED</t>
  </si>
  <si>
    <t>ks</t>
  </si>
  <si>
    <t>Pol79</t>
  </si>
  <si>
    <t>Přisazené LED - umyvadlo</t>
  </si>
  <si>
    <t>Pol81</t>
  </si>
  <si>
    <t>Stropní - objímka + žárovka</t>
  </si>
  <si>
    <t>1810750278</t>
  </si>
  <si>
    <t>08 - Ostatní</t>
  </si>
  <si>
    <t>Pol82</t>
  </si>
  <si>
    <t>Úpravy stávajícího rozvaděče RE pro připojení 25A/3f ELM + HDO - 2tarif</t>
  </si>
  <si>
    <t>kpl.</t>
  </si>
  <si>
    <t>Pol83</t>
  </si>
  <si>
    <t>Oživení a uvedení do provozu</t>
  </si>
  <si>
    <t>Pol84</t>
  </si>
  <si>
    <t>Drobný materiál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</si>
</sst>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5" fillId="4" borderId="0" xfId="0" applyFont="1" applyFill="1" applyAlignment="1" applyProtection="1">
      <alignment horizontal="left"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B-01-2021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bytu - Brno, Starobrněnská 7, byt č.11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Brno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11. 3. 2022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Statutární město Brno-MČ Brno-střed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arch. Jitka Bidlová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ROUND(SUM(AG95:AG103),2)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ROUND(SUM(AS95:AS103),2)</f>
        <v>0</v>
      </c>
      <c r="AT94" s="115">
        <f>ROUND(SUM(AV94:AW94),2)</f>
        <v>0</v>
      </c>
      <c r="AU94" s="116">
        <f>ROUND(SUM(AU95:AU103),5)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ROUND(SUM(AZ95:AZ103),2)</f>
        <v>0</v>
      </c>
      <c r="BA94" s="115">
        <f>ROUND(SUM(BA95:BA103),2)</f>
        <v>0</v>
      </c>
      <c r="BB94" s="115">
        <f>ROUND(SUM(BB95:BB103),2)</f>
        <v>0</v>
      </c>
      <c r="BC94" s="115">
        <f>ROUND(SUM(BC95:BC103),2)</f>
        <v>0</v>
      </c>
      <c r="BD94" s="117">
        <f>ROUND(SUM(BD95:BD103),2)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'00 - VRN'!J32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'00 - VRN'!P128</f>
        <v>0</v>
      </c>
      <c r="AV95" s="129">
        <f>'00 - VRN'!J35</f>
        <v>0</v>
      </c>
      <c r="AW95" s="129">
        <f>'00 - VRN'!J36</f>
        <v>0</v>
      </c>
      <c r="AX95" s="129">
        <f>'00 - VRN'!J37</f>
        <v>0</v>
      </c>
      <c r="AY95" s="129">
        <f>'00 - VRN'!J38</f>
        <v>0</v>
      </c>
      <c r="AZ95" s="129">
        <f>'00 - VRN'!F35</f>
        <v>0</v>
      </c>
      <c r="BA95" s="129">
        <f>'00 - VRN'!F36</f>
        <v>0</v>
      </c>
      <c r="BB95" s="129">
        <f>'00 - VRN'!F37</f>
        <v>0</v>
      </c>
      <c r="BC95" s="129">
        <f>'00 - VRN'!F38</f>
        <v>0</v>
      </c>
      <c r="BD95" s="131">
        <f>'00 - VRN'!F39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82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'01 - Oprava bytu - staveb...'!J32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ROUND(SUM(AV96:AW96),2)</f>
        <v>0</v>
      </c>
      <c r="AU96" s="130">
        <f>'01 - Oprava bytu - staveb...'!P149</f>
        <v>0</v>
      </c>
      <c r="AV96" s="129">
        <f>'01 - Oprava bytu - staveb...'!J35</f>
        <v>0</v>
      </c>
      <c r="AW96" s="129">
        <f>'01 - Oprava bytu - staveb...'!J36</f>
        <v>0</v>
      </c>
      <c r="AX96" s="129">
        <f>'01 - Oprava bytu - staveb...'!J37</f>
        <v>0</v>
      </c>
      <c r="AY96" s="129">
        <f>'01 - Oprava bytu - staveb...'!J38</f>
        <v>0</v>
      </c>
      <c r="AZ96" s="129">
        <f>'01 - Oprava bytu - staveb...'!F35</f>
        <v>0</v>
      </c>
      <c r="BA96" s="129">
        <f>'01 - Oprava bytu - staveb...'!F36</f>
        <v>0</v>
      </c>
      <c r="BB96" s="129">
        <f>'01 - Oprava bytu - staveb...'!F37</f>
        <v>0</v>
      </c>
      <c r="BC96" s="129">
        <f>'01 - Oprava bytu - staveb...'!F38</f>
        <v>0</v>
      </c>
      <c r="BD96" s="131">
        <f>'01 - Oprava bytu - staveb...'!F39</f>
        <v>0</v>
      </c>
      <c r="BE96" s="7"/>
      <c r="BT96" s="132" t="s">
        <v>86</v>
      </c>
      <c r="BV96" s="132" t="s">
        <v>80</v>
      </c>
      <c r="BW96" s="132" t="s">
        <v>90</v>
      </c>
      <c r="BX96" s="132" t="s">
        <v>5</v>
      </c>
      <c r="CL96" s="132" t="s">
        <v>1</v>
      </c>
      <c r="CM96" s="132" t="s">
        <v>86</v>
      </c>
    </row>
    <row r="97" s="7" customFormat="1" ht="16.5" customHeight="1">
      <c r="A97" s="120" t="s">
        <v>82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'02 - ÚT'!J32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28">
        <v>0</v>
      </c>
      <c r="AT97" s="129">
        <f>ROUND(SUM(AV97:AW97),2)</f>
        <v>0</v>
      </c>
      <c r="AU97" s="130">
        <f>'02 - ÚT'!P133</f>
        <v>0</v>
      </c>
      <c r="AV97" s="129">
        <f>'02 - ÚT'!J35</f>
        <v>0</v>
      </c>
      <c r="AW97" s="129">
        <f>'02 - ÚT'!J36</f>
        <v>0</v>
      </c>
      <c r="AX97" s="129">
        <f>'02 - ÚT'!J37</f>
        <v>0</v>
      </c>
      <c r="AY97" s="129">
        <f>'02 - ÚT'!J38</f>
        <v>0</v>
      </c>
      <c r="AZ97" s="129">
        <f>'02 - ÚT'!F35</f>
        <v>0</v>
      </c>
      <c r="BA97" s="129">
        <f>'02 - ÚT'!F36</f>
        <v>0</v>
      </c>
      <c r="BB97" s="129">
        <f>'02 - ÚT'!F37</f>
        <v>0</v>
      </c>
      <c r="BC97" s="129">
        <f>'02 - ÚT'!F38</f>
        <v>0</v>
      </c>
      <c r="BD97" s="131">
        <f>'02 - ÚT'!F39</f>
        <v>0</v>
      </c>
      <c r="BE97" s="7"/>
      <c r="BT97" s="132" t="s">
        <v>86</v>
      </c>
      <c r="BV97" s="132" t="s">
        <v>80</v>
      </c>
      <c r="BW97" s="132" t="s">
        <v>93</v>
      </c>
      <c r="BX97" s="132" t="s">
        <v>5</v>
      </c>
      <c r="CL97" s="132" t="s">
        <v>1</v>
      </c>
      <c r="CM97" s="132" t="s">
        <v>86</v>
      </c>
    </row>
    <row r="98" s="7" customFormat="1" ht="16.5" customHeight="1">
      <c r="A98" s="120" t="s">
        <v>82</v>
      </c>
      <c r="B98" s="121"/>
      <c r="C98" s="122"/>
      <c r="D98" s="123" t="s">
        <v>94</v>
      </c>
      <c r="E98" s="123"/>
      <c r="F98" s="123"/>
      <c r="G98" s="123"/>
      <c r="H98" s="123"/>
      <c r="I98" s="124"/>
      <c r="J98" s="123" t="s">
        <v>95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'03 - Silnoproud materiál+...'!J32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85</v>
      </c>
      <c r="AR98" s="127"/>
      <c r="AS98" s="128">
        <v>0</v>
      </c>
      <c r="AT98" s="129">
        <f>ROUND(SUM(AV98:AW98),2)</f>
        <v>0</v>
      </c>
      <c r="AU98" s="130">
        <f>'03 - Silnoproud materiál+...'!P129</f>
        <v>0</v>
      </c>
      <c r="AV98" s="129">
        <f>'03 - Silnoproud materiál+...'!J35</f>
        <v>0</v>
      </c>
      <c r="AW98" s="129">
        <f>'03 - Silnoproud materiál+...'!J36</f>
        <v>0</v>
      </c>
      <c r="AX98" s="129">
        <f>'03 - Silnoproud materiál+...'!J37</f>
        <v>0</v>
      </c>
      <c r="AY98" s="129">
        <f>'03 - Silnoproud materiál+...'!J38</f>
        <v>0</v>
      </c>
      <c r="AZ98" s="129">
        <f>'03 - Silnoproud materiál+...'!F35</f>
        <v>0</v>
      </c>
      <c r="BA98" s="129">
        <f>'03 - Silnoproud materiál+...'!F36</f>
        <v>0</v>
      </c>
      <c r="BB98" s="129">
        <f>'03 - Silnoproud materiál+...'!F37</f>
        <v>0</v>
      </c>
      <c r="BC98" s="129">
        <f>'03 - Silnoproud materiál+...'!F38</f>
        <v>0</v>
      </c>
      <c r="BD98" s="131">
        <f>'03 - Silnoproud materiál+...'!F39</f>
        <v>0</v>
      </c>
      <c r="BE98" s="7"/>
      <c r="BT98" s="132" t="s">
        <v>86</v>
      </c>
      <c r="BV98" s="132" t="s">
        <v>80</v>
      </c>
      <c r="BW98" s="132" t="s">
        <v>96</v>
      </c>
      <c r="BX98" s="132" t="s">
        <v>5</v>
      </c>
      <c r="CL98" s="132" t="s">
        <v>1</v>
      </c>
      <c r="CM98" s="132" t="s">
        <v>86</v>
      </c>
    </row>
    <row r="99" s="7" customFormat="1" ht="16.5" customHeight="1">
      <c r="A99" s="120" t="s">
        <v>82</v>
      </c>
      <c r="B99" s="121"/>
      <c r="C99" s="122"/>
      <c r="D99" s="123" t="s">
        <v>97</v>
      </c>
      <c r="E99" s="123"/>
      <c r="F99" s="123"/>
      <c r="G99" s="123"/>
      <c r="H99" s="123"/>
      <c r="I99" s="124"/>
      <c r="J99" s="123" t="s">
        <v>98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'04 - Slaboproud materiál+...'!J32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85</v>
      </c>
      <c r="AR99" s="127"/>
      <c r="AS99" s="128">
        <v>0</v>
      </c>
      <c r="AT99" s="129">
        <f>ROUND(SUM(AV99:AW99),2)</f>
        <v>0</v>
      </c>
      <c r="AU99" s="130">
        <f>'04 - Slaboproud materiál+...'!P130</f>
        <v>0</v>
      </c>
      <c r="AV99" s="129">
        <f>'04 - Slaboproud materiál+...'!J35</f>
        <v>0</v>
      </c>
      <c r="AW99" s="129">
        <f>'04 - Slaboproud materiál+...'!J36</f>
        <v>0</v>
      </c>
      <c r="AX99" s="129">
        <f>'04 - Slaboproud materiál+...'!J37</f>
        <v>0</v>
      </c>
      <c r="AY99" s="129">
        <f>'04 - Slaboproud materiál+...'!J38</f>
        <v>0</v>
      </c>
      <c r="AZ99" s="129">
        <f>'04 - Slaboproud materiál+...'!F35</f>
        <v>0</v>
      </c>
      <c r="BA99" s="129">
        <f>'04 - Slaboproud materiál+...'!F36</f>
        <v>0</v>
      </c>
      <c r="BB99" s="129">
        <f>'04 - Slaboproud materiál+...'!F37</f>
        <v>0</v>
      </c>
      <c r="BC99" s="129">
        <f>'04 - Slaboproud materiál+...'!F38</f>
        <v>0</v>
      </c>
      <c r="BD99" s="131">
        <f>'04 - Slaboproud materiál+...'!F39</f>
        <v>0</v>
      </c>
      <c r="BE99" s="7"/>
      <c r="BT99" s="132" t="s">
        <v>86</v>
      </c>
      <c r="BV99" s="132" t="s">
        <v>80</v>
      </c>
      <c r="BW99" s="132" t="s">
        <v>99</v>
      </c>
      <c r="BX99" s="132" t="s">
        <v>5</v>
      </c>
      <c r="CL99" s="132" t="s">
        <v>1</v>
      </c>
      <c r="CM99" s="132" t="s">
        <v>86</v>
      </c>
    </row>
    <row r="100" s="7" customFormat="1" ht="16.5" customHeight="1">
      <c r="A100" s="120" t="s">
        <v>82</v>
      </c>
      <c r="B100" s="121"/>
      <c r="C100" s="122"/>
      <c r="D100" s="123" t="s">
        <v>100</v>
      </c>
      <c r="E100" s="123"/>
      <c r="F100" s="123"/>
      <c r="G100" s="123"/>
      <c r="H100" s="123"/>
      <c r="I100" s="124"/>
      <c r="J100" s="123" t="s">
        <v>101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'05 - Stavební přípomoce p...'!J32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85</v>
      </c>
      <c r="AR100" s="127"/>
      <c r="AS100" s="128">
        <v>0</v>
      </c>
      <c r="AT100" s="129">
        <f>ROUND(SUM(AV100:AW100),2)</f>
        <v>0</v>
      </c>
      <c r="AU100" s="130">
        <f>'05 - Stavební přípomoce p...'!P129</f>
        <v>0</v>
      </c>
      <c r="AV100" s="129">
        <f>'05 - Stavební přípomoce p...'!J35</f>
        <v>0</v>
      </c>
      <c r="AW100" s="129">
        <f>'05 - Stavební přípomoce p...'!J36</f>
        <v>0</v>
      </c>
      <c r="AX100" s="129">
        <f>'05 - Stavební přípomoce p...'!J37</f>
        <v>0</v>
      </c>
      <c r="AY100" s="129">
        <f>'05 - Stavební přípomoce p...'!J38</f>
        <v>0</v>
      </c>
      <c r="AZ100" s="129">
        <f>'05 - Stavební přípomoce p...'!F35</f>
        <v>0</v>
      </c>
      <c r="BA100" s="129">
        <f>'05 - Stavební přípomoce p...'!F36</f>
        <v>0</v>
      </c>
      <c r="BB100" s="129">
        <f>'05 - Stavební přípomoce p...'!F37</f>
        <v>0</v>
      </c>
      <c r="BC100" s="129">
        <f>'05 - Stavební přípomoce p...'!F38</f>
        <v>0</v>
      </c>
      <c r="BD100" s="131">
        <f>'05 - Stavební přípomoce p...'!F39</f>
        <v>0</v>
      </c>
      <c r="BE100" s="7"/>
      <c r="BT100" s="132" t="s">
        <v>86</v>
      </c>
      <c r="BV100" s="132" t="s">
        <v>80</v>
      </c>
      <c r="BW100" s="132" t="s">
        <v>102</v>
      </c>
      <c r="BX100" s="132" t="s">
        <v>5</v>
      </c>
      <c r="CL100" s="132" t="s">
        <v>1</v>
      </c>
      <c r="CM100" s="132" t="s">
        <v>86</v>
      </c>
    </row>
    <row r="101" s="7" customFormat="1" ht="16.5" customHeight="1">
      <c r="A101" s="120" t="s">
        <v>82</v>
      </c>
      <c r="B101" s="121"/>
      <c r="C101" s="122"/>
      <c r="D101" s="123" t="s">
        <v>103</v>
      </c>
      <c r="E101" s="123"/>
      <c r="F101" s="123"/>
      <c r="G101" s="123"/>
      <c r="H101" s="123"/>
      <c r="I101" s="124"/>
      <c r="J101" s="123" t="s">
        <v>104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'06 - Stavební přípomoce p...'!J32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85</v>
      </c>
      <c r="AR101" s="127"/>
      <c r="AS101" s="128">
        <v>0</v>
      </c>
      <c r="AT101" s="129">
        <f>ROUND(SUM(AV101:AW101),2)</f>
        <v>0</v>
      </c>
      <c r="AU101" s="130">
        <f>'06 - Stavební přípomoce p...'!P129</f>
        <v>0</v>
      </c>
      <c r="AV101" s="129">
        <f>'06 - Stavební přípomoce p...'!J35</f>
        <v>0</v>
      </c>
      <c r="AW101" s="129">
        <f>'06 - Stavební přípomoce p...'!J36</f>
        <v>0</v>
      </c>
      <c r="AX101" s="129">
        <f>'06 - Stavební přípomoce p...'!J37</f>
        <v>0</v>
      </c>
      <c r="AY101" s="129">
        <f>'06 - Stavební přípomoce p...'!J38</f>
        <v>0</v>
      </c>
      <c r="AZ101" s="129">
        <f>'06 - Stavební přípomoce p...'!F35</f>
        <v>0</v>
      </c>
      <c r="BA101" s="129">
        <f>'06 - Stavební přípomoce p...'!F36</f>
        <v>0</v>
      </c>
      <c r="BB101" s="129">
        <f>'06 - Stavební přípomoce p...'!F37</f>
        <v>0</v>
      </c>
      <c r="BC101" s="129">
        <f>'06 - Stavební přípomoce p...'!F38</f>
        <v>0</v>
      </c>
      <c r="BD101" s="131">
        <f>'06 - Stavební přípomoce p...'!F39</f>
        <v>0</v>
      </c>
      <c r="BE101" s="7"/>
      <c r="BT101" s="132" t="s">
        <v>86</v>
      </c>
      <c r="BV101" s="132" t="s">
        <v>80</v>
      </c>
      <c r="BW101" s="132" t="s">
        <v>105</v>
      </c>
      <c r="BX101" s="132" t="s">
        <v>5</v>
      </c>
      <c r="CL101" s="132" t="s">
        <v>1</v>
      </c>
      <c r="CM101" s="132" t="s">
        <v>86</v>
      </c>
    </row>
    <row r="102" s="7" customFormat="1" ht="16.5" customHeight="1">
      <c r="A102" s="120" t="s">
        <v>82</v>
      </c>
      <c r="B102" s="121"/>
      <c r="C102" s="122"/>
      <c r="D102" s="123" t="s">
        <v>106</v>
      </c>
      <c r="E102" s="123"/>
      <c r="F102" s="123"/>
      <c r="G102" s="123"/>
      <c r="H102" s="123"/>
      <c r="I102" s="124"/>
      <c r="J102" s="123" t="s">
        <v>107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'07 - Svítidla'!J32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85</v>
      </c>
      <c r="AR102" s="127"/>
      <c r="AS102" s="128">
        <v>0</v>
      </c>
      <c r="AT102" s="129">
        <f>ROUND(SUM(AV102:AW102),2)</f>
        <v>0</v>
      </c>
      <c r="AU102" s="130">
        <f>'07 - Svítidla'!P127</f>
        <v>0</v>
      </c>
      <c r="AV102" s="129">
        <f>'07 - Svítidla'!J35</f>
        <v>0</v>
      </c>
      <c r="AW102" s="129">
        <f>'07 - Svítidla'!J36</f>
        <v>0</v>
      </c>
      <c r="AX102" s="129">
        <f>'07 - Svítidla'!J37</f>
        <v>0</v>
      </c>
      <c r="AY102" s="129">
        <f>'07 - Svítidla'!J38</f>
        <v>0</v>
      </c>
      <c r="AZ102" s="129">
        <f>'07 - Svítidla'!F35</f>
        <v>0</v>
      </c>
      <c r="BA102" s="129">
        <f>'07 - Svítidla'!F36</f>
        <v>0</v>
      </c>
      <c r="BB102" s="129">
        <f>'07 - Svítidla'!F37</f>
        <v>0</v>
      </c>
      <c r="BC102" s="129">
        <f>'07 - Svítidla'!F38</f>
        <v>0</v>
      </c>
      <c r="BD102" s="131">
        <f>'07 - Svítidla'!F39</f>
        <v>0</v>
      </c>
      <c r="BE102" s="7"/>
      <c r="BT102" s="132" t="s">
        <v>86</v>
      </c>
      <c r="BV102" s="132" t="s">
        <v>80</v>
      </c>
      <c r="BW102" s="132" t="s">
        <v>108</v>
      </c>
      <c r="BX102" s="132" t="s">
        <v>5</v>
      </c>
      <c r="CL102" s="132" t="s">
        <v>1</v>
      </c>
      <c r="CM102" s="132" t="s">
        <v>86</v>
      </c>
    </row>
    <row r="103" s="7" customFormat="1" ht="16.5" customHeight="1">
      <c r="A103" s="120" t="s">
        <v>82</v>
      </c>
      <c r="B103" s="121"/>
      <c r="C103" s="122"/>
      <c r="D103" s="123" t="s">
        <v>109</v>
      </c>
      <c r="E103" s="123"/>
      <c r="F103" s="123"/>
      <c r="G103" s="123"/>
      <c r="H103" s="123"/>
      <c r="I103" s="124"/>
      <c r="J103" s="123" t="s">
        <v>110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'08 - Ostatní'!J32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85</v>
      </c>
      <c r="AR103" s="127"/>
      <c r="AS103" s="133">
        <v>0</v>
      </c>
      <c r="AT103" s="134">
        <f>ROUND(SUM(AV103:AW103),2)</f>
        <v>0</v>
      </c>
      <c r="AU103" s="135">
        <f>'08 - Ostatní'!P126</f>
        <v>0</v>
      </c>
      <c r="AV103" s="134">
        <f>'08 - Ostatní'!J35</f>
        <v>0</v>
      </c>
      <c r="AW103" s="134">
        <f>'08 - Ostatní'!J36</f>
        <v>0</v>
      </c>
      <c r="AX103" s="134">
        <f>'08 - Ostatní'!J37</f>
        <v>0</v>
      </c>
      <c r="AY103" s="134">
        <f>'08 - Ostatní'!J38</f>
        <v>0</v>
      </c>
      <c r="AZ103" s="134">
        <f>'08 - Ostatní'!F35</f>
        <v>0</v>
      </c>
      <c r="BA103" s="134">
        <f>'08 - Ostatní'!F36</f>
        <v>0</v>
      </c>
      <c r="BB103" s="134">
        <f>'08 - Ostatní'!F37</f>
        <v>0</v>
      </c>
      <c r="BC103" s="134">
        <f>'08 - Ostatní'!F38</f>
        <v>0</v>
      </c>
      <c r="BD103" s="136">
        <f>'08 - Ostatní'!F39</f>
        <v>0</v>
      </c>
      <c r="BE103" s="7"/>
      <c r="BT103" s="132" t="s">
        <v>86</v>
      </c>
      <c r="BV103" s="132" t="s">
        <v>80</v>
      </c>
      <c r="BW103" s="132" t="s">
        <v>111</v>
      </c>
      <c r="BX103" s="132" t="s">
        <v>5</v>
      </c>
      <c r="CL103" s="132" t="s">
        <v>1</v>
      </c>
      <c r="CM103" s="132" t="s">
        <v>86</v>
      </c>
    </row>
    <row r="104" s="2" customFormat="1" ht="30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</sheetData>
  <sheetProtection sheet="1" formatColumns="0" formatRows="0" objects="1" scenarios="1" spinCount="100000" saltValue="QCg42brIjZvne/pJQTigW2tSN3fjTNiKlltH+Osuy36CZUy8yR2zDxY7Mfl/WJ479brTgnANoY5HH5uG3xQPig==" hashValue="caWG5J6mTA0pUsJpBtC3Ppk6dkz5HuA64L8xMuqZLGuARAvAkz1EnahS0kqzIsaGmm1n3B3LRLOk+qR8n2sv3g==" algorithmName="SHA-512" password="CC35"/>
  <mergeCells count="7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 - VRN'!C2" display="/"/>
    <hyperlink ref="A96" location="'01 - Oprava bytu - staveb...'!C2" display="/"/>
    <hyperlink ref="A97" location="'02 - ÚT'!C2" display="/"/>
    <hyperlink ref="A98" location="'03 - Silnoproud materiál+...'!C2" display="/"/>
    <hyperlink ref="A99" location="'04 - Slaboproud materiál+...'!C2" display="/"/>
    <hyperlink ref="A100" location="'05 - Stavební přípomoce p...'!C2" display="/"/>
    <hyperlink ref="A101" location="'06 - Stavební přípomoce p...'!C2" display="/"/>
    <hyperlink ref="A102" location="'07 - Svítidla'!C2" display="/"/>
    <hyperlink ref="A103" location="'08 - Ostat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bytu - Brno, Starobrněnská 7, byt č.11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1589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115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116</v>
      </c>
      <c r="E31" s="39"/>
      <c r="F31" s="39"/>
      <c r="G31" s="39"/>
      <c r="H31" s="39"/>
      <c r="I31" s="39"/>
      <c r="J31" s="151">
        <f>J99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1" t="s">
        <v>43</v>
      </c>
      <c r="F35" s="157">
        <f>ROUND((SUM(BE99:BE106) + SUM(BE126:BE129)),  2)</f>
        <v>0</v>
      </c>
      <c r="G35" s="39"/>
      <c r="H35" s="39"/>
      <c r="I35" s="158">
        <v>0.20999999999999999</v>
      </c>
      <c r="J35" s="157">
        <f>ROUND(((SUM(BE99:BE106) + SUM(BE126:BE129))*I35),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44</v>
      </c>
      <c r="F36" s="157">
        <f>ROUND((SUM(BF99:BF106) + SUM(BF126:BF129)),  2)</f>
        <v>0</v>
      </c>
      <c r="G36" s="39"/>
      <c r="H36" s="39"/>
      <c r="I36" s="158">
        <v>0.14999999999999999</v>
      </c>
      <c r="J36" s="157">
        <f>ROUND(((SUM(BF99:BF106) + SUM(BF126:BF129))*I36),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7">
        <f>ROUND((SUM(BG99:BG106) + SUM(BG126:BG129)),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46</v>
      </c>
      <c r="F38" s="157">
        <f>ROUND((SUM(BH99:BH106) + SUM(BH126:BH129)),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47</v>
      </c>
      <c r="F39" s="157">
        <f>ROUND((SUM(BI99:BI106) + SUM(BI126:BI129)),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51</v>
      </c>
      <c r="E50" s="167"/>
      <c r="F50" s="167"/>
      <c r="G50" s="166" t="s">
        <v>52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53</v>
      </c>
      <c r="E61" s="169"/>
      <c r="F61" s="170" t="s">
        <v>54</v>
      </c>
      <c r="G61" s="168" t="s">
        <v>53</v>
      </c>
      <c r="H61" s="169"/>
      <c r="I61" s="169"/>
      <c r="J61" s="171" t="s">
        <v>54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55</v>
      </c>
      <c r="E65" s="172"/>
      <c r="F65" s="172"/>
      <c r="G65" s="166" t="s">
        <v>56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53</v>
      </c>
      <c r="E76" s="169"/>
      <c r="F76" s="170" t="s">
        <v>54</v>
      </c>
      <c r="G76" s="168" t="s">
        <v>53</v>
      </c>
      <c r="H76" s="169"/>
      <c r="I76" s="169"/>
      <c r="J76" s="171" t="s">
        <v>54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Oprava bytu - Brno, Starobrněnská 7, byt č.11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08 - Ostatní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Brno</v>
      </c>
      <c r="G89" s="41"/>
      <c r="H89" s="41"/>
      <c r="I89" s="33" t="s">
        <v>22</v>
      </c>
      <c r="J89" s="80" t="str">
        <f>IF(J12="","",J12)</f>
        <v>11. 3. 2022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Brno-MČ Brno-střed</v>
      </c>
      <c r="G91" s="41"/>
      <c r="H91" s="41"/>
      <c r="I91" s="33" t="s">
        <v>32</v>
      </c>
      <c r="J91" s="37" t="str">
        <f>E21</f>
        <v>Ing. arch. Jitka Bidlová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118</v>
      </c>
      <c r="D94" s="179"/>
      <c r="E94" s="179"/>
      <c r="F94" s="179"/>
      <c r="G94" s="179"/>
      <c r="H94" s="179"/>
      <c r="I94" s="179"/>
      <c r="J94" s="180" t="s">
        <v>119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120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2" customFormat="1" ht="21.84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6.96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29.28" customHeight="1">
      <c r="A99" s="39"/>
      <c r="B99" s="40"/>
      <c r="C99" s="181" t="s">
        <v>124</v>
      </c>
      <c r="D99" s="41"/>
      <c r="E99" s="41"/>
      <c r="F99" s="41"/>
      <c r="G99" s="41"/>
      <c r="H99" s="41"/>
      <c r="I99" s="41"/>
      <c r="J99" s="194">
        <f>ROUND(J100 + J101 + J102 + J103 + J104 + J105,2)</f>
        <v>0</v>
      </c>
      <c r="K99" s="41"/>
      <c r="L99" s="64"/>
      <c r="N99" s="195" t="s">
        <v>42</v>
      </c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8" customHeight="1">
      <c r="A100" s="39"/>
      <c r="B100" s="40"/>
      <c r="C100" s="41"/>
      <c r="D100" s="196" t="s">
        <v>125</v>
      </c>
      <c r="E100" s="197"/>
      <c r="F100" s="197"/>
      <c r="G100" s="41"/>
      <c r="H100" s="41"/>
      <c r="I100" s="41"/>
      <c r="J100" s="198">
        <v>0</v>
      </c>
      <c r="K100" s="41"/>
      <c r="L100" s="199"/>
      <c r="M100" s="200"/>
      <c r="N100" s="201" t="s">
        <v>44</v>
      </c>
      <c r="O100" s="200"/>
      <c r="P100" s="200"/>
      <c r="Q100" s="200"/>
      <c r="R100" s="200"/>
      <c r="S100" s="202"/>
      <c r="T100" s="202"/>
      <c r="U100" s="202"/>
      <c r="V100" s="202"/>
      <c r="W100" s="202"/>
      <c r="X100" s="202"/>
      <c r="Y100" s="202"/>
      <c r="Z100" s="202"/>
      <c r="AA100" s="202"/>
      <c r="AB100" s="202"/>
      <c r="AC100" s="202"/>
      <c r="AD100" s="202"/>
      <c r="AE100" s="202"/>
      <c r="AF100" s="200"/>
      <c r="AG100" s="200"/>
      <c r="AH100" s="200"/>
      <c r="AI100" s="200"/>
      <c r="AJ100" s="200"/>
      <c r="AK100" s="200"/>
      <c r="AL100" s="200"/>
      <c r="AM100" s="200"/>
      <c r="AN100" s="200"/>
      <c r="AO100" s="200"/>
      <c r="AP100" s="200"/>
      <c r="AQ100" s="200"/>
      <c r="AR100" s="200"/>
      <c r="AS100" s="200"/>
      <c r="AT100" s="200"/>
      <c r="AU100" s="200"/>
      <c r="AV100" s="200"/>
      <c r="AW100" s="200"/>
      <c r="AX100" s="200"/>
      <c r="AY100" s="203" t="s">
        <v>84</v>
      </c>
      <c r="AZ100" s="200"/>
      <c r="BA100" s="200"/>
      <c r="BB100" s="200"/>
      <c r="BC100" s="200"/>
      <c r="BD100" s="200"/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203" t="s">
        <v>126</v>
      </c>
      <c r="BK100" s="200"/>
      <c r="BL100" s="200"/>
      <c r="BM100" s="200"/>
    </row>
    <row r="101" s="2" customFormat="1" ht="18" customHeight="1">
      <c r="A101" s="39"/>
      <c r="B101" s="40"/>
      <c r="C101" s="41"/>
      <c r="D101" s="196" t="s">
        <v>127</v>
      </c>
      <c r="E101" s="197"/>
      <c r="F101" s="197"/>
      <c r="G101" s="41"/>
      <c r="H101" s="41"/>
      <c r="I101" s="41"/>
      <c r="J101" s="198">
        <v>0</v>
      </c>
      <c r="K101" s="41"/>
      <c r="L101" s="199"/>
      <c r="M101" s="200"/>
      <c r="N101" s="201" t="s">
        <v>44</v>
      </c>
      <c r="O101" s="200"/>
      <c r="P101" s="200"/>
      <c r="Q101" s="200"/>
      <c r="R101" s="200"/>
      <c r="S101" s="202"/>
      <c r="T101" s="202"/>
      <c r="U101" s="202"/>
      <c r="V101" s="202"/>
      <c r="W101" s="202"/>
      <c r="X101" s="202"/>
      <c r="Y101" s="202"/>
      <c r="Z101" s="202"/>
      <c r="AA101" s="202"/>
      <c r="AB101" s="202"/>
      <c r="AC101" s="202"/>
      <c r="AD101" s="202"/>
      <c r="AE101" s="202"/>
      <c r="AF101" s="200"/>
      <c r="AG101" s="200"/>
      <c r="AH101" s="200"/>
      <c r="AI101" s="200"/>
      <c r="AJ101" s="200"/>
      <c r="AK101" s="200"/>
      <c r="AL101" s="200"/>
      <c r="AM101" s="200"/>
      <c r="AN101" s="200"/>
      <c r="AO101" s="200"/>
      <c r="AP101" s="200"/>
      <c r="AQ101" s="200"/>
      <c r="AR101" s="200"/>
      <c r="AS101" s="200"/>
      <c r="AT101" s="200"/>
      <c r="AU101" s="200"/>
      <c r="AV101" s="200"/>
      <c r="AW101" s="200"/>
      <c r="AX101" s="200"/>
      <c r="AY101" s="203" t="s">
        <v>84</v>
      </c>
      <c r="AZ101" s="200"/>
      <c r="BA101" s="200"/>
      <c r="BB101" s="200"/>
      <c r="BC101" s="200"/>
      <c r="BD101" s="200"/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03" t="s">
        <v>126</v>
      </c>
      <c r="BK101" s="200"/>
      <c r="BL101" s="200"/>
      <c r="BM101" s="200"/>
    </row>
    <row r="102" s="2" customFormat="1" ht="18" customHeight="1">
      <c r="A102" s="39"/>
      <c r="B102" s="40"/>
      <c r="C102" s="41"/>
      <c r="D102" s="196" t="s">
        <v>128</v>
      </c>
      <c r="E102" s="197"/>
      <c r="F102" s="197"/>
      <c r="G102" s="41"/>
      <c r="H102" s="41"/>
      <c r="I102" s="41"/>
      <c r="J102" s="198">
        <v>0</v>
      </c>
      <c r="K102" s="41"/>
      <c r="L102" s="199"/>
      <c r="M102" s="200"/>
      <c r="N102" s="201" t="s">
        <v>44</v>
      </c>
      <c r="O102" s="200"/>
      <c r="P102" s="200"/>
      <c r="Q102" s="200"/>
      <c r="R102" s="200"/>
      <c r="S102" s="202"/>
      <c r="T102" s="202"/>
      <c r="U102" s="202"/>
      <c r="V102" s="202"/>
      <c r="W102" s="202"/>
      <c r="X102" s="202"/>
      <c r="Y102" s="202"/>
      <c r="Z102" s="202"/>
      <c r="AA102" s="202"/>
      <c r="AB102" s="202"/>
      <c r="AC102" s="202"/>
      <c r="AD102" s="202"/>
      <c r="AE102" s="202"/>
      <c r="AF102" s="200"/>
      <c r="AG102" s="200"/>
      <c r="AH102" s="200"/>
      <c r="AI102" s="200"/>
      <c r="AJ102" s="200"/>
      <c r="AK102" s="200"/>
      <c r="AL102" s="200"/>
      <c r="AM102" s="200"/>
      <c r="AN102" s="200"/>
      <c r="AO102" s="200"/>
      <c r="AP102" s="200"/>
      <c r="AQ102" s="200"/>
      <c r="AR102" s="200"/>
      <c r="AS102" s="200"/>
      <c r="AT102" s="200"/>
      <c r="AU102" s="200"/>
      <c r="AV102" s="200"/>
      <c r="AW102" s="200"/>
      <c r="AX102" s="200"/>
      <c r="AY102" s="203" t="s">
        <v>84</v>
      </c>
      <c r="AZ102" s="200"/>
      <c r="BA102" s="200"/>
      <c r="BB102" s="200"/>
      <c r="BC102" s="200"/>
      <c r="BD102" s="200"/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03" t="s">
        <v>126</v>
      </c>
      <c r="BK102" s="200"/>
      <c r="BL102" s="200"/>
      <c r="BM102" s="200"/>
    </row>
    <row r="103" s="2" customFormat="1" ht="18" customHeight="1">
      <c r="A103" s="39"/>
      <c r="B103" s="40"/>
      <c r="C103" s="41"/>
      <c r="D103" s="196" t="s">
        <v>129</v>
      </c>
      <c r="E103" s="197"/>
      <c r="F103" s="197"/>
      <c r="G103" s="41"/>
      <c r="H103" s="41"/>
      <c r="I103" s="41"/>
      <c r="J103" s="198">
        <v>0</v>
      </c>
      <c r="K103" s="41"/>
      <c r="L103" s="199"/>
      <c r="M103" s="200"/>
      <c r="N103" s="201" t="s">
        <v>44</v>
      </c>
      <c r="O103" s="200"/>
      <c r="P103" s="200"/>
      <c r="Q103" s="200"/>
      <c r="R103" s="200"/>
      <c r="S103" s="202"/>
      <c r="T103" s="202"/>
      <c r="U103" s="202"/>
      <c r="V103" s="202"/>
      <c r="W103" s="202"/>
      <c r="X103" s="202"/>
      <c r="Y103" s="202"/>
      <c r="Z103" s="202"/>
      <c r="AA103" s="202"/>
      <c r="AB103" s="202"/>
      <c r="AC103" s="202"/>
      <c r="AD103" s="202"/>
      <c r="AE103" s="202"/>
      <c r="AF103" s="200"/>
      <c r="AG103" s="200"/>
      <c r="AH103" s="200"/>
      <c r="AI103" s="200"/>
      <c r="AJ103" s="200"/>
      <c r="AK103" s="200"/>
      <c r="AL103" s="200"/>
      <c r="AM103" s="200"/>
      <c r="AN103" s="200"/>
      <c r="AO103" s="200"/>
      <c r="AP103" s="200"/>
      <c r="AQ103" s="200"/>
      <c r="AR103" s="200"/>
      <c r="AS103" s="200"/>
      <c r="AT103" s="200"/>
      <c r="AU103" s="200"/>
      <c r="AV103" s="200"/>
      <c r="AW103" s="200"/>
      <c r="AX103" s="200"/>
      <c r="AY103" s="203" t="s">
        <v>84</v>
      </c>
      <c r="AZ103" s="200"/>
      <c r="BA103" s="200"/>
      <c r="BB103" s="200"/>
      <c r="BC103" s="200"/>
      <c r="BD103" s="200"/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03" t="s">
        <v>126</v>
      </c>
      <c r="BK103" s="200"/>
      <c r="BL103" s="200"/>
      <c r="BM103" s="200"/>
    </row>
    <row r="104" s="2" customFormat="1" ht="18" customHeight="1">
      <c r="A104" s="39"/>
      <c r="B104" s="40"/>
      <c r="C104" s="41"/>
      <c r="D104" s="196" t="s">
        <v>130</v>
      </c>
      <c r="E104" s="197"/>
      <c r="F104" s="197"/>
      <c r="G104" s="41"/>
      <c r="H104" s="41"/>
      <c r="I104" s="41"/>
      <c r="J104" s="198">
        <v>0</v>
      </c>
      <c r="K104" s="41"/>
      <c r="L104" s="199"/>
      <c r="M104" s="200"/>
      <c r="N104" s="201" t="s">
        <v>44</v>
      </c>
      <c r="O104" s="200"/>
      <c r="P104" s="200"/>
      <c r="Q104" s="200"/>
      <c r="R104" s="200"/>
      <c r="S104" s="202"/>
      <c r="T104" s="202"/>
      <c r="U104" s="202"/>
      <c r="V104" s="202"/>
      <c r="W104" s="202"/>
      <c r="X104" s="202"/>
      <c r="Y104" s="202"/>
      <c r="Z104" s="202"/>
      <c r="AA104" s="202"/>
      <c r="AB104" s="202"/>
      <c r="AC104" s="202"/>
      <c r="AD104" s="202"/>
      <c r="AE104" s="202"/>
      <c r="AF104" s="200"/>
      <c r="AG104" s="200"/>
      <c r="AH104" s="200"/>
      <c r="AI104" s="200"/>
      <c r="AJ104" s="200"/>
      <c r="AK104" s="200"/>
      <c r="AL104" s="200"/>
      <c r="AM104" s="200"/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3" t="s">
        <v>84</v>
      </c>
      <c r="AZ104" s="200"/>
      <c r="BA104" s="200"/>
      <c r="BB104" s="200"/>
      <c r="BC104" s="200"/>
      <c r="BD104" s="200"/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03" t="s">
        <v>126</v>
      </c>
      <c r="BK104" s="200"/>
      <c r="BL104" s="200"/>
      <c r="BM104" s="200"/>
    </row>
    <row r="105" s="2" customFormat="1" ht="18" customHeight="1">
      <c r="A105" s="39"/>
      <c r="B105" s="40"/>
      <c r="C105" s="41"/>
      <c r="D105" s="197" t="s">
        <v>131</v>
      </c>
      <c r="E105" s="41"/>
      <c r="F105" s="41"/>
      <c r="G105" s="41"/>
      <c r="H105" s="41"/>
      <c r="I105" s="41"/>
      <c r="J105" s="198">
        <f>ROUND(J30*T105,2)</f>
        <v>0</v>
      </c>
      <c r="K105" s="41"/>
      <c r="L105" s="199"/>
      <c r="M105" s="200"/>
      <c r="N105" s="201" t="s">
        <v>44</v>
      </c>
      <c r="O105" s="200"/>
      <c r="P105" s="200"/>
      <c r="Q105" s="200"/>
      <c r="R105" s="200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0"/>
      <c r="AG105" s="200"/>
      <c r="AH105" s="200"/>
      <c r="AI105" s="200"/>
      <c r="AJ105" s="200"/>
      <c r="AK105" s="200"/>
      <c r="AL105" s="200"/>
      <c r="AM105" s="200"/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0"/>
      <c r="AY105" s="203" t="s">
        <v>132</v>
      </c>
      <c r="AZ105" s="200"/>
      <c r="BA105" s="200"/>
      <c r="BB105" s="200"/>
      <c r="BC105" s="200"/>
      <c r="BD105" s="200"/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03" t="s">
        <v>126</v>
      </c>
      <c r="BK105" s="200"/>
      <c r="BL105" s="200"/>
      <c r="BM105" s="200"/>
    </row>
    <row r="106" s="2" customForma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9.28" customHeight="1">
      <c r="A107" s="39"/>
      <c r="B107" s="40"/>
      <c r="C107" s="205" t="s">
        <v>133</v>
      </c>
      <c r="D107" s="179"/>
      <c r="E107" s="179"/>
      <c r="F107" s="179"/>
      <c r="G107" s="179"/>
      <c r="H107" s="179"/>
      <c r="I107" s="179"/>
      <c r="J107" s="206">
        <f>ROUND(J96+J99,2)</f>
        <v>0</v>
      </c>
      <c r="K107" s="179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134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7" t="str">
        <f>E7</f>
        <v>Oprava bytu - Brno, Starobrněnská 7, byt č.11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113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08 - Ostatní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>Brno</v>
      </c>
      <c r="G120" s="41"/>
      <c r="H120" s="41"/>
      <c r="I120" s="33" t="s">
        <v>22</v>
      </c>
      <c r="J120" s="80" t="str">
        <f>IF(J12="","",J12)</f>
        <v>11. 3. 2022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5.65" customHeight="1">
      <c r="A122" s="39"/>
      <c r="B122" s="40"/>
      <c r="C122" s="33" t="s">
        <v>24</v>
      </c>
      <c r="D122" s="41"/>
      <c r="E122" s="41"/>
      <c r="F122" s="28" t="str">
        <f>E15</f>
        <v>Statutární město Brno-MČ Brno-střed</v>
      </c>
      <c r="G122" s="41"/>
      <c r="H122" s="41"/>
      <c r="I122" s="33" t="s">
        <v>32</v>
      </c>
      <c r="J122" s="37" t="str">
        <f>E21</f>
        <v>Ing. arch. Jitka Bidlová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30</v>
      </c>
      <c r="D123" s="41"/>
      <c r="E123" s="41"/>
      <c r="F123" s="28" t="str">
        <f>IF(E18="","",E18)</f>
        <v>Vyplň údaj</v>
      </c>
      <c r="G123" s="41"/>
      <c r="H123" s="41"/>
      <c r="I123" s="33" t="s">
        <v>35</v>
      </c>
      <c r="J123" s="37" t="str">
        <f>E24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7"/>
      <c r="B125" s="208"/>
      <c r="C125" s="209" t="s">
        <v>135</v>
      </c>
      <c r="D125" s="210" t="s">
        <v>63</v>
      </c>
      <c r="E125" s="210" t="s">
        <v>59</v>
      </c>
      <c r="F125" s="210" t="s">
        <v>60</v>
      </c>
      <c r="G125" s="210" t="s">
        <v>136</v>
      </c>
      <c r="H125" s="210" t="s">
        <v>137</v>
      </c>
      <c r="I125" s="210" t="s">
        <v>138</v>
      </c>
      <c r="J125" s="210" t="s">
        <v>119</v>
      </c>
      <c r="K125" s="211" t="s">
        <v>139</v>
      </c>
      <c r="L125" s="212"/>
      <c r="M125" s="101" t="s">
        <v>1</v>
      </c>
      <c r="N125" s="102" t="s">
        <v>42</v>
      </c>
      <c r="O125" s="102" t="s">
        <v>140</v>
      </c>
      <c r="P125" s="102" t="s">
        <v>141</v>
      </c>
      <c r="Q125" s="102" t="s">
        <v>142</v>
      </c>
      <c r="R125" s="102" t="s">
        <v>143</v>
      </c>
      <c r="S125" s="102" t="s">
        <v>144</v>
      </c>
      <c r="T125" s="103" t="s">
        <v>145</v>
      </c>
      <c r="U125" s="207"/>
      <c r="V125" s="207"/>
      <c r="W125" s="207"/>
      <c r="X125" s="207"/>
      <c r="Y125" s="207"/>
      <c r="Z125" s="207"/>
      <c r="AA125" s="207"/>
      <c r="AB125" s="207"/>
      <c r="AC125" s="207"/>
      <c r="AD125" s="207"/>
      <c r="AE125" s="207"/>
    </row>
    <row r="126" s="2" customFormat="1" ht="22.8" customHeight="1">
      <c r="A126" s="39"/>
      <c r="B126" s="40"/>
      <c r="C126" s="108" t="s">
        <v>146</v>
      </c>
      <c r="D126" s="41"/>
      <c r="E126" s="41"/>
      <c r="F126" s="41"/>
      <c r="G126" s="41"/>
      <c r="H126" s="41"/>
      <c r="I126" s="41"/>
      <c r="J126" s="213">
        <f>BK126</f>
        <v>0</v>
      </c>
      <c r="K126" s="41"/>
      <c r="L126" s="45"/>
      <c r="M126" s="104"/>
      <c r="N126" s="214"/>
      <c r="O126" s="105"/>
      <c r="P126" s="215">
        <f>SUM(P127:P129)</f>
        <v>0</v>
      </c>
      <c r="Q126" s="105"/>
      <c r="R126" s="215">
        <f>SUM(R127:R129)</f>
        <v>0</v>
      </c>
      <c r="S126" s="105"/>
      <c r="T126" s="216">
        <f>SUM(T127:T129)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77</v>
      </c>
      <c r="AU126" s="18" t="s">
        <v>121</v>
      </c>
      <c r="BK126" s="217">
        <f>SUM(BK127:BK129)</f>
        <v>0</v>
      </c>
    </row>
    <row r="127" s="2" customFormat="1" ht="24.15" customHeight="1">
      <c r="A127" s="39"/>
      <c r="B127" s="40"/>
      <c r="C127" s="234" t="s">
        <v>86</v>
      </c>
      <c r="D127" s="234" t="s">
        <v>151</v>
      </c>
      <c r="E127" s="235" t="s">
        <v>1590</v>
      </c>
      <c r="F127" s="236" t="s">
        <v>1591</v>
      </c>
      <c r="G127" s="237" t="s">
        <v>1592</v>
      </c>
      <c r="H127" s="238">
        <v>1</v>
      </c>
      <c r="I127" s="239"/>
      <c r="J127" s="240">
        <f>ROUND(I127*H127,2)</f>
        <v>0</v>
      </c>
      <c r="K127" s="236" t="s">
        <v>1</v>
      </c>
      <c r="L127" s="45"/>
      <c r="M127" s="248" t="s">
        <v>1</v>
      </c>
      <c r="N127" s="249" t="s">
        <v>44</v>
      </c>
      <c r="O127" s="92"/>
      <c r="P127" s="250">
        <f>O127*H127</f>
        <v>0</v>
      </c>
      <c r="Q127" s="250">
        <v>0</v>
      </c>
      <c r="R127" s="250">
        <f>Q127*H127</f>
        <v>0</v>
      </c>
      <c r="S127" s="250">
        <v>0</v>
      </c>
      <c r="T127" s="25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6" t="s">
        <v>280</v>
      </c>
      <c r="AT127" s="246" t="s">
        <v>151</v>
      </c>
      <c r="AU127" s="246" t="s">
        <v>78</v>
      </c>
      <c r="AY127" s="18" t="s">
        <v>149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8" t="s">
        <v>126</v>
      </c>
      <c r="BK127" s="247">
        <f>ROUND(I127*H127,2)</f>
        <v>0</v>
      </c>
      <c r="BL127" s="18" t="s">
        <v>280</v>
      </c>
      <c r="BM127" s="246" t="s">
        <v>188</v>
      </c>
    </row>
    <row r="128" s="2" customFormat="1" ht="16.5" customHeight="1">
      <c r="A128" s="39"/>
      <c r="B128" s="40"/>
      <c r="C128" s="234" t="s">
        <v>126</v>
      </c>
      <c r="D128" s="234" t="s">
        <v>151</v>
      </c>
      <c r="E128" s="235" t="s">
        <v>1593</v>
      </c>
      <c r="F128" s="236" t="s">
        <v>1594</v>
      </c>
      <c r="G128" s="237" t="s">
        <v>1592</v>
      </c>
      <c r="H128" s="238">
        <v>1</v>
      </c>
      <c r="I128" s="239"/>
      <c r="J128" s="240">
        <f>ROUND(I128*H128,2)</f>
        <v>0</v>
      </c>
      <c r="K128" s="236" t="s">
        <v>1</v>
      </c>
      <c r="L128" s="45"/>
      <c r="M128" s="248" t="s">
        <v>1</v>
      </c>
      <c r="N128" s="249" t="s">
        <v>44</v>
      </c>
      <c r="O128" s="92"/>
      <c r="P128" s="250">
        <f>O128*H128</f>
        <v>0</v>
      </c>
      <c r="Q128" s="250">
        <v>0</v>
      </c>
      <c r="R128" s="250">
        <f>Q128*H128</f>
        <v>0</v>
      </c>
      <c r="S128" s="250">
        <v>0</v>
      </c>
      <c r="T128" s="25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6" t="s">
        <v>280</v>
      </c>
      <c r="AT128" s="246" t="s">
        <v>151</v>
      </c>
      <c r="AU128" s="246" t="s">
        <v>78</v>
      </c>
      <c r="AY128" s="18" t="s">
        <v>149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8" t="s">
        <v>126</v>
      </c>
      <c r="BK128" s="247">
        <f>ROUND(I128*H128,2)</f>
        <v>0</v>
      </c>
      <c r="BL128" s="18" t="s">
        <v>280</v>
      </c>
      <c r="BM128" s="246" t="s">
        <v>210</v>
      </c>
    </row>
    <row r="129" s="2" customFormat="1" ht="16.5" customHeight="1">
      <c r="A129" s="39"/>
      <c r="B129" s="40"/>
      <c r="C129" s="234" t="s">
        <v>183</v>
      </c>
      <c r="D129" s="234" t="s">
        <v>151</v>
      </c>
      <c r="E129" s="235" t="s">
        <v>1595</v>
      </c>
      <c r="F129" s="236" t="s">
        <v>1596</v>
      </c>
      <c r="G129" s="237" t="s">
        <v>1592</v>
      </c>
      <c r="H129" s="238">
        <v>1</v>
      </c>
      <c r="I129" s="239"/>
      <c r="J129" s="240">
        <f>ROUND(I129*H129,2)</f>
        <v>0</v>
      </c>
      <c r="K129" s="236" t="s">
        <v>1</v>
      </c>
      <c r="L129" s="45"/>
      <c r="M129" s="241" t="s">
        <v>1</v>
      </c>
      <c r="N129" s="242" t="s">
        <v>44</v>
      </c>
      <c r="O129" s="243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6" t="s">
        <v>280</v>
      </c>
      <c r="AT129" s="246" t="s">
        <v>151</v>
      </c>
      <c r="AU129" s="246" t="s">
        <v>78</v>
      </c>
      <c r="AY129" s="18" t="s">
        <v>149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8" t="s">
        <v>126</v>
      </c>
      <c r="BK129" s="247">
        <f>ROUND(I129*H129,2)</f>
        <v>0</v>
      </c>
      <c r="BL129" s="18" t="s">
        <v>280</v>
      </c>
      <c r="BM129" s="246" t="s">
        <v>204</v>
      </c>
    </row>
    <row r="130" s="2" customFormat="1" ht="6.96" customHeight="1">
      <c r="A130" s="39"/>
      <c r="B130" s="67"/>
      <c r="C130" s="68"/>
      <c r="D130" s="68"/>
      <c r="E130" s="68"/>
      <c r="F130" s="68"/>
      <c r="G130" s="68"/>
      <c r="H130" s="68"/>
      <c r="I130" s="68"/>
      <c r="J130" s="68"/>
      <c r="K130" s="68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a01pjO+HfLbTNEDz0OrtUKIe4/TcEQqk81A++cQWBKFcIy4SD6oYJIoGYMPk1SB5Wn4+7/Xxo6sPdPbszYBVOQ==" hashValue="KlbkFfmDm0Fdg4N0maA38cGDoT0LXFAQ0uQlwxAo0kpCcVttxbPcLVgj0+01N0sH0RDtUVAqfBJf7wCHDuXekQ==" algorithmName="SHA-512" password="CC35"/>
  <autoFilter ref="C125:K129"/>
  <mergeCells count="14">
    <mergeCell ref="E7:H7"/>
    <mergeCell ref="E9:H9"/>
    <mergeCell ref="E18:H18"/>
    <mergeCell ref="E27:H27"/>
    <mergeCell ref="E85:H85"/>
    <mergeCell ref="E87:H87"/>
    <mergeCell ref="D100:F100"/>
    <mergeCell ref="D101:F101"/>
    <mergeCell ref="D102:F102"/>
    <mergeCell ref="D103:F103"/>
    <mergeCell ref="D104:F10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bytu - Brno, Starobrněnská 7, byt č.11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115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116</v>
      </c>
      <c r="E31" s="39"/>
      <c r="F31" s="39"/>
      <c r="G31" s="39"/>
      <c r="H31" s="39"/>
      <c r="I31" s="39"/>
      <c r="J31" s="151">
        <f>J101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1" t="s">
        <v>43</v>
      </c>
      <c r="F35" s="157">
        <f>ROUND((SUM(BE101:BE108) + SUM(BE128:BE131)),  2)</f>
        <v>0</v>
      </c>
      <c r="G35" s="39"/>
      <c r="H35" s="39"/>
      <c r="I35" s="158">
        <v>0.20999999999999999</v>
      </c>
      <c r="J35" s="157">
        <f>ROUND(((SUM(BE101:BE108) + SUM(BE128:BE131))*I35),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44</v>
      </c>
      <c r="F36" s="157">
        <f>ROUND((SUM(BF101:BF108) + SUM(BF128:BF131)),  2)</f>
        <v>0</v>
      </c>
      <c r="G36" s="39"/>
      <c r="H36" s="39"/>
      <c r="I36" s="158">
        <v>0.14999999999999999</v>
      </c>
      <c r="J36" s="157">
        <f>ROUND(((SUM(BF101:BF108) + SUM(BF128:BF131))*I36),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7">
        <f>ROUND((SUM(BG101:BG108) + SUM(BG128:BG131)),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46</v>
      </c>
      <c r="F38" s="157">
        <f>ROUND((SUM(BH101:BH108) + SUM(BH128:BH131)),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47</v>
      </c>
      <c r="F39" s="157">
        <f>ROUND((SUM(BI101:BI108) + SUM(BI128:BI131)),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51</v>
      </c>
      <c r="E50" s="167"/>
      <c r="F50" s="167"/>
      <c r="G50" s="166" t="s">
        <v>52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53</v>
      </c>
      <c r="E61" s="169"/>
      <c r="F61" s="170" t="s">
        <v>54</v>
      </c>
      <c r="G61" s="168" t="s">
        <v>53</v>
      </c>
      <c r="H61" s="169"/>
      <c r="I61" s="169"/>
      <c r="J61" s="171" t="s">
        <v>54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55</v>
      </c>
      <c r="E65" s="172"/>
      <c r="F65" s="172"/>
      <c r="G65" s="166" t="s">
        <v>56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53</v>
      </c>
      <c r="E76" s="169"/>
      <c r="F76" s="170" t="s">
        <v>54</v>
      </c>
      <c r="G76" s="168" t="s">
        <v>53</v>
      </c>
      <c r="H76" s="169"/>
      <c r="I76" s="169"/>
      <c r="J76" s="171" t="s">
        <v>54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Oprava bytu - Brno, Starobrněnská 7, byt č.11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Brno</v>
      </c>
      <c r="G89" s="41"/>
      <c r="H89" s="41"/>
      <c r="I89" s="33" t="s">
        <v>22</v>
      </c>
      <c r="J89" s="80" t="str">
        <f>IF(J12="","",J12)</f>
        <v>11. 3. 2022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Brno-MČ Brno-střed</v>
      </c>
      <c r="G91" s="41"/>
      <c r="H91" s="41"/>
      <c r="I91" s="33" t="s">
        <v>32</v>
      </c>
      <c r="J91" s="37" t="str">
        <f>E21</f>
        <v>Ing. arch. Jitka Bidlová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118</v>
      </c>
      <c r="D94" s="179"/>
      <c r="E94" s="179"/>
      <c r="F94" s="179"/>
      <c r="G94" s="179"/>
      <c r="H94" s="179"/>
      <c r="I94" s="179"/>
      <c r="J94" s="180" t="s">
        <v>119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120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2"/>
      <c r="C97" s="183"/>
      <c r="D97" s="184" t="s">
        <v>122</v>
      </c>
      <c r="E97" s="185"/>
      <c r="F97" s="185"/>
      <c r="G97" s="185"/>
      <c r="H97" s="185"/>
      <c r="I97" s="185"/>
      <c r="J97" s="186">
        <f>J129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123</v>
      </c>
      <c r="E98" s="191"/>
      <c r="F98" s="191"/>
      <c r="G98" s="191"/>
      <c r="H98" s="191"/>
      <c r="I98" s="191"/>
      <c r="J98" s="192">
        <f>J130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29.28" customHeight="1">
      <c r="A101" s="39"/>
      <c r="B101" s="40"/>
      <c r="C101" s="181" t="s">
        <v>124</v>
      </c>
      <c r="D101" s="41"/>
      <c r="E101" s="41"/>
      <c r="F101" s="41"/>
      <c r="G101" s="41"/>
      <c r="H101" s="41"/>
      <c r="I101" s="41"/>
      <c r="J101" s="194">
        <f>ROUND(J102 + J103 + J104 + J105 + J106 + J107,2)</f>
        <v>0</v>
      </c>
      <c r="K101" s="41"/>
      <c r="L101" s="64"/>
      <c r="N101" s="195" t="s">
        <v>42</v>
      </c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8" customHeight="1">
      <c r="A102" s="39"/>
      <c r="B102" s="40"/>
      <c r="C102" s="41"/>
      <c r="D102" s="196" t="s">
        <v>125</v>
      </c>
      <c r="E102" s="197"/>
      <c r="F102" s="197"/>
      <c r="G102" s="41"/>
      <c r="H102" s="41"/>
      <c r="I102" s="41"/>
      <c r="J102" s="198">
        <v>0</v>
      </c>
      <c r="K102" s="41"/>
      <c r="L102" s="199"/>
      <c r="M102" s="200"/>
      <c r="N102" s="201" t="s">
        <v>44</v>
      </c>
      <c r="O102" s="200"/>
      <c r="P102" s="200"/>
      <c r="Q102" s="200"/>
      <c r="R102" s="200"/>
      <c r="S102" s="202"/>
      <c r="T102" s="202"/>
      <c r="U102" s="202"/>
      <c r="V102" s="202"/>
      <c r="W102" s="202"/>
      <c r="X102" s="202"/>
      <c r="Y102" s="202"/>
      <c r="Z102" s="202"/>
      <c r="AA102" s="202"/>
      <c r="AB102" s="202"/>
      <c r="AC102" s="202"/>
      <c r="AD102" s="202"/>
      <c r="AE102" s="202"/>
      <c r="AF102" s="200"/>
      <c r="AG102" s="200"/>
      <c r="AH102" s="200"/>
      <c r="AI102" s="200"/>
      <c r="AJ102" s="200"/>
      <c r="AK102" s="200"/>
      <c r="AL102" s="200"/>
      <c r="AM102" s="200"/>
      <c r="AN102" s="200"/>
      <c r="AO102" s="200"/>
      <c r="AP102" s="200"/>
      <c r="AQ102" s="200"/>
      <c r="AR102" s="200"/>
      <c r="AS102" s="200"/>
      <c r="AT102" s="200"/>
      <c r="AU102" s="200"/>
      <c r="AV102" s="200"/>
      <c r="AW102" s="200"/>
      <c r="AX102" s="200"/>
      <c r="AY102" s="203" t="s">
        <v>84</v>
      </c>
      <c r="AZ102" s="200"/>
      <c r="BA102" s="200"/>
      <c r="BB102" s="200"/>
      <c r="BC102" s="200"/>
      <c r="BD102" s="200"/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03" t="s">
        <v>126</v>
      </c>
      <c r="BK102" s="200"/>
      <c r="BL102" s="200"/>
      <c r="BM102" s="200"/>
    </row>
    <row r="103" s="2" customFormat="1" ht="18" customHeight="1">
      <c r="A103" s="39"/>
      <c r="B103" s="40"/>
      <c r="C103" s="41"/>
      <c r="D103" s="196" t="s">
        <v>127</v>
      </c>
      <c r="E103" s="197"/>
      <c r="F103" s="197"/>
      <c r="G103" s="41"/>
      <c r="H103" s="41"/>
      <c r="I103" s="41"/>
      <c r="J103" s="198">
        <v>0</v>
      </c>
      <c r="K103" s="41"/>
      <c r="L103" s="199"/>
      <c r="M103" s="200"/>
      <c r="N103" s="201" t="s">
        <v>44</v>
      </c>
      <c r="O103" s="200"/>
      <c r="P103" s="200"/>
      <c r="Q103" s="200"/>
      <c r="R103" s="200"/>
      <c r="S103" s="202"/>
      <c r="T103" s="202"/>
      <c r="U103" s="202"/>
      <c r="V103" s="202"/>
      <c r="W103" s="202"/>
      <c r="X103" s="202"/>
      <c r="Y103" s="202"/>
      <c r="Z103" s="202"/>
      <c r="AA103" s="202"/>
      <c r="AB103" s="202"/>
      <c r="AC103" s="202"/>
      <c r="AD103" s="202"/>
      <c r="AE103" s="202"/>
      <c r="AF103" s="200"/>
      <c r="AG103" s="200"/>
      <c r="AH103" s="200"/>
      <c r="AI103" s="200"/>
      <c r="AJ103" s="200"/>
      <c r="AK103" s="200"/>
      <c r="AL103" s="200"/>
      <c r="AM103" s="200"/>
      <c r="AN103" s="200"/>
      <c r="AO103" s="200"/>
      <c r="AP103" s="200"/>
      <c r="AQ103" s="200"/>
      <c r="AR103" s="200"/>
      <c r="AS103" s="200"/>
      <c r="AT103" s="200"/>
      <c r="AU103" s="200"/>
      <c r="AV103" s="200"/>
      <c r="AW103" s="200"/>
      <c r="AX103" s="200"/>
      <c r="AY103" s="203" t="s">
        <v>84</v>
      </c>
      <c r="AZ103" s="200"/>
      <c r="BA103" s="200"/>
      <c r="BB103" s="200"/>
      <c r="BC103" s="200"/>
      <c r="BD103" s="200"/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03" t="s">
        <v>126</v>
      </c>
      <c r="BK103" s="200"/>
      <c r="BL103" s="200"/>
      <c r="BM103" s="200"/>
    </row>
    <row r="104" s="2" customFormat="1" ht="18" customHeight="1">
      <c r="A104" s="39"/>
      <c r="B104" s="40"/>
      <c r="C104" s="41"/>
      <c r="D104" s="196" t="s">
        <v>128</v>
      </c>
      <c r="E104" s="197"/>
      <c r="F104" s="197"/>
      <c r="G104" s="41"/>
      <c r="H104" s="41"/>
      <c r="I104" s="41"/>
      <c r="J104" s="198">
        <v>0</v>
      </c>
      <c r="K104" s="41"/>
      <c r="L104" s="199"/>
      <c r="M104" s="200"/>
      <c r="N104" s="201" t="s">
        <v>44</v>
      </c>
      <c r="O104" s="200"/>
      <c r="P104" s="200"/>
      <c r="Q104" s="200"/>
      <c r="R104" s="200"/>
      <c r="S104" s="202"/>
      <c r="T104" s="202"/>
      <c r="U104" s="202"/>
      <c r="V104" s="202"/>
      <c r="W104" s="202"/>
      <c r="X104" s="202"/>
      <c r="Y104" s="202"/>
      <c r="Z104" s="202"/>
      <c r="AA104" s="202"/>
      <c r="AB104" s="202"/>
      <c r="AC104" s="202"/>
      <c r="AD104" s="202"/>
      <c r="AE104" s="202"/>
      <c r="AF104" s="200"/>
      <c r="AG104" s="200"/>
      <c r="AH104" s="200"/>
      <c r="AI104" s="200"/>
      <c r="AJ104" s="200"/>
      <c r="AK104" s="200"/>
      <c r="AL104" s="200"/>
      <c r="AM104" s="200"/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3" t="s">
        <v>84</v>
      </c>
      <c r="AZ104" s="200"/>
      <c r="BA104" s="200"/>
      <c r="BB104" s="200"/>
      <c r="BC104" s="200"/>
      <c r="BD104" s="200"/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03" t="s">
        <v>126</v>
      </c>
      <c r="BK104" s="200"/>
      <c r="BL104" s="200"/>
      <c r="BM104" s="200"/>
    </row>
    <row r="105" s="2" customFormat="1" ht="18" customHeight="1">
      <c r="A105" s="39"/>
      <c r="B105" s="40"/>
      <c r="C105" s="41"/>
      <c r="D105" s="196" t="s">
        <v>129</v>
      </c>
      <c r="E105" s="197"/>
      <c r="F105" s="197"/>
      <c r="G105" s="41"/>
      <c r="H105" s="41"/>
      <c r="I105" s="41"/>
      <c r="J105" s="198">
        <v>0</v>
      </c>
      <c r="K105" s="41"/>
      <c r="L105" s="199"/>
      <c r="M105" s="200"/>
      <c r="N105" s="201" t="s">
        <v>44</v>
      </c>
      <c r="O105" s="200"/>
      <c r="P105" s="200"/>
      <c r="Q105" s="200"/>
      <c r="R105" s="200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0"/>
      <c r="AG105" s="200"/>
      <c r="AH105" s="200"/>
      <c r="AI105" s="200"/>
      <c r="AJ105" s="200"/>
      <c r="AK105" s="200"/>
      <c r="AL105" s="200"/>
      <c r="AM105" s="200"/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0"/>
      <c r="AY105" s="203" t="s">
        <v>84</v>
      </c>
      <c r="AZ105" s="200"/>
      <c r="BA105" s="200"/>
      <c r="BB105" s="200"/>
      <c r="BC105" s="200"/>
      <c r="BD105" s="200"/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03" t="s">
        <v>126</v>
      </c>
      <c r="BK105" s="200"/>
      <c r="BL105" s="200"/>
      <c r="BM105" s="200"/>
    </row>
    <row r="106" s="2" customFormat="1" ht="18" customHeight="1">
      <c r="A106" s="39"/>
      <c r="B106" s="40"/>
      <c r="C106" s="41"/>
      <c r="D106" s="196" t="s">
        <v>130</v>
      </c>
      <c r="E106" s="197"/>
      <c r="F106" s="197"/>
      <c r="G106" s="41"/>
      <c r="H106" s="41"/>
      <c r="I106" s="41"/>
      <c r="J106" s="198">
        <v>0</v>
      </c>
      <c r="K106" s="41"/>
      <c r="L106" s="199"/>
      <c r="M106" s="200"/>
      <c r="N106" s="201" t="s">
        <v>44</v>
      </c>
      <c r="O106" s="200"/>
      <c r="P106" s="200"/>
      <c r="Q106" s="200"/>
      <c r="R106" s="200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  <c r="AF106" s="200"/>
      <c r="AG106" s="200"/>
      <c r="AH106" s="200"/>
      <c r="AI106" s="200"/>
      <c r="AJ106" s="200"/>
      <c r="AK106" s="200"/>
      <c r="AL106" s="200"/>
      <c r="AM106" s="200"/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0"/>
      <c r="AY106" s="203" t="s">
        <v>84</v>
      </c>
      <c r="AZ106" s="200"/>
      <c r="BA106" s="200"/>
      <c r="BB106" s="200"/>
      <c r="BC106" s="200"/>
      <c r="BD106" s="200"/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03" t="s">
        <v>126</v>
      </c>
      <c r="BK106" s="200"/>
      <c r="BL106" s="200"/>
      <c r="BM106" s="200"/>
    </row>
    <row r="107" s="2" customFormat="1" ht="18" customHeight="1">
      <c r="A107" s="39"/>
      <c r="B107" s="40"/>
      <c r="C107" s="41"/>
      <c r="D107" s="197" t="s">
        <v>131</v>
      </c>
      <c r="E107" s="41"/>
      <c r="F107" s="41"/>
      <c r="G107" s="41"/>
      <c r="H107" s="41"/>
      <c r="I107" s="41"/>
      <c r="J107" s="198">
        <f>ROUND(J30*T107,2)</f>
        <v>0</v>
      </c>
      <c r="K107" s="41"/>
      <c r="L107" s="199"/>
      <c r="M107" s="200"/>
      <c r="N107" s="201" t="s">
        <v>44</v>
      </c>
      <c r="O107" s="200"/>
      <c r="P107" s="200"/>
      <c r="Q107" s="200"/>
      <c r="R107" s="200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  <c r="AF107" s="200"/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3" t="s">
        <v>132</v>
      </c>
      <c r="AZ107" s="200"/>
      <c r="BA107" s="200"/>
      <c r="BB107" s="200"/>
      <c r="BC107" s="200"/>
      <c r="BD107" s="200"/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03" t="s">
        <v>126</v>
      </c>
      <c r="BK107" s="200"/>
      <c r="BL107" s="200"/>
      <c r="BM107" s="200"/>
    </row>
    <row r="108" s="2" customForma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9.28" customHeight="1">
      <c r="A109" s="39"/>
      <c r="B109" s="40"/>
      <c r="C109" s="205" t="s">
        <v>133</v>
      </c>
      <c r="D109" s="179"/>
      <c r="E109" s="179"/>
      <c r="F109" s="179"/>
      <c r="G109" s="179"/>
      <c r="H109" s="179"/>
      <c r="I109" s="179"/>
      <c r="J109" s="206">
        <f>ROUND(J96+J101,2)</f>
        <v>0</v>
      </c>
      <c r="K109" s="179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134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77" t="str">
        <f>E7</f>
        <v>Oprava bytu - Brno, Starobrněnská 7, byt č.11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113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00 - VRN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>Brno</v>
      </c>
      <c r="G122" s="41"/>
      <c r="H122" s="41"/>
      <c r="I122" s="33" t="s">
        <v>22</v>
      </c>
      <c r="J122" s="80" t="str">
        <f>IF(J12="","",J12)</f>
        <v>11. 3. 2022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5.65" customHeight="1">
      <c r="A124" s="39"/>
      <c r="B124" s="40"/>
      <c r="C124" s="33" t="s">
        <v>24</v>
      </c>
      <c r="D124" s="41"/>
      <c r="E124" s="41"/>
      <c r="F124" s="28" t="str">
        <f>E15</f>
        <v>Statutární město Brno-MČ Brno-střed</v>
      </c>
      <c r="G124" s="41"/>
      <c r="H124" s="41"/>
      <c r="I124" s="33" t="s">
        <v>32</v>
      </c>
      <c r="J124" s="37" t="str">
        <f>E21</f>
        <v>Ing. arch. Jitka Bidlová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30</v>
      </c>
      <c r="D125" s="41"/>
      <c r="E125" s="41"/>
      <c r="F125" s="28" t="str">
        <f>IF(E18="","",E18)</f>
        <v>Vyplň údaj</v>
      </c>
      <c r="G125" s="41"/>
      <c r="H125" s="41"/>
      <c r="I125" s="33" t="s">
        <v>35</v>
      </c>
      <c r="J125" s="37" t="str">
        <f>E24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7"/>
      <c r="B127" s="208"/>
      <c r="C127" s="209" t="s">
        <v>135</v>
      </c>
      <c r="D127" s="210" t="s">
        <v>63</v>
      </c>
      <c r="E127" s="210" t="s">
        <v>59</v>
      </c>
      <c r="F127" s="210" t="s">
        <v>60</v>
      </c>
      <c r="G127" s="210" t="s">
        <v>136</v>
      </c>
      <c r="H127" s="210" t="s">
        <v>137</v>
      </c>
      <c r="I127" s="210" t="s">
        <v>138</v>
      </c>
      <c r="J127" s="210" t="s">
        <v>119</v>
      </c>
      <c r="K127" s="211" t="s">
        <v>139</v>
      </c>
      <c r="L127" s="212"/>
      <c r="M127" s="101" t="s">
        <v>1</v>
      </c>
      <c r="N127" s="102" t="s">
        <v>42</v>
      </c>
      <c r="O127" s="102" t="s">
        <v>140</v>
      </c>
      <c r="P127" s="102" t="s">
        <v>141</v>
      </c>
      <c r="Q127" s="102" t="s">
        <v>142</v>
      </c>
      <c r="R127" s="102" t="s">
        <v>143</v>
      </c>
      <c r="S127" s="102" t="s">
        <v>144</v>
      </c>
      <c r="T127" s="103" t="s">
        <v>145</v>
      </c>
      <c r="U127" s="207"/>
      <c r="V127" s="207"/>
      <c r="W127" s="207"/>
      <c r="X127" s="207"/>
      <c r="Y127" s="207"/>
      <c r="Z127" s="207"/>
      <c r="AA127" s="207"/>
      <c r="AB127" s="207"/>
      <c r="AC127" s="207"/>
      <c r="AD127" s="207"/>
      <c r="AE127" s="207"/>
    </row>
    <row r="128" s="2" customFormat="1" ht="22.8" customHeight="1">
      <c r="A128" s="39"/>
      <c r="B128" s="40"/>
      <c r="C128" s="108" t="s">
        <v>146</v>
      </c>
      <c r="D128" s="41"/>
      <c r="E128" s="41"/>
      <c r="F128" s="41"/>
      <c r="G128" s="41"/>
      <c r="H128" s="41"/>
      <c r="I128" s="41"/>
      <c r="J128" s="213">
        <f>BK128</f>
        <v>0</v>
      </c>
      <c r="K128" s="41"/>
      <c r="L128" s="45"/>
      <c r="M128" s="104"/>
      <c r="N128" s="214"/>
      <c r="O128" s="105"/>
      <c r="P128" s="215">
        <f>P129</f>
        <v>0</v>
      </c>
      <c r="Q128" s="105"/>
      <c r="R128" s="215">
        <f>R129</f>
        <v>0</v>
      </c>
      <c r="S128" s="105"/>
      <c r="T128" s="216">
        <f>T129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77</v>
      </c>
      <c r="AU128" s="18" t="s">
        <v>121</v>
      </c>
      <c r="BK128" s="217">
        <f>BK129</f>
        <v>0</v>
      </c>
    </row>
    <row r="129" s="12" customFormat="1" ht="25.92" customHeight="1">
      <c r="A129" s="12"/>
      <c r="B129" s="218"/>
      <c r="C129" s="219"/>
      <c r="D129" s="220" t="s">
        <v>77</v>
      </c>
      <c r="E129" s="221" t="s">
        <v>84</v>
      </c>
      <c r="F129" s="221" t="s">
        <v>147</v>
      </c>
      <c r="G129" s="219"/>
      <c r="H129" s="219"/>
      <c r="I129" s="222"/>
      <c r="J129" s="223">
        <f>BK129</f>
        <v>0</v>
      </c>
      <c r="K129" s="219"/>
      <c r="L129" s="224"/>
      <c r="M129" s="225"/>
      <c r="N129" s="226"/>
      <c r="O129" s="226"/>
      <c r="P129" s="227">
        <f>P130</f>
        <v>0</v>
      </c>
      <c r="Q129" s="226"/>
      <c r="R129" s="227">
        <f>R130</f>
        <v>0</v>
      </c>
      <c r="S129" s="226"/>
      <c r="T129" s="228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9" t="s">
        <v>148</v>
      </c>
      <c r="AT129" s="230" t="s">
        <v>77</v>
      </c>
      <c r="AU129" s="230" t="s">
        <v>78</v>
      </c>
      <c r="AY129" s="229" t="s">
        <v>149</v>
      </c>
      <c r="BK129" s="231">
        <f>BK130</f>
        <v>0</v>
      </c>
    </row>
    <row r="130" s="12" customFormat="1" ht="22.8" customHeight="1">
      <c r="A130" s="12"/>
      <c r="B130" s="218"/>
      <c r="C130" s="219"/>
      <c r="D130" s="220" t="s">
        <v>77</v>
      </c>
      <c r="E130" s="232" t="s">
        <v>150</v>
      </c>
      <c r="F130" s="232" t="s">
        <v>125</v>
      </c>
      <c r="G130" s="219"/>
      <c r="H130" s="219"/>
      <c r="I130" s="222"/>
      <c r="J130" s="233">
        <f>BK130</f>
        <v>0</v>
      </c>
      <c r="K130" s="219"/>
      <c r="L130" s="224"/>
      <c r="M130" s="225"/>
      <c r="N130" s="226"/>
      <c r="O130" s="226"/>
      <c r="P130" s="227">
        <f>P131</f>
        <v>0</v>
      </c>
      <c r="Q130" s="226"/>
      <c r="R130" s="227">
        <f>R131</f>
        <v>0</v>
      </c>
      <c r="S130" s="226"/>
      <c r="T130" s="228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9" t="s">
        <v>148</v>
      </c>
      <c r="AT130" s="230" t="s">
        <v>77</v>
      </c>
      <c r="AU130" s="230" t="s">
        <v>86</v>
      </c>
      <c r="AY130" s="229" t="s">
        <v>149</v>
      </c>
      <c r="BK130" s="231">
        <f>BK131</f>
        <v>0</v>
      </c>
    </row>
    <row r="131" s="2" customFormat="1" ht="16.5" customHeight="1">
      <c r="A131" s="39"/>
      <c r="B131" s="40"/>
      <c r="C131" s="234" t="s">
        <v>86</v>
      </c>
      <c r="D131" s="234" t="s">
        <v>151</v>
      </c>
      <c r="E131" s="235" t="s">
        <v>152</v>
      </c>
      <c r="F131" s="236" t="s">
        <v>125</v>
      </c>
      <c r="G131" s="237" t="s">
        <v>153</v>
      </c>
      <c r="H131" s="238">
        <v>1</v>
      </c>
      <c r="I131" s="239"/>
      <c r="J131" s="240">
        <f>ROUND(I131*H131,2)</f>
        <v>0</v>
      </c>
      <c r="K131" s="236" t="s">
        <v>154</v>
      </c>
      <c r="L131" s="45"/>
      <c r="M131" s="241" t="s">
        <v>1</v>
      </c>
      <c r="N131" s="242" t="s">
        <v>44</v>
      </c>
      <c r="O131" s="243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6" t="s">
        <v>155</v>
      </c>
      <c r="AT131" s="246" t="s">
        <v>151</v>
      </c>
      <c r="AU131" s="246" t="s">
        <v>126</v>
      </c>
      <c r="AY131" s="18" t="s">
        <v>149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8" t="s">
        <v>126</v>
      </c>
      <c r="BK131" s="247">
        <f>ROUND(I131*H131,2)</f>
        <v>0</v>
      </c>
      <c r="BL131" s="18" t="s">
        <v>155</v>
      </c>
      <c r="BM131" s="246" t="s">
        <v>156</v>
      </c>
    </row>
    <row r="132" s="2" customFormat="1" ht="6.96" customHeight="1">
      <c r="A132" s="39"/>
      <c r="B132" s="67"/>
      <c r="C132" s="68"/>
      <c r="D132" s="68"/>
      <c r="E132" s="68"/>
      <c r="F132" s="68"/>
      <c r="G132" s="68"/>
      <c r="H132" s="68"/>
      <c r="I132" s="68"/>
      <c r="J132" s="68"/>
      <c r="K132" s="68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csukx6joqAfdCj1Dew9xDrpRJ5e/JAWTGXKyekt63bCZd/cUCk4/hy19/Rck/I0fZD2WKK13+vLVRmCVtH9OsQ==" hashValue="7DyZ7xdATwuPWsEy0PxXrVooeITckUMt0+VACCTaYlKQiSQd8jMo/KV+9nQy3sz7D+pWmC8tLfNPH5/IsiMHIg==" algorithmName="SHA-512" password="CC35"/>
  <autoFilter ref="C127:K131"/>
  <mergeCells count="14">
    <mergeCell ref="E7:H7"/>
    <mergeCell ref="E9:H9"/>
    <mergeCell ref="E18:H18"/>
    <mergeCell ref="E27:H27"/>
    <mergeCell ref="E85:H85"/>
    <mergeCell ref="E87:H87"/>
    <mergeCell ref="D102:F102"/>
    <mergeCell ref="D103:F103"/>
    <mergeCell ref="D104:F104"/>
    <mergeCell ref="D105:F105"/>
    <mergeCell ref="D106:F10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bytu - Brno, Starobrněnská 7, byt č.11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157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115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116</v>
      </c>
      <c r="E31" s="39"/>
      <c r="F31" s="39"/>
      <c r="G31" s="39"/>
      <c r="H31" s="39"/>
      <c r="I31" s="39"/>
      <c r="J31" s="151">
        <f>J122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1" t="s">
        <v>43</v>
      </c>
      <c r="F35" s="157">
        <f>ROUND((SUM(BE122:BE129) + SUM(BE149:BE631)),  2)</f>
        <v>0</v>
      </c>
      <c r="G35" s="39"/>
      <c r="H35" s="39"/>
      <c r="I35" s="158">
        <v>0.20999999999999999</v>
      </c>
      <c r="J35" s="157">
        <f>ROUND(((SUM(BE122:BE129) + SUM(BE149:BE631))*I35),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44</v>
      </c>
      <c r="F36" s="157">
        <f>ROUND((SUM(BF122:BF129) + SUM(BF149:BF631)),  2)</f>
        <v>0</v>
      </c>
      <c r="G36" s="39"/>
      <c r="H36" s="39"/>
      <c r="I36" s="158">
        <v>0.14999999999999999</v>
      </c>
      <c r="J36" s="157">
        <f>ROUND(((SUM(BF122:BF129) + SUM(BF149:BF631))*I36),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7">
        <f>ROUND((SUM(BG122:BG129) + SUM(BG149:BG631)),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46</v>
      </c>
      <c r="F38" s="157">
        <f>ROUND((SUM(BH122:BH129) + SUM(BH149:BH631)),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47</v>
      </c>
      <c r="F39" s="157">
        <f>ROUND((SUM(BI122:BI129) + SUM(BI149:BI631)),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51</v>
      </c>
      <c r="E50" s="167"/>
      <c r="F50" s="167"/>
      <c r="G50" s="166" t="s">
        <v>52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53</v>
      </c>
      <c r="E61" s="169"/>
      <c r="F61" s="170" t="s">
        <v>54</v>
      </c>
      <c r="G61" s="168" t="s">
        <v>53</v>
      </c>
      <c r="H61" s="169"/>
      <c r="I61" s="169"/>
      <c r="J61" s="171" t="s">
        <v>54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55</v>
      </c>
      <c r="E65" s="172"/>
      <c r="F65" s="172"/>
      <c r="G65" s="166" t="s">
        <v>56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53</v>
      </c>
      <c r="E76" s="169"/>
      <c r="F76" s="170" t="s">
        <v>54</v>
      </c>
      <c r="G76" s="168" t="s">
        <v>53</v>
      </c>
      <c r="H76" s="169"/>
      <c r="I76" s="169"/>
      <c r="J76" s="171" t="s">
        <v>54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Oprava bytu - Brno, Starobrněnská 7, byt č.11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Oprava bytu - stavební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Brno</v>
      </c>
      <c r="G89" s="41"/>
      <c r="H89" s="41"/>
      <c r="I89" s="33" t="s">
        <v>22</v>
      </c>
      <c r="J89" s="80" t="str">
        <f>IF(J12="","",J12)</f>
        <v>11. 3. 2022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Brno-MČ Brno-střed</v>
      </c>
      <c r="G91" s="41"/>
      <c r="H91" s="41"/>
      <c r="I91" s="33" t="s">
        <v>32</v>
      </c>
      <c r="J91" s="37" t="str">
        <f>E21</f>
        <v>Ing. arch. Jitka Bidlová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118</v>
      </c>
      <c r="D94" s="179"/>
      <c r="E94" s="179"/>
      <c r="F94" s="179"/>
      <c r="G94" s="179"/>
      <c r="H94" s="179"/>
      <c r="I94" s="179"/>
      <c r="J94" s="180" t="s">
        <v>119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120</v>
      </c>
      <c r="D96" s="41"/>
      <c r="E96" s="41"/>
      <c r="F96" s="41"/>
      <c r="G96" s="41"/>
      <c r="H96" s="41"/>
      <c r="I96" s="41"/>
      <c r="J96" s="111">
        <f>J149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2"/>
      <c r="C97" s="183"/>
      <c r="D97" s="184" t="s">
        <v>158</v>
      </c>
      <c r="E97" s="185"/>
      <c r="F97" s="185"/>
      <c r="G97" s="185"/>
      <c r="H97" s="185"/>
      <c r="I97" s="185"/>
      <c r="J97" s="186">
        <f>J150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159</v>
      </c>
      <c r="E98" s="191"/>
      <c r="F98" s="191"/>
      <c r="G98" s="191"/>
      <c r="H98" s="191"/>
      <c r="I98" s="191"/>
      <c r="J98" s="192">
        <f>J151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160</v>
      </c>
      <c r="E99" s="191"/>
      <c r="F99" s="191"/>
      <c r="G99" s="191"/>
      <c r="H99" s="191"/>
      <c r="I99" s="191"/>
      <c r="J99" s="192">
        <f>J160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161</v>
      </c>
      <c r="E100" s="191"/>
      <c r="F100" s="191"/>
      <c r="G100" s="191"/>
      <c r="H100" s="191"/>
      <c r="I100" s="191"/>
      <c r="J100" s="192">
        <f>J247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162</v>
      </c>
      <c r="E101" s="191"/>
      <c r="F101" s="191"/>
      <c r="G101" s="191"/>
      <c r="H101" s="191"/>
      <c r="I101" s="191"/>
      <c r="J101" s="192">
        <f>J329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163</v>
      </c>
      <c r="E102" s="191"/>
      <c r="F102" s="191"/>
      <c r="G102" s="191"/>
      <c r="H102" s="191"/>
      <c r="I102" s="191"/>
      <c r="J102" s="192">
        <f>J335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2"/>
      <c r="C103" s="183"/>
      <c r="D103" s="184" t="s">
        <v>164</v>
      </c>
      <c r="E103" s="185"/>
      <c r="F103" s="185"/>
      <c r="G103" s="185"/>
      <c r="H103" s="185"/>
      <c r="I103" s="185"/>
      <c r="J103" s="186">
        <f>J337</f>
        <v>0</v>
      </c>
      <c r="K103" s="183"/>
      <c r="L103" s="18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8"/>
      <c r="C104" s="189"/>
      <c r="D104" s="190" t="s">
        <v>165</v>
      </c>
      <c r="E104" s="191"/>
      <c r="F104" s="191"/>
      <c r="G104" s="191"/>
      <c r="H104" s="191"/>
      <c r="I104" s="191"/>
      <c r="J104" s="192">
        <f>J338</f>
        <v>0</v>
      </c>
      <c r="K104" s="189"/>
      <c r="L104" s="19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8"/>
      <c r="C105" s="189"/>
      <c r="D105" s="190" t="s">
        <v>166</v>
      </c>
      <c r="E105" s="191"/>
      <c r="F105" s="191"/>
      <c r="G105" s="191"/>
      <c r="H105" s="191"/>
      <c r="I105" s="191"/>
      <c r="J105" s="192">
        <f>J342</f>
        <v>0</v>
      </c>
      <c r="K105" s="189"/>
      <c r="L105" s="19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8"/>
      <c r="C106" s="189"/>
      <c r="D106" s="190" t="s">
        <v>167</v>
      </c>
      <c r="E106" s="191"/>
      <c r="F106" s="191"/>
      <c r="G106" s="191"/>
      <c r="H106" s="191"/>
      <c r="I106" s="191"/>
      <c r="J106" s="192">
        <f>J352</f>
        <v>0</v>
      </c>
      <c r="K106" s="189"/>
      <c r="L106" s="19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8"/>
      <c r="C107" s="189"/>
      <c r="D107" s="190" t="s">
        <v>168</v>
      </c>
      <c r="E107" s="191"/>
      <c r="F107" s="191"/>
      <c r="G107" s="191"/>
      <c r="H107" s="191"/>
      <c r="I107" s="191"/>
      <c r="J107" s="192">
        <f>J365</f>
        <v>0</v>
      </c>
      <c r="K107" s="189"/>
      <c r="L107" s="19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8"/>
      <c r="C108" s="189"/>
      <c r="D108" s="190" t="s">
        <v>169</v>
      </c>
      <c r="E108" s="191"/>
      <c r="F108" s="191"/>
      <c r="G108" s="191"/>
      <c r="H108" s="191"/>
      <c r="I108" s="191"/>
      <c r="J108" s="192">
        <f>J370</f>
        <v>0</v>
      </c>
      <c r="K108" s="189"/>
      <c r="L108" s="19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8"/>
      <c r="C109" s="189"/>
      <c r="D109" s="190" t="s">
        <v>170</v>
      </c>
      <c r="E109" s="191"/>
      <c r="F109" s="191"/>
      <c r="G109" s="191"/>
      <c r="H109" s="191"/>
      <c r="I109" s="191"/>
      <c r="J109" s="192">
        <f>J390</f>
        <v>0</v>
      </c>
      <c r="K109" s="189"/>
      <c r="L109" s="19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8"/>
      <c r="C110" s="189"/>
      <c r="D110" s="190" t="s">
        <v>171</v>
      </c>
      <c r="E110" s="191"/>
      <c r="F110" s="191"/>
      <c r="G110" s="191"/>
      <c r="H110" s="191"/>
      <c r="I110" s="191"/>
      <c r="J110" s="192">
        <f>J394</f>
        <v>0</v>
      </c>
      <c r="K110" s="189"/>
      <c r="L110" s="19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8"/>
      <c r="C111" s="189"/>
      <c r="D111" s="190" t="s">
        <v>172</v>
      </c>
      <c r="E111" s="191"/>
      <c r="F111" s="191"/>
      <c r="G111" s="191"/>
      <c r="H111" s="191"/>
      <c r="I111" s="191"/>
      <c r="J111" s="192">
        <f>J402</f>
        <v>0</v>
      </c>
      <c r="K111" s="189"/>
      <c r="L111" s="19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8"/>
      <c r="C112" s="189"/>
      <c r="D112" s="190" t="s">
        <v>173</v>
      </c>
      <c r="E112" s="191"/>
      <c r="F112" s="191"/>
      <c r="G112" s="191"/>
      <c r="H112" s="191"/>
      <c r="I112" s="191"/>
      <c r="J112" s="192">
        <f>J417</f>
        <v>0</v>
      </c>
      <c r="K112" s="189"/>
      <c r="L112" s="19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8"/>
      <c r="C113" s="189"/>
      <c r="D113" s="190" t="s">
        <v>174</v>
      </c>
      <c r="E113" s="191"/>
      <c r="F113" s="191"/>
      <c r="G113" s="191"/>
      <c r="H113" s="191"/>
      <c r="I113" s="191"/>
      <c r="J113" s="192">
        <f>J464</f>
        <v>0</v>
      </c>
      <c r="K113" s="189"/>
      <c r="L113" s="19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8"/>
      <c r="C114" s="189"/>
      <c r="D114" s="190" t="s">
        <v>175</v>
      </c>
      <c r="E114" s="191"/>
      <c r="F114" s="191"/>
      <c r="G114" s="191"/>
      <c r="H114" s="191"/>
      <c r="I114" s="191"/>
      <c r="J114" s="192">
        <f>J489</f>
        <v>0</v>
      </c>
      <c r="K114" s="189"/>
      <c r="L114" s="19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8"/>
      <c r="C115" s="189"/>
      <c r="D115" s="190" t="s">
        <v>176</v>
      </c>
      <c r="E115" s="191"/>
      <c r="F115" s="191"/>
      <c r="G115" s="191"/>
      <c r="H115" s="191"/>
      <c r="I115" s="191"/>
      <c r="J115" s="192">
        <f>J517</f>
        <v>0</v>
      </c>
      <c r="K115" s="189"/>
      <c r="L115" s="19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8"/>
      <c r="C116" s="189"/>
      <c r="D116" s="190" t="s">
        <v>177</v>
      </c>
      <c r="E116" s="191"/>
      <c r="F116" s="191"/>
      <c r="G116" s="191"/>
      <c r="H116" s="191"/>
      <c r="I116" s="191"/>
      <c r="J116" s="192">
        <f>J547</f>
        <v>0</v>
      </c>
      <c r="K116" s="189"/>
      <c r="L116" s="19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8"/>
      <c r="C117" s="189"/>
      <c r="D117" s="190" t="s">
        <v>178</v>
      </c>
      <c r="E117" s="191"/>
      <c r="F117" s="191"/>
      <c r="G117" s="191"/>
      <c r="H117" s="191"/>
      <c r="I117" s="191"/>
      <c r="J117" s="192">
        <f>J551</f>
        <v>0</v>
      </c>
      <c r="K117" s="189"/>
      <c r="L117" s="19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8"/>
      <c r="C118" s="189"/>
      <c r="D118" s="190" t="s">
        <v>179</v>
      </c>
      <c r="E118" s="191"/>
      <c r="F118" s="191"/>
      <c r="G118" s="191"/>
      <c r="H118" s="191"/>
      <c r="I118" s="191"/>
      <c r="J118" s="192">
        <f>J591</f>
        <v>0</v>
      </c>
      <c r="K118" s="189"/>
      <c r="L118" s="19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8"/>
      <c r="C119" s="189"/>
      <c r="D119" s="190" t="s">
        <v>180</v>
      </c>
      <c r="E119" s="191"/>
      <c r="F119" s="191"/>
      <c r="G119" s="191"/>
      <c r="H119" s="191"/>
      <c r="I119" s="191"/>
      <c r="J119" s="192">
        <f>J601</f>
        <v>0</v>
      </c>
      <c r="K119" s="189"/>
      <c r="L119" s="19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9.28" customHeight="1">
      <c r="A122" s="39"/>
      <c r="B122" s="40"/>
      <c r="C122" s="181" t="s">
        <v>124</v>
      </c>
      <c r="D122" s="41"/>
      <c r="E122" s="41"/>
      <c r="F122" s="41"/>
      <c r="G122" s="41"/>
      <c r="H122" s="41"/>
      <c r="I122" s="41"/>
      <c r="J122" s="194">
        <f>ROUND(J123 + J124 + J125 + J126 + J127 + J128,2)</f>
        <v>0</v>
      </c>
      <c r="K122" s="41"/>
      <c r="L122" s="64"/>
      <c r="N122" s="195" t="s">
        <v>42</v>
      </c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8" customHeight="1">
      <c r="A123" s="39"/>
      <c r="B123" s="40"/>
      <c r="C123" s="41"/>
      <c r="D123" s="196" t="s">
        <v>125</v>
      </c>
      <c r="E123" s="197"/>
      <c r="F123" s="197"/>
      <c r="G123" s="41"/>
      <c r="H123" s="41"/>
      <c r="I123" s="41"/>
      <c r="J123" s="198">
        <v>0</v>
      </c>
      <c r="K123" s="41"/>
      <c r="L123" s="199"/>
      <c r="M123" s="200"/>
      <c r="N123" s="201" t="s">
        <v>44</v>
      </c>
      <c r="O123" s="200"/>
      <c r="P123" s="200"/>
      <c r="Q123" s="200"/>
      <c r="R123" s="200"/>
      <c r="S123" s="202"/>
      <c r="T123" s="202"/>
      <c r="U123" s="202"/>
      <c r="V123" s="202"/>
      <c r="W123" s="202"/>
      <c r="X123" s="202"/>
      <c r="Y123" s="202"/>
      <c r="Z123" s="202"/>
      <c r="AA123" s="202"/>
      <c r="AB123" s="202"/>
      <c r="AC123" s="202"/>
      <c r="AD123" s="202"/>
      <c r="AE123" s="202"/>
      <c r="AF123" s="200"/>
      <c r="AG123" s="200"/>
      <c r="AH123" s="200"/>
      <c r="AI123" s="200"/>
      <c r="AJ123" s="200"/>
      <c r="AK123" s="200"/>
      <c r="AL123" s="200"/>
      <c r="AM123" s="200"/>
      <c r="AN123" s="200"/>
      <c r="AO123" s="200"/>
      <c r="AP123" s="200"/>
      <c r="AQ123" s="200"/>
      <c r="AR123" s="200"/>
      <c r="AS123" s="200"/>
      <c r="AT123" s="200"/>
      <c r="AU123" s="200"/>
      <c r="AV123" s="200"/>
      <c r="AW123" s="200"/>
      <c r="AX123" s="200"/>
      <c r="AY123" s="203" t="s">
        <v>84</v>
      </c>
      <c r="AZ123" s="200"/>
      <c r="BA123" s="200"/>
      <c r="BB123" s="200"/>
      <c r="BC123" s="200"/>
      <c r="BD123" s="200"/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03" t="s">
        <v>126</v>
      </c>
      <c r="BK123" s="200"/>
      <c r="BL123" s="200"/>
      <c r="BM123" s="200"/>
    </row>
    <row r="124" s="2" customFormat="1" ht="18" customHeight="1">
      <c r="A124" s="39"/>
      <c r="B124" s="40"/>
      <c r="C124" s="41"/>
      <c r="D124" s="196" t="s">
        <v>127</v>
      </c>
      <c r="E124" s="197"/>
      <c r="F124" s="197"/>
      <c r="G124" s="41"/>
      <c r="H124" s="41"/>
      <c r="I124" s="41"/>
      <c r="J124" s="198">
        <v>0</v>
      </c>
      <c r="K124" s="41"/>
      <c r="L124" s="199"/>
      <c r="M124" s="200"/>
      <c r="N124" s="201" t="s">
        <v>44</v>
      </c>
      <c r="O124" s="200"/>
      <c r="P124" s="200"/>
      <c r="Q124" s="200"/>
      <c r="R124" s="200"/>
      <c r="S124" s="202"/>
      <c r="T124" s="202"/>
      <c r="U124" s="202"/>
      <c r="V124" s="202"/>
      <c r="W124" s="202"/>
      <c r="X124" s="202"/>
      <c r="Y124" s="202"/>
      <c r="Z124" s="202"/>
      <c r="AA124" s="202"/>
      <c r="AB124" s="202"/>
      <c r="AC124" s="202"/>
      <c r="AD124" s="202"/>
      <c r="AE124" s="202"/>
      <c r="AF124" s="200"/>
      <c r="AG124" s="200"/>
      <c r="AH124" s="200"/>
      <c r="AI124" s="200"/>
      <c r="AJ124" s="200"/>
      <c r="AK124" s="200"/>
      <c r="AL124" s="200"/>
      <c r="AM124" s="200"/>
      <c r="AN124" s="200"/>
      <c r="AO124" s="200"/>
      <c r="AP124" s="200"/>
      <c r="AQ124" s="200"/>
      <c r="AR124" s="200"/>
      <c r="AS124" s="200"/>
      <c r="AT124" s="200"/>
      <c r="AU124" s="200"/>
      <c r="AV124" s="200"/>
      <c r="AW124" s="200"/>
      <c r="AX124" s="200"/>
      <c r="AY124" s="203" t="s">
        <v>84</v>
      </c>
      <c r="AZ124" s="200"/>
      <c r="BA124" s="200"/>
      <c r="BB124" s="200"/>
      <c r="BC124" s="200"/>
      <c r="BD124" s="200"/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03" t="s">
        <v>126</v>
      </c>
      <c r="BK124" s="200"/>
      <c r="BL124" s="200"/>
      <c r="BM124" s="200"/>
    </row>
    <row r="125" s="2" customFormat="1" ht="18" customHeight="1">
      <c r="A125" s="39"/>
      <c r="B125" s="40"/>
      <c r="C125" s="41"/>
      <c r="D125" s="196" t="s">
        <v>128</v>
      </c>
      <c r="E125" s="197"/>
      <c r="F125" s="197"/>
      <c r="G125" s="41"/>
      <c r="H125" s="41"/>
      <c r="I125" s="41"/>
      <c r="J125" s="198">
        <v>0</v>
      </c>
      <c r="K125" s="41"/>
      <c r="L125" s="199"/>
      <c r="M125" s="200"/>
      <c r="N125" s="201" t="s">
        <v>44</v>
      </c>
      <c r="O125" s="200"/>
      <c r="P125" s="200"/>
      <c r="Q125" s="200"/>
      <c r="R125" s="200"/>
      <c r="S125" s="202"/>
      <c r="T125" s="202"/>
      <c r="U125" s="202"/>
      <c r="V125" s="202"/>
      <c r="W125" s="202"/>
      <c r="X125" s="202"/>
      <c r="Y125" s="202"/>
      <c r="Z125" s="202"/>
      <c r="AA125" s="202"/>
      <c r="AB125" s="202"/>
      <c r="AC125" s="202"/>
      <c r="AD125" s="202"/>
      <c r="AE125" s="202"/>
      <c r="AF125" s="200"/>
      <c r="AG125" s="200"/>
      <c r="AH125" s="200"/>
      <c r="AI125" s="200"/>
      <c r="AJ125" s="200"/>
      <c r="AK125" s="200"/>
      <c r="AL125" s="200"/>
      <c r="AM125" s="200"/>
      <c r="AN125" s="200"/>
      <c r="AO125" s="200"/>
      <c r="AP125" s="200"/>
      <c r="AQ125" s="200"/>
      <c r="AR125" s="200"/>
      <c r="AS125" s="200"/>
      <c r="AT125" s="200"/>
      <c r="AU125" s="200"/>
      <c r="AV125" s="200"/>
      <c r="AW125" s="200"/>
      <c r="AX125" s="200"/>
      <c r="AY125" s="203" t="s">
        <v>84</v>
      </c>
      <c r="AZ125" s="200"/>
      <c r="BA125" s="200"/>
      <c r="BB125" s="200"/>
      <c r="BC125" s="200"/>
      <c r="BD125" s="200"/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203" t="s">
        <v>126</v>
      </c>
      <c r="BK125" s="200"/>
      <c r="BL125" s="200"/>
      <c r="BM125" s="200"/>
    </row>
    <row r="126" s="2" customFormat="1" ht="18" customHeight="1">
      <c r="A126" s="39"/>
      <c r="B126" s="40"/>
      <c r="C126" s="41"/>
      <c r="D126" s="196" t="s">
        <v>129</v>
      </c>
      <c r="E126" s="197"/>
      <c r="F126" s="197"/>
      <c r="G126" s="41"/>
      <c r="H126" s="41"/>
      <c r="I126" s="41"/>
      <c r="J126" s="198">
        <v>0</v>
      </c>
      <c r="K126" s="41"/>
      <c r="L126" s="199"/>
      <c r="M126" s="200"/>
      <c r="N126" s="201" t="s">
        <v>44</v>
      </c>
      <c r="O126" s="200"/>
      <c r="P126" s="200"/>
      <c r="Q126" s="200"/>
      <c r="R126" s="200"/>
      <c r="S126" s="202"/>
      <c r="T126" s="202"/>
      <c r="U126" s="202"/>
      <c r="V126" s="202"/>
      <c r="W126" s="202"/>
      <c r="X126" s="202"/>
      <c r="Y126" s="202"/>
      <c r="Z126" s="202"/>
      <c r="AA126" s="202"/>
      <c r="AB126" s="202"/>
      <c r="AC126" s="202"/>
      <c r="AD126" s="202"/>
      <c r="AE126" s="202"/>
      <c r="AF126" s="200"/>
      <c r="AG126" s="200"/>
      <c r="AH126" s="200"/>
      <c r="AI126" s="200"/>
      <c r="AJ126" s="200"/>
      <c r="AK126" s="200"/>
      <c r="AL126" s="200"/>
      <c r="AM126" s="200"/>
      <c r="AN126" s="200"/>
      <c r="AO126" s="200"/>
      <c r="AP126" s="200"/>
      <c r="AQ126" s="200"/>
      <c r="AR126" s="200"/>
      <c r="AS126" s="200"/>
      <c r="AT126" s="200"/>
      <c r="AU126" s="200"/>
      <c r="AV126" s="200"/>
      <c r="AW126" s="200"/>
      <c r="AX126" s="200"/>
      <c r="AY126" s="203" t="s">
        <v>84</v>
      </c>
      <c r="AZ126" s="200"/>
      <c r="BA126" s="200"/>
      <c r="BB126" s="200"/>
      <c r="BC126" s="200"/>
      <c r="BD126" s="200"/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203" t="s">
        <v>126</v>
      </c>
      <c r="BK126" s="200"/>
      <c r="BL126" s="200"/>
      <c r="BM126" s="200"/>
    </row>
    <row r="127" s="2" customFormat="1" ht="18" customHeight="1">
      <c r="A127" s="39"/>
      <c r="B127" s="40"/>
      <c r="C127" s="41"/>
      <c r="D127" s="196" t="s">
        <v>130</v>
      </c>
      <c r="E127" s="197"/>
      <c r="F127" s="197"/>
      <c r="G127" s="41"/>
      <c r="H127" s="41"/>
      <c r="I127" s="41"/>
      <c r="J127" s="198">
        <v>0</v>
      </c>
      <c r="K127" s="41"/>
      <c r="L127" s="199"/>
      <c r="M127" s="200"/>
      <c r="N127" s="201" t="s">
        <v>44</v>
      </c>
      <c r="O127" s="200"/>
      <c r="P127" s="200"/>
      <c r="Q127" s="200"/>
      <c r="R127" s="200"/>
      <c r="S127" s="202"/>
      <c r="T127" s="202"/>
      <c r="U127" s="202"/>
      <c r="V127" s="202"/>
      <c r="W127" s="202"/>
      <c r="X127" s="202"/>
      <c r="Y127" s="202"/>
      <c r="Z127" s="202"/>
      <c r="AA127" s="202"/>
      <c r="AB127" s="202"/>
      <c r="AC127" s="202"/>
      <c r="AD127" s="202"/>
      <c r="AE127" s="202"/>
      <c r="AF127" s="200"/>
      <c r="AG127" s="200"/>
      <c r="AH127" s="200"/>
      <c r="AI127" s="200"/>
      <c r="AJ127" s="200"/>
      <c r="AK127" s="200"/>
      <c r="AL127" s="200"/>
      <c r="AM127" s="200"/>
      <c r="AN127" s="200"/>
      <c r="AO127" s="200"/>
      <c r="AP127" s="200"/>
      <c r="AQ127" s="200"/>
      <c r="AR127" s="200"/>
      <c r="AS127" s="200"/>
      <c r="AT127" s="200"/>
      <c r="AU127" s="200"/>
      <c r="AV127" s="200"/>
      <c r="AW127" s="200"/>
      <c r="AX127" s="200"/>
      <c r="AY127" s="203" t="s">
        <v>84</v>
      </c>
      <c r="AZ127" s="200"/>
      <c r="BA127" s="200"/>
      <c r="BB127" s="200"/>
      <c r="BC127" s="200"/>
      <c r="BD127" s="200"/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203" t="s">
        <v>126</v>
      </c>
      <c r="BK127" s="200"/>
      <c r="BL127" s="200"/>
      <c r="BM127" s="200"/>
    </row>
    <row r="128" s="2" customFormat="1" ht="18" customHeight="1">
      <c r="A128" s="39"/>
      <c r="B128" s="40"/>
      <c r="C128" s="41"/>
      <c r="D128" s="197" t="s">
        <v>131</v>
      </c>
      <c r="E128" s="41"/>
      <c r="F128" s="41"/>
      <c r="G128" s="41"/>
      <c r="H128" s="41"/>
      <c r="I128" s="41"/>
      <c r="J128" s="198">
        <f>ROUND(J30*T128,2)</f>
        <v>0</v>
      </c>
      <c r="K128" s="41"/>
      <c r="L128" s="199"/>
      <c r="M128" s="200"/>
      <c r="N128" s="201" t="s">
        <v>44</v>
      </c>
      <c r="O128" s="200"/>
      <c r="P128" s="200"/>
      <c r="Q128" s="200"/>
      <c r="R128" s="200"/>
      <c r="S128" s="202"/>
      <c r="T128" s="202"/>
      <c r="U128" s="202"/>
      <c r="V128" s="202"/>
      <c r="W128" s="202"/>
      <c r="X128" s="202"/>
      <c r="Y128" s="202"/>
      <c r="Z128" s="202"/>
      <c r="AA128" s="202"/>
      <c r="AB128" s="202"/>
      <c r="AC128" s="202"/>
      <c r="AD128" s="202"/>
      <c r="AE128" s="202"/>
      <c r="AF128" s="200"/>
      <c r="AG128" s="200"/>
      <c r="AH128" s="200"/>
      <c r="AI128" s="200"/>
      <c r="AJ128" s="200"/>
      <c r="AK128" s="200"/>
      <c r="AL128" s="200"/>
      <c r="AM128" s="200"/>
      <c r="AN128" s="200"/>
      <c r="AO128" s="200"/>
      <c r="AP128" s="200"/>
      <c r="AQ128" s="200"/>
      <c r="AR128" s="200"/>
      <c r="AS128" s="200"/>
      <c r="AT128" s="200"/>
      <c r="AU128" s="200"/>
      <c r="AV128" s="200"/>
      <c r="AW128" s="200"/>
      <c r="AX128" s="200"/>
      <c r="AY128" s="203" t="s">
        <v>132</v>
      </c>
      <c r="AZ128" s="200"/>
      <c r="BA128" s="200"/>
      <c r="BB128" s="200"/>
      <c r="BC128" s="200"/>
      <c r="BD128" s="200"/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203" t="s">
        <v>126</v>
      </c>
      <c r="BK128" s="200"/>
      <c r="BL128" s="200"/>
      <c r="BM128" s="200"/>
    </row>
    <row r="129" s="2" customForma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9.28" customHeight="1">
      <c r="A130" s="39"/>
      <c r="B130" s="40"/>
      <c r="C130" s="205" t="s">
        <v>133</v>
      </c>
      <c r="D130" s="179"/>
      <c r="E130" s="179"/>
      <c r="F130" s="179"/>
      <c r="G130" s="179"/>
      <c r="H130" s="179"/>
      <c r="I130" s="179"/>
      <c r="J130" s="206">
        <f>ROUND(J96+J122,2)</f>
        <v>0</v>
      </c>
      <c r="K130" s="179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67"/>
      <c r="C131" s="68"/>
      <c r="D131" s="68"/>
      <c r="E131" s="68"/>
      <c r="F131" s="68"/>
      <c r="G131" s="68"/>
      <c r="H131" s="68"/>
      <c r="I131" s="68"/>
      <c r="J131" s="68"/>
      <c r="K131" s="68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5" s="2" customFormat="1" ht="6.96" customHeight="1">
      <c r="A135" s="39"/>
      <c r="B135" s="69"/>
      <c r="C135" s="70"/>
      <c r="D135" s="70"/>
      <c r="E135" s="70"/>
      <c r="F135" s="70"/>
      <c r="G135" s="70"/>
      <c r="H135" s="70"/>
      <c r="I135" s="70"/>
      <c r="J135" s="70"/>
      <c r="K135" s="70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24.96" customHeight="1">
      <c r="A136" s="39"/>
      <c r="B136" s="40"/>
      <c r="C136" s="24" t="s">
        <v>134</v>
      </c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16</v>
      </c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6.5" customHeight="1">
      <c r="A139" s="39"/>
      <c r="B139" s="40"/>
      <c r="C139" s="41"/>
      <c r="D139" s="41"/>
      <c r="E139" s="177" t="str">
        <f>E7</f>
        <v>Oprava bytu - Brno, Starobrněnská 7, byt č.11</v>
      </c>
      <c r="F139" s="33"/>
      <c r="G139" s="33"/>
      <c r="H139" s="33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2" customHeight="1">
      <c r="A140" s="39"/>
      <c r="B140" s="40"/>
      <c r="C140" s="33" t="s">
        <v>113</v>
      </c>
      <c r="D140" s="41"/>
      <c r="E140" s="41"/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6.5" customHeight="1">
      <c r="A141" s="39"/>
      <c r="B141" s="40"/>
      <c r="C141" s="41"/>
      <c r="D141" s="41"/>
      <c r="E141" s="77" t="str">
        <f>E9</f>
        <v>01 - Oprava bytu - stavební část</v>
      </c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6.96" customHeight="1">
      <c r="A142" s="39"/>
      <c r="B142" s="40"/>
      <c r="C142" s="41"/>
      <c r="D142" s="41"/>
      <c r="E142" s="41"/>
      <c r="F142" s="41"/>
      <c r="G142" s="41"/>
      <c r="H142" s="41"/>
      <c r="I142" s="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2" customHeight="1">
      <c r="A143" s="39"/>
      <c r="B143" s="40"/>
      <c r="C143" s="33" t="s">
        <v>20</v>
      </c>
      <c r="D143" s="41"/>
      <c r="E143" s="41"/>
      <c r="F143" s="28" t="str">
        <f>F12</f>
        <v>Brno</v>
      </c>
      <c r="G143" s="41"/>
      <c r="H143" s="41"/>
      <c r="I143" s="33" t="s">
        <v>22</v>
      </c>
      <c r="J143" s="80" t="str">
        <f>IF(J12="","",J12)</f>
        <v>11. 3. 2022</v>
      </c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6.96" customHeight="1">
      <c r="A144" s="39"/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25.65" customHeight="1">
      <c r="A145" s="39"/>
      <c r="B145" s="40"/>
      <c r="C145" s="33" t="s">
        <v>24</v>
      </c>
      <c r="D145" s="41"/>
      <c r="E145" s="41"/>
      <c r="F145" s="28" t="str">
        <f>E15</f>
        <v>Statutární město Brno-MČ Brno-střed</v>
      </c>
      <c r="G145" s="41"/>
      <c r="H145" s="41"/>
      <c r="I145" s="33" t="s">
        <v>32</v>
      </c>
      <c r="J145" s="37" t="str">
        <f>E21</f>
        <v>Ing. arch. Jitka Bidlová</v>
      </c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15.15" customHeight="1">
      <c r="A146" s="39"/>
      <c r="B146" s="40"/>
      <c r="C146" s="33" t="s">
        <v>30</v>
      </c>
      <c r="D146" s="41"/>
      <c r="E146" s="41"/>
      <c r="F146" s="28" t="str">
        <f>IF(E18="","",E18)</f>
        <v>Vyplň údaj</v>
      </c>
      <c r="G146" s="41"/>
      <c r="H146" s="41"/>
      <c r="I146" s="33" t="s">
        <v>35</v>
      </c>
      <c r="J146" s="37" t="str">
        <f>E24</f>
        <v xml:space="preserve"> </v>
      </c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2" customFormat="1" ht="10.32" customHeight="1">
      <c r="A147" s="39"/>
      <c r="B147" s="40"/>
      <c r="C147" s="41"/>
      <c r="D147" s="41"/>
      <c r="E147" s="41"/>
      <c r="F147" s="41"/>
      <c r="G147" s="41"/>
      <c r="H147" s="41"/>
      <c r="I147" s="41"/>
      <c r="J147" s="41"/>
      <c r="K147" s="41"/>
      <c r="L147" s="64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  <row r="148" s="11" customFormat="1" ht="29.28" customHeight="1">
      <c r="A148" s="207"/>
      <c r="B148" s="208"/>
      <c r="C148" s="209" t="s">
        <v>135</v>
      </c>
      <c r="D148" s="210" t="s">
        <v>63</v>
      </c>
      <c r="E148" s="210" t="s">
        <v>59</v>
      </c>
      <c r="F148" s="210" t="s">
        <v>60</v>
      </c>
      <c r="G148" s="210" t="s">
        <v>136</v>
      </c>
      <c r="H148" s="210" t="s">
        <v>137</v>
      </c>
      <c r="I148" s="210" t="s">
        <v>138</v>
      </c>
      <c r="J148" s="210" t="s">
        <v>119</v>
      </c>
      <c r="K148" s="211" t="s">
        <v>139</v>
      </c>
      <c r="L148" s="212"/>
      <c r="M148" s="101" t="s">
        <v>1</v>
      </c>
      <c r="N148" s="102" t="s">
        <v>42</v>
      </c>
      <c r="O148" s="102" t="s">
        <v>140</v>
      </c>
      <c r="P148" s="102" t="s">
        <v>141</v>
      </c>
      <c r="Q148" s="102" t="s">
        <v>142</v>
      </c>
      <c r="R148" s="102" t="s">
        <v>143</v>
      </c>
      <c r="S148" s="102" t="s">
        <v>144</v>
      </c>
      <c r="T148" s="103" t="s">
        <v>145</v>
      </c>
      <c r="U148" s="207"/>
      <c r="V148" s="207"/>
      <c r="W148" s="207"/>
      <c r="X148" s="207"/>
      <c r="Y148" s="207"/>
      <c r="Z148" s="207"/>
      <c r="AA148" s="207"/>
      <c r="AB148" s="207"/>
      <c r="AC148" s="207"/>
      <c r="AD148" s="207"/>
      <c r="AE148" s="207"/>
    </row>
    <row r="149" s="2" customFormat="1" ht="22.8" customHeight="1">
      <c r="A149" s="39"/>
      <c r="B149" s="40"/>
      <c r="C149" s="108" t="s">
        <v>146</v>
      </c>
      <c r="D149" s="41"/>
      <c r="E149" s="41"/>
      <c r="F149" s="41"/>
      <c r="G149" s="41"/>
      <c r="H149" s="41"/>
      <c r="I149" s="41"/>
      <c r="J149" s="213">
        <f>BK149</f>
        <v>0</v>
      </c>
      <c r="K149" s="41"/>
      <c r="L149" s="45"/>
      <c r="M149" s="104"/>
      <c r="N149" s="214"/>
      <c r="O149" s="105"/>
      <c r="P149" s="215">
        <f>P150+P337</f>
        <v>0</v>
      </c>
      <c r="Q149" s="105"/>
      <c r="R149" s="215">
        <f>R150+R337</f>
        <v>7.6701904399999989</v>
      </c>
      <c r="S149" s="105"/>
      <c r="T149" s="216">
        <f>T150+T337</f>
        <v>26.757343760000001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77</v>
      </c>
      <c r="AU149" s="18" t="s">
        <v>121</v>
      </c>
      <c r="BK149" s="217">
        <f>BK150+BK337</f>
        <v>0</v>
      </c>
    </row>
    <row r="150" s="12" customFormat="1" ht="25.92" customHeight="1">
      <c r="A150" s="12"/>
      <c r="B150" s="218"/>
      <c r="C150" s="219"/>
      <c r="D150" s="220" t="s">
        <v>77</v>
      </c>
      <c r="E150" s="221" t="s">
        <v>181</v>
      </c>
      <c r="F150" s="221" t="s">
        <v>182</v>
      </c>
      <c r="G150" s="219"/>
      <c r="H150" s="219"/>
      <c r="I150" s="222"/>
      <c r="J150" s="223">
        <f>BK150</f>
        <v>0</v>
      </c>
      <c r="K150" s="219"/>
      <c r="L150" s="224"/>
      <c r="M150" s="225"/>
      <c r="N150" s="226"/>
      <c r="O150" s="226"/>
      <c r="P150" s="227">
        <f>P151+P160+P247+P329+P335</f>
        <v>0</v>
      </c>
      <c r="Q150" s="226"/>
      <c r="R150" s="227">
        <f>R151+R160+R247+R329+R335</f>
        <v>4.2328838099999997</v>
      </c>
      <c r="S150" s="226"/>
      <c r="T150" s="228">
        <f>T151+T160+T247+T329+T335</f>
        <v>24.123241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9" t="s">
        <v>86</v>
      </c>
      <c r="AT150" s="230" t="s">
        <v>77</v>
      </c>
      <c r="AU150" s="230" t="s">
        <v>78</v>
      </c>
      <c r="AY150" s="229" t="s">
        <v>149</v>
      </c>
      <c r="BK150" s="231">
        <f>BK151+BK160+BK247+BK329+BK335</f>
        <v>0</v>
      </c>
    </row>
    <row r="151" s="12" customFormat="1" ht="22.8" customHeight="1">
      <c r="A151" s="12"/>
      <c r="B151" s="218"/>
      <c r="C151" s="219"/>
      <c r="D151" s="220" t="s">
        <v>77</v>
      </c>
      <c r="E151" s="232" t="s">
        <v>183</v>
      </c>
      <c r="F151" s="232" t="s">
        <v>184</v>
      </c>
      <c r="G151" s="219"/>
      <c r="H151" s="219"/>
      <c r="I151" s="222"/>
      <c r="J151" s="233">
        <f>BK151</f>
        <v>0</v>
      </c>
      <c r="K151" s="219"/>
      <c r="L151" s="224"/>
      <c r="M151" s="225"/>
      <c r="N151" s="226"/>
      <c r="O151" s="226"/>
      <c r="P151" s="227">
        <f>SUM(P152:P159)</f>
        <v>0</v>
      </c>
      <c r="Q151" s="226"/>
      <c r="R151" s="227">
        <f>SUM(R152:R159)</f>
        <v>1.19874445</v>
      </c>
      <c r="S151" s="226"/>
      <c r="T151" s="228">
        <f>SUM(T152:T159)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9" t="s">
        <v>86</v>
      </c>
      <c r="AT151" s="230" t="s">
        <v>77</v>
      </c>
      <c r="AU151" s="230" t="s">
        <v>86</v>
      </c>
      <c r="AY151" s="229" t="s">
        <v>149</v>
      </c>
      <c r="BK151" s="231">
        <f>SUM(BK152:BK159)</f>
        <v>0</v>
      </c>
    </row>
    <row r="152" s="2" customFormat="1" ht="37.8" customHeight="1">
      <c r="A152" s="39"/>
      <c r="B152" s="40"/>
      <c r="C152" s="234" t="s">
        <v>86</v>
      </c>
      <c r="D152" s="234" t="s">
        <v>151</v>
      </c>
      <c r="E152" s="235" t="s">
        <v>185</v>
      </c>
      <c r="F152" s="236" t="s">
        <v>186</v>
      </c>
      <c r="G152" s="237" t="s">
        <v>187</v>
      </c>
      <c r="H152" s="238">
        <v>2</v>
      </c>
      <c r="I152" s="239"/>
      <c r="J152" s="240">
        <f>ROUND(I152*H152,2)</f>
        <v>0</v>
      </c>
      <c r="K152" s="236" t="s">
        <v>154</v>
      </c>
      <c r="L152" s="45"/>
      <c r="M152" s="248" t="s">
        <v>1</v>
      </c>
      <c r="N152" s="249" t="s">
        <v>44</v>
      </c>
      <c r="O152" s="92"/>
      <c r="P152" s="250">
        <f>O152*H152</f>
        <v>0</v>
      </c>
      <c r="Q152" s="250">
        <v>0.096860000000000002</v>
      </c>
      <c r="R152" s="250">
        <f>Q152*H152</f>
        <v>0.19372</v>
      </c>
      <c r="S152" s="250">
        <v>0</v>
      </c>
      <c r="T152" s="25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6" t="s">
        <v>188</v>
      </c>
      <c r="AT152" s="246" t="s">
        <v>151</v>
      </c>
      <c r="AU152" s="246" t="s">
        <v>126</v>
      </c>
      <c r="AY152" s="18" t="s">
        <v>149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8" t="s">
        <v>126</v>
      </c>
      <c r="BK152" s="247">
        <f>ROUND(I152*H152,2)</f>
        <v>0</v>
      </c>
      <c r="BL152" s="18" t="s">
        <v>188</v>
      </c>
      <c r="BM152" s="246" t="s">
        <v>189</v>
      </c>
    </row>
    <row r="153" s="2" customFormat="1" ht="24.15" customHeight="1">
      <c r="A153" s="39"/>
      <c r="B153" s="40"/>
      <c r="C153" s="234" t="s">
        <v>126</v>
      </c>
      <c r="D153" s="234" t="s">
        <v>151</v>
      </c>
      <c r="E153" s="235" t="s">
        <v>190</v>
      </c>
      <c r="F153" s="236" t="s">
        <v>191</v>
      </c>
      <c r="G153" s="237" t="s">
        <v>192</v>
      </c>
      <c r="H153" s="238">
        <v>1.75</v>
      </c>
      <c r="I153" s="239"/>
      <c r="J153" s="240">
        <f>ROUND(I153*H153,2)</f>
        <v>0</v>
      </c>
      <c r="K153" s="236" t="s">
        <v>154</v>
      </c>
      <c r="L153" s="45"/>
      <c r="M153" s="248" t="s">
        <v>1</v>
      </c>
      <c r="N153" s="249" t="s">
        <v>44</v>
      </c>
      <c r="O153" s="92"/>
      <c r="P153" s="250">
        <f>O153*H153</f>
        <v>0</v>
      </c>
      <c r="Q153" s="250">
        <v>0.21828</v>
      </c>
      <c r="R153" s="250">
        <f>Q153*H153</f>
        <v>0.38199</v>
      </c>
      <c r="S153" s="250">
        <v>0</v>
      </c>
      <c r="T153" s="25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6" t="s">
        <v>188</v>
      </c>
      <c r="AT153" s="246" t="s">
        <v>151</v>
      </c>
      <c r="AU153" s="246" t="s">
        <v>126</v>
      </c>
      <c r="AY153" s="18" t="s">
        <v>149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8" t="s">
        <v>126</v>
      </c>
      <c r="BK153" s="247">
        <f>ROUND(I153*H153,2)</f>
        <v>0</v>
      </c>
      <c r="BL153" s="18" t="s">
        <v>188</v>
      </c>
      <c r="BM153" s="246" t="s">
        <v>193</v>
      </c>
    </row>
    <row r="154" s="13" customFormat="1">
      <c r="A154" s="13"/>
      <c r="B154" s="252"/>
      <c r="C154" s="253"/>
      <c r="D154" s="254" t="s">
        <v>194</v>
      </c>
      <c r="E154" s="255" t="s">
        <v>1</v>
      </c>
      <c r="F154" s="256" t="s">
        <v>195</v>
      </c>
      <c r="G154" s="253"/>
      <c r="H154" s="257">
        <v>1.75</v>
      </c>
      <c r="I154" s="258"/>
      <c r="J154" s="253"/>
      <c r="K154" s="253"/>
      <c r="L154" s="259"/>
      <c r="M154" s="260"/>
      <c r="N154" s="261"/>
      <c r="O154" s="261"/>
      <c r="P154" s="261"/>
      <c r="Q154" s="261"/>
      <c r="R154" s="261"/>
      <c r="S154" s="261"/>
      <c r="T154" s="26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3" t="s">
        <v>194</v>
      </c>
      <c r="AU154" s="263" t="s">
        <v>126</v>
      </c>
      <c r="AV154" s="13" t="s">
        <v>126</v>
      </c>
      <c r="AW154" s="13" t="s">
        <v>34</v>
      </c>
      <c r="AX154" s="13" t="s">
        <v>86</v>
      </c>
      <c r="AY154" s="263" t="s">
        <v>149</v>
      </c>
    </row>
    <row r="155" s="2" customFormat="1" ht="37.8" customHeight="1">
      <c r="A155" s="39"/>
      <c r="B155" s="40"/>
      <c r="C155" s="234" t="s">
        <v>183</v>
      </c>
      <c r="D155" s="234" t="s">
        <v>151</v>
      </c>
      <c r="E155" s="235" t="s">
        <v>196</v>
      </c>
      <c r="F155" s="236" t="s">
        <v>197</v>
      </c>
      <c r="G155" s="237" t="s">
        <v>198</v>
      </c>
      <c r="H155" s="238">
        <v>0.13</v>
      </c>
      <c r="I155" s="239"/>
      <c r="J155" s="240">
        <f>ROUND(I155*H155,2)</f>
        <v>0</v>
      </c>
      <c r="K155" s="236" t="s">
        <v>154</v>
      </c>
      <c r="L155" s="45"/>
      <c r="M155" s="248" t="s">
        <v>1</v>
      </c>
      <c r="N155" s="249" t="s">
        <v>44</v>
      </c>
      <c r="O155" s="92"/>
      <c r="P155" s="250">
        <f>O155*H155</f>
        <v>0</v>
      </c>
      <c r="Q155" s="250">
        <v>0.017090000000000001</v>
      </c>
      <c r="R155" s="250">
        <f>Q155*H155</f>
        <v>0.0022217000000000001</v>
      </c>
      <c r="S155" s="250">
        <v>0</v>
      </c>
      <c r="T155" s="25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6" t="s">
        <v>188</v>
      </c>
      <c r="AT155" s="246" t="s">
        <v>151</v>
      </c>
      <c r="AU155" s="246" t="s">
        <v>126</v>
      </c>
      <c r="AY155" s="18" t="s">
        <v>149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8" t="s">
        <v>126</v>
      </c>
      <c r="BK155" s="247">
        <f>ROUND(I155*H155,2)</f>
        <v>0</v>
      </c>
      <c r="BL155" s="18" t="s">
        <v>188</v>
      </c>
      <c r="BM155" s="246" t="s">
        <v>199</v>
      </c>
    </row>
    <row r="156" s="13" customFormat="1">
      <c r="A156" s="13"/>
      <c r="B156" s="252"/>
      <c r="C156" s="253"/>
      <c r="D156" s="254" t="s">
        <v>194</v>
      </c>
      <c r="E156" s="255" t="s">
        <v>1</v>
      </c>
      <c r="F156" s="256" t="s">
        <v>200</v>
      </c>
      <c r="G156" s="253"/>
      <c r="H156" s="257">
        <v>0.13</v>
      </c>
      <c r="I156" s="258"/>
      <c r="J156" s="253"/>
      <c r="K156" s="253"/>
      <c r="L156" s="259"/>
      <c r="M156" s="260"/>
      <c r="N156" s="261"/>
      <c r="O156" s="261"/>
      <c r="P156" s="261"/>
      <c r="Q156" s="261"/>
      <c r="R156" s="261"/>
      <c r="S156" s="261"/>
      <c r="T156" s="26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3" t="s">
        <v>194</v>
      </c>
      <c r="AU156" s="263" t="s">
        <v>126</v>
      </c>
      <c r="AV156" s="13" t="s">
        <v>126</v>
      </c>
      <c r="AW156" s="13" t="s">
        <v>34</v>
      </c>
      <c r="AX156" s="13" t="s">
        <v>86</v>
      </c>
      <c r="AY156" s="263" t="s">
        <v>149</v>
      </c>
    </row>
    <row r="157" s="2" customFormat="1" ht="21.75" customHeight="1">
      <c r="A157" s="39"/>
      <c r="B157" s="40"/>
      <c r="C157" s="264" t="s">
        <v>188</v>
      </c>
      <c r="D157" s="264" t="s">
        <v>201</v>
      </c>
      <c r="E157" s="265" t="s">
        <v>202</v>
      </c>
      <c r="F157" s="266" t="s">
        <v>203</v>
      </c>
      <c r="G157" s="267" t="s">
        <v>198</v>
      </c>
      <c r="H157" s="268">
        <v>0.13</v>
      </c>
      <c r="I157" s="269"/>
      <c r="J157" s="270">
        <f>ROUND(I157*H157,2)</f>
        <v>0</v>
      </c>
      <c r="K157" s="266" t="s">
        <v>154</v>
      </c>
      <c r="L157" s="271"/>
      <c r="M157" s="272" t="s">
        <v>1</v>
      </c>
      <c r="N157" s="273" t="s">
        <v>44</v>
      </c>
      <c r="O157" s="92"/>
      <c r="P157" s="250">
        <f>O157*H157</f>
        <v>0</v>
      </c>
      <c r="Q157" s="250">
        <v>1</v>
      </c>
      <c r="R157" s="250">
        <f>Q157*H157</f>
        <v>0.13</v>
      </c>
      <c r="S157" s="250">
        <v>0</v>
      </c>
      <c r="T157" s="25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6" t="s">
        <v>204</v>
      </c>
      <c r="AT157" s="246" t="s">
        <v>201</v>
      </c>
      <c r="AU157" s="246" t="s">
        <v>126</v>
      </c>
      <c r="AY157" s="18" t="s">
        <v>149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8" t="s">
        <v>126</v>
      </c>
      <c r="BK157" s="247">
        <f>ROUND(I157*H157,2)</f>
        <v>0</v>
      </c>
      <c r="BL157" s="18" t="s">
        <v>188</v>
      </c>
      <c r="BM157" s="246" t="s">
        <v>205</v>
      </c>
    </row>
    <row r="158" s="2" customFormat="1" ht="24.15" customHeight="1">
      <c r="A158" s="39"/>
      <c r="B158" s="40"/>
      <c r="C158" s="234" t="s">
        <v>148</v>
      </c>
      <c r="D158" s="234" t="s">
        <v>151</v>
      </c>
      <c r="E158" s="235" t="s">
        <v>206</v>
      </c>
      <c r="F158" s="236" t="s">
        <v>207</v>
      </c>
      <c r="G158" s="237" t="s">
        <v>192</v>
      </c>
      <c r="H158" s="238">
        <v>1.9350000000000001</v>
      </c>
      <c r="I158" s="239"/>
      <c r="J158" s="240">
        <f>ROUND(I158*H158,2)</f>
        <v>0</v>
      </c>
      <c r="K158" s="236" t="s">
        <v>154</v>
      </c>
      <c r="L158" s="45"/>
      <c r="M158" s="248" t="s">
        <v>1</v>
      </c>
      <c r="N158" s="249" t="s">
        <v>44</v>
      </c>
      <c r="O158" s="92"/>
      <c r="P158" s="250">
        <f>O158*H158</f>
        <v>0</v>
      </c>
      <c r="Q158" s="250">
        <v>0.25364999999999999</v>
      </c>
      <c r="R158" s="250">
        <f>Q158*H158</f>
        <v>0.49081274999999996</v>
      </c>
      <c r="S158" s="250">
        <v>0</v>
      </c>
      <c r="T158" s="25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6" t="s">
        <v>188</v>
      </c>
      <c r="AT158" s="246" t="s">
        <v>151</v>
      </c>
      <c r="AU158" s="246" t="s">
        <v>126</v>
      </c>
      <c r="AY158" s="18" t="s">
        <v>149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8" t="s">
        <v>126</v>
      </c>
      <c r="BK158" s="247">
        <f>ROUND(I158*H158,2)</f>
        <v>0</v>
      </c>
      <c r="BL158" s="18" t="s">
        <v>188</v>
      </c>
      <c r="BM158" s="246" t="s">
        <v>208</v>
      </c>
    </row>
    <row r="159" s="13" customFormat="1">
      <c r="A159" s="13"/>
      <c r="B159" s="252"/>
      <c r="C159" s="253"/>
      <c r="D159" s="254" t="s">
        <v>194</v>
      </c>
      <c r="E159" s="255" t="s">
        <v>1</v>
      </c>
      <c r="F159" s="256" t="s">
        <v>209</v>
      </c>
      <c r="G159" s="253"/>
      <c r="H159" s="257">
        <v>1.9350000000000001</v>
      </c>
      <c r="I159" s="258"/>
      <c r="J159" s="253"/>
      <c r="K159" s="253"/>
      <c r="L159" s="259"/>
      <c r="M159" s="260"/>
      <c r="N159" s="261"/>
      <c r="O159" s="261"/>
      <c r="P159" s="261"/>
      <c r="Q159" s="261"/>
      <c r="R159" s="261"/>
      <c r="S159" s="261"/>
      <c r="T159" s="26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3" t="s">
        <v>194</v>
      </c>
      <c r="AU159" s="263" t="s">
        <v>126</v>
      </c>
      <c r="AV159" s="13" t="s">
        <v>126</v>
      </c>
      <c r="AW159" s="13" t="s">
        <v>34</v>
      </c>
      <c r="AX159" s="13" t="s">
        <v>86</v>
      </c>
      <c r="AY159" s="263" t="s">
        <v>149</v>
      </c>
    </row>
    <row r="160" s="12" customFormat="1" ht="22.8" customHeight="1">
      <c r="A160" s="12"/>
      <c r="B160" s="218"/>
      <c r="C160" s="219"/>
      <c r="D160" s="220" t="s">
        <v>77</v>
      </c>
      <c r="E160" s="232" t="s">
        <v>210</v>
      </c>
      <c r="F160" s="232" t="s">
        <v>211</v>
      </c>
      <c r="G160" s="219"/>
      <c r="H160" s="219"/>
      <c r="I160" s="222"/>
      <c r="J160" s="233">
        <f>BK160</f>
        <v>0</v>
      </c>
      <c r="K160" s="219"/>
      <c r="L160" s="224"/>
      <c r="M160" s="225"/>
      <c r="N160" s="226"/>
      <c r="O160" s="226"/>
      <c r="P160" s="227">
        <f>SUM(P161:P246)</f>
        <v>0</v>
      </c>
      <c r="Q160" s="226"/>
      <c r="R160" s="227">
        <f>SUM(R161:R246)</f>
        <v>3.0221759499999998</v>
      </c>
      <c r="S160" s="226"/>
      <c r="T160" s="228">
        <f>SUM(T161:T246)</f>
        <v>0.18667499999999998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9" t="s">
        <v>86</v>
      </c>
      <c r="AT160" s="230" t="s">
        <v>77</v>
      </c>
      <c r="AU160" s="230" t="s">
        <v>86</v>
      </c>
      <c r="AY160" s="229" t="s">
        <v>149</v>
      </c>
      <c r="BK160" s="231">
        <f>SUM(BK161:BK246)</f>
        <v>0</v>
      </c>
    </row>
    <row r="161" s="2" customFormat="1" ht="24.15" customHeight="1">
      <c r="A161" s="39"/>
      <c r="B161" s="40"/>
      <c r="C161" s="234" t="s">
        <v>210</v>
      </c>
      <c r="D161" s="234" t="s">
        <v>151</v>
      </c>
      <c r="E161" s="235" t="s">
        <v>212</v>
      </c>
      <c r="F161" s="236" t="s">
        <v>213</v>
      </c>
      <c r="G161" s="237" t="s">
        <v>192</v>
      </c>
      <c r="H161" s="238">
        <v>34.838999999999999</v>
      </c>
      <c r="I161" s="239"/>
      <c r="J161" s="240">
        <f>ROUND(I161*H161,2)</f>
        <v>0</v>
      </c>
      <c r="K161" s="236" t="s">
        <v>154</v>
      </c>
      <c r="L161" s="45"/>
      <c r="M161" s="248" t="s">
        <v>1</v>
      </c>
      <c r="N161" s="249" t="s">
        <v>44</v>
      </c>
      <c r="O161" s="92"/>
      <c r="P161" s="250">
        <f>O161*H161</f>
        <v>0</v>
      </c>
      <c r="Q161" s="250">
        <v>0.00025999999999999998</v>
      </c>
      <c r="R161" s="250">
        <f>Q161*H161</f>
        <v>0.0090581399999999992</v>
      </c>
      <c r="S161" s="250">
        <v>0</v>
      </c>
      <c r="T161" s="25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6" t="s">
        <v>188</v>
      </c>
      <c r="AT161" s="246" t="s">
        <v>151</v>
      </c>
      <c r="AU161" s="246" t="s">
        <v>126</v>
      </c>
      <c r="AY161" s="18" t="s">
        <v>149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8" t="s">
        <v>126</v>
      </c>
      <c r="BK161" s="247">
        <f>ROUND(I161*H161,2)</f>
        <v>0</v>
      </c>
      <c r="BL161" s="18" t="s">
        <v>188</v>
      </c>
      <c r="BM161" s="246" t="s">
        <v>214</v>
      </c>
    </row>
    <row r="162" s="2" customFormat="1" ht="24.15" customHeight="1">
      <c r="A162" s="39"/>
      <c r="B162" s="40"/>
      <c r="C162" s="234" t="s">
        <v>215</v>
      </c>
      <c r="D162" s="234" t="s">
        <v>151</v>
      </c>
      <c r="E162" s="235" t="s">
        <v>216</v>
      </c>
      <c r="F162" s="236" t="s">
        <v>217</v>
      </c>
      <c r="G162" s="237" t="s">
        <v>192</v>
      </c>
      <c r="H162" s="238">
        <v>34.838999999999999</v>
      </c>
      <c r="I162" s="239"/>
      <c r="J162" s="240">
        <f>ROUND(I162*H162,2)</f>
        <v>0</v>
      </c>
      <c r="K162" s="236" t="s">
        <v>154</v>
      </c>
      <c r="L162" s="45"/>
      <c r="M162" s="248" t="s">
        <v>1</v>
      </c>
      <c r="N162" s="249" t="s">
        <v>44</v>
      </c>
      <c r="O162" s="92"/>
      <c r="P162" s="250">
        <f>O162*H162</f>
        <v>0</v>
      </c>
      <c r="Q162" s="250">
        <v>0.0043800000000000002</v>
      </c>
      <c r="R162" s="250">
        <f>Q162*H162</f>
        <v>0.15259481999999999</v>
      </c>
      <c r="S162" s="250">
        <v>0</v>
      </c>
      <c r="T162" s="25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6" t="s">
        <v>188</v>
      </c>
      <c r="AT162" s="246" t="s">
        <v>151</v>
      </c>
      <c r="AU162" s="246" t="s">
        <v>126</v>
      </c>
      <c r="AY162" s="18" t="s">
        <v>149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8" t="s">
        <v>126</v>
      </c>
      <c r="BK162" s="247">
        <f>ROUND(I162*H162,2)</f>
        <v>0</v>
      </c>
      <c r="BL162" s="18" t="s">
        <v>188</v>
      </c>
      <c r="BM162" s="246" t="s">
        <v>218</v>
      </c>
    </row>
    <row r="163" s="13" customFormat="1">
      <c r="A163" s="13"/>
      <c r="B163" s="252"/>
      <c r="C163" s="253"/>
      <c r="D163" s="254" t="s">
        <v>194</v>
      </c>
      <c r="E163" s="255" t="s">
        <v>1</v>
      </c>
      <c r="F163" s="256" t="s">
        <v>219</v>
      </c>
      <c r="G163" s="253"/>
      <c r="H163" s="257">
        <v>34.838999999999999</v>
      </c>
      <c r="I163" s="258"/>
      <c r="J163" s="253"/>
      <c r="K163" s="253"/>
      <c r="L163" s="259"/>
      <c r="M163" s="260"/>
      <c r="N163" s="261"/>
      <c r="O163" s="261"/>
      <c r="P163" s="261"/>
      <c r="Q163" s="261"/>
      <c r="R163" s="261"/>
      <c r="S163" s="261"/>
      <c r="T163" s="26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3" t="s">
        <v>194</v>
      </c>
      <c r="AU163" s="263" t="s">
        <v>126</v>
      </c>
      <c r="AV163" s="13" t="s">
        <v>126</v>
      </c>
      <c r="AW163" s="13" t="s">
        <v>34</v>
      </c>
      <c r="AX163" s="13" t="s">
        <v>78</v>
      </c>
      <c r="AY163" s="263" t="s">
        <v>149</v>
      </c>
    </row>
    <row r="164" s="14" customFormat="1">
      <c r="A164" s="14"/>
      <c r="B164" s="274"/>
      <c r="C164" s="275"/>
      <c r="D164" s="254" t="s">
        <v>194</v>
      </c>
      <c r="E164" s="276" t="s">
        <v>1</v>
      </c>
      <c r="F164" s="277" t="s">
        <v>220</v>
      </c>
      <c r="G164" s="275"/>
      <c r="H164" s="278">
        <v>34.838999999999999</v>
      </c>
      <c r="I164" s="279"/>
      <c r="J164" s="275"/>
      <c r="K164" s="275"/>
      <c r="L164" s="280"/>
      <c r="M164" s="281"/>
      <c r="N164" s="282"/>
      <c r="O164" s="282"/>
      <c r="P164" s="282"/>
      <c r="Q164" s="282"/>
      <c r="R164" s="282"/>
      <c r="S164" s="282"/>
      <c r="T164" s="28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4" t="s">
        <v>194</v>
      </c>
      <c r="AU164" s="284" t="s">
        <v>126</v>
      </c>
      <c r="AV164" s="14" t="s">
        <v>188</v>
      </c>
      <c r="AW164" s="14" t="s">
        <v>34</v>
      </c>
      <c r="AX164" s="14" t="s">
        <v>86</v>
      </c>
      <c r="AY164" s="284" t="s">
        <v>149</v>
      </c>
    </row>
    <row r="165" s="2" customFormat="1" ht="24.15" customHeight="1">
      <c r="A165" s="39"/>
      <c r="B165" s="40"/>
      <c r="C165" s="234" t="s">
        <v>204</v>
      </c>
      <c r="D165" s="234" t="s">
        <v>151</v>
      </c>
      <c r="E165" s="235" t="s">
        <v>221</v>
      </c>
      <c r="F165" s="236" t="s">
        <v>222</v>
      </c>
      <c r="G165" s="237" t="s">
        <v>192</v>
      </c>
      <c r="H165" s="238">
        <v>34.838999999999999</v>
      </c>
      <c r="I165" s="239"/>
      <c r="J165" s="240">
        <f>ROUND(I165*H165,2)</f>
        <v>0</v>
      </c>
      <c r="K165" s="236" t="s">
        <v>154</v>
      </c>
      <c r="L165" s="45"/>
      <c r="M165" s="248" t="s">
        <v>1</v>
      </c>
      <c r="N165" s="249" t="s">
        <v>44</v>
      </c>
      <c r="O165" s="92"/>
      <c r="P165" s="250">
        <f>O165*H165</f>
        <v>0</v>
      </c>
      <c r="Q165" s="250">
        <v>0.0040000000000000001</v>
      </c>
      <c r="R165" s="250">
        <f>Q165*H165</f>
        <v>0.13935600000000001</v>
      </c>
      <c r="S165" s="250">
        <v>0</v>
      </c>
      <c r="T165" s="25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6" t="s">
        <v>188</v>
      </c>
      <c r="AT165" s="246" t="s">
        <v>151</v>
      </c>
      <c r="AU165" s="246" t="s">
        <v>126</v>
      </c>
      <c r="AY165" s="18" t="s">
        <v>149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8" t="s">
        <v>126</v>
      </c>
      <c r="BK165" s="247">
        <f>ROUND(I165*H165,2)</f>
        <v>0</v>
      </c>
      <c r="BL165" s="18" t="s">
        <v>188</v>
      </c>
      <c r="BM165" s="246" t="s">
        <v>223</v>
      </c>
    </row>
    <row r="166" s="2" customFormat="1" ht="21.75" customHeight="1">
      <c r="A166" s="39"/>
      <c r="B166" s="40"/>
      <c r="C166" s="234" t="s">
        <v>224</v>
      </c>
      <c r="D166" s="234" t="s">
        <v>151</v>
      </c>
      <c r="E166" s="235" t="s">
        <v>225</v>
      </c>
      <c r="F166" s="236" t="s">
        <v>226</v>
      </c>
      <c r="G166" s="237" t="s">
        <v>192</v>
      </c>
      <c r="H166" s="238">
        <v>1.8899999999999999</v>
      </c>
      <c r="I166" s="239"/>
      <c r="J166" s="240">
        <f>ROUND(I166*H166,2)</f>
        <v>0</v>
      </c>
      <c r="K166" s="236" t="s">
        <v>154</v>
      </c>
      <c r="L166" s="45"/>
      <c r="M166" s="248" t="s">
        <v>1</v>
      </c>
      <c r="N166" s="249" t="s">
        <v>44</v>
      </c>
      <c r="O166" s="92"/>
      <c r="P166" s="250">
        <f>O166*H166</f>
        <v>0</v>
      </c>
      <c r="Q166" s="250">
        <v>0.0019300000000000001</v>
      </c>
      <c r="R166" s="250">
        <f>Q166*H166</f>
        <v>0.0036476999999999998</v>
      </c>
      <c r="S166" s="250">
        <v>0</v>
      </c>
      <c r="T166" s="25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6" t="s">
        <v>188</v>
      </c>
      <c r="AT166" s="246" t="s">
        <v>151</v>
      </c>
      <c r="AU166" s="246" t="s">
        <v>126</v>
      </c>
      <c r="AY166" s="18" t="s">
        <v>149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8" t="s">
        <v>126</v>
      </c>
      <c r="BK166" s="247">
        <f>ROUND(I166*H166,2)</f>
        <v>0</v>
      </c>
      <c r="BL166" s="18" t="s">
        <v>188</v>
      </c>
      <c r="BM166" s="246" t="s">
        <v>227</v>
      </c>
    </row>
    <row r="167" s="13" customFormat="1">
      <c r="A167" s="13"/>
      <c r="B167" s="252"/>
      <c r="C167" s="253"/>
      <c r="D167" s="254" t="s">
        <v>194</v>
      </c>
      <c r="E167" s="255" t="s">
        <v>1</v>
      </c>
      <c r="F167" s="256" t="s">
        <v>228</v>
      </c>
      <c r="G167" s="253"/>
      <c r="H167" s="257">
        <v>1.8899999999999999</v>
      </c>
      <c r="I167" s="258"/>
      <c r="J167" s="253"/>
      <c r="K167" s="253"/>
      <c r="L167" s="259"/>
      <c r="M167" s="260"/>
      <c r="N167" s="261"/>
      <c r="O167" s="261"/>
      <c r="P167" s="261"/>
      <c r="Q167" s="261"/>
      <c r="R167" s="261"/>
      <c r="S167" s="261"/>
      <c r="T167" s="26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3" t="s">
        <v>194</v>
      </c>
      <c r="AU167" s="263" t="s">
        <v>126</v>
      </c>
      <c r="AV167" s="13" t="s">
        <v>126</v>
      </c>
      <c r="AW167" s="13" t="s">
        <v>34</v>
      </c>
      <c r="AX167" s="13" t="s">
        <v>86</v>
      </c>
      <c r="AY167" s="263" t="s">
        <v>149</v>
      </c>
    </row>
    <row r="168" s="2" customFormat="1" ht="24.15" customHeight="1">
      <c r="A168" s="39"/>
      <c r="B168" s="40"/>
      <c r="C168" s="234" t="s">
        <v>229</v>
      </c>
      <c r="D168" s="234" t="s">
        <v>151</v>
      </c>
      <c r="E168" s="235" t="s">
        <v>230</v>
      </c>
      <c r="F168" s="236" t="s">
        <v>231</v>
      </c>
      <c r="G168" s="237" t="s">
        <v>192</v>
      </c>
      <c r="H168" s="238">
        <v>3.9239999999999999</v>
      </c>
      <c r="I168" s="239"/>
      <c r="J168" s="240">
        <f>ROUND(I168*H168,2)</f>
        <v>0</v>
      </c>
      <c r="K168" s="236" t="s">
        <v>154</v>
      </c>
      <c r="L168" s="45"/>
      <c r="M168" s="248" t="s">
        <v>1</v>
      </c>
      <c r="N168" s="249" t="s">
        <v>44</v>
      </c>
      <c r="O168" s="92"/>
      <c r="P168" s="250">
        <f>O168*H168</f>
        <v>0</v>
      </c>
      <c r="Q168" s="250">
        <v>0.0011999999999999999</v>
      </c>
      <c r="R168" s="250">
        <f>Q168*H168</f>
        <v>0.0047087999999999991</v>
      </c>
      <c r="S168" s="250">
        <v>0</v>
      </c>
      <c r="T168" s="25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6" t="s">
        <v>188</v>
      </c>
      <c r="AT168" s="246" t="s">
        <v>151</v>
      </c>
      <c r="AU168" s="246" t="s">
        <v>126</v>
      </c>
      <c r="AY168" s="18" t="s">
        <v>149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8" t="s">
        <v>126</v>
      </c>
      <c r="BK168" s="247">
        <f>ROUND(I168*H168,2)</f>
        <v>0</v>
      </c>
      <c r="BL168" s="18" t="s">
        <v>188</v>
      </c>
      <c r="BM168" s="246" t="s">
        <v>232</v>
      </c>
    </row>
    <row r="169" s="13" customFormat="1">
      <c r="A169" s="13"/>
      <c r="B169" s="252"/>
      <c r="C169" s="253"/>
      <c r="D169" s="254" t="s">
        <v>194</v>
      </c>
      <c r="E169" s="255" t="s">
        <v>1</v>
      </c>
      <c r="F169" s="256" t="s">
        <v>233</v>
      </c>
      <c r="G169" s="253"/>
      <c r="H169" s="257">
        <v>3.9239999999999999</v>
      </c>
      <c r="I169" s="258"/>
      <c r="J169" s="253"/>
      <c r="K169" s="253"/>
      <c r="L169" s="259"/>
      <c r="M169" s="260"/>
      <c r="N169" s="261"/>
      <c r="O169" s="261"/>
      <c r="P169" s="261"/>
      <c r="Q169" s="261"/>
      <c r="R169" s="261"/>
      <c r="S169" s="261"/>
      <c r="T169" s="26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3" t="s">
        <v>194</v>
      </c>
      <c r="AU169" s="263" t="s">
        <v>126</v>
      </c>
      <c r="AV169" s="13" t="s">
        <v>126</v>
      </c>
      <c r="AW169" s="13" t="s">
        <v>34</v>
      </c>
      <c r="AX169" s="13" t="s">
        <v>86</v>
      </c>
      <c r="AY169" s="263" t="s">
        <v>149</v>
      </c>
    </row>
    <row r="170" s="2" customFormat="1" ht="24.15" customHeight="1">
      <c r="A170" s="39"/>
      <c r="B170" s="40"/>
      <c r="C170" s="234" t="s">
        <v>234</v>
      </c>
      <c r="D170" s="234" t="s">
        <v>151</v>
      </c>
      <c r="E170" s="235" t="s">
        <v>235</v>
      </c>
      <c r="F170" s="236" t="s">
        <v>236</v>
      </c>
      <c r="G170" s="237" t="s">
        <v>192</v>
      </c>
      <c r="H170" s="238">
        <v>5.8140000000000001</v>
      </c>
      <c r="I170" s="239"/>
      <c r="J170" s="240">
        <f>ROUND(I170*H170,2)</f>
        <v>0</v>
      </c>
      <c r="K170" s="236" t="s">
        <v>154</v>
      </c>
      <c r="L170" s="45"/>
      <c r="M170" s="248" t="s">
        <v>1</v>
      </c>
      <c r="N170" s="249" t="s">
        <v>44</v>
      </c>
      <c r="O170" s="92"/>
      <c r="P170" s="250">
        <f>O170*H170</f>
        <v>0</v>
      </c>
      <c r="Q170" s="250">
        <v>0.0073499999999999998</v>
      </c>
      <c r="R170" s="250">
        <f>Q170*H170</f>
        <v>0.042732899999999997</v>
      </c>
      <c r="S170" s="250">
        <v>0</v>
      </c>
      <c r="T170" s="25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6" t="s">
        <v>188</v>
      </c>
      <c r="AT170" s="246" t="s">
        <v>151</v>
      </c>
      <c r="AU170" s="246" t="s">
        <v>126</v>
      </c>
      <c r="AY170" s="18" t="s">
        <v>149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8" t="s">
        <v>126</v>
      </c>
      <c r="BK170" s="247">
        <f>ROUND(I170*H170,2)</f>
        <v>0</v>
      </c>
      <c r="BL170" s="18" t="s">
        <v>188</v>
      </c>
      <c r="BM170" s="246" t="s">
        <v>237</v>
      </c>
    </row>
    <row r="171" s="13" customFormat="1">
      <c r="A171" s="13"/>
      <c r="B171" s="252"/>
      <c r="C171" s="253"/>
      <c r="D171" s="254" t="s">
        <v>194</v>
      </c>
      <c r="E171" s="255" t="s">
        <v>1</v>
      </c>
      <c r="F171" s="256" t="s">
        <v>228</v>
      </c>
      <c r="G171" s="253"/>
      <c r="H171" s="257">
        <v>1.8899999999999999</v>
      </c>
      <c r="I171" s="258"/>
      <c r="J171" s="253"/>
      <c r="K171" s="253"/>
      <c r="L171" s="259"/>
      <c r="M171" s="260"/>
      <c r="N171" s="261"/>
      <c r="O171" s="261"/>
      <c r="P171" s="261"/>
      <c r="Q171" s="261"/>
      <c r="R171" s="261"/>
      <c r="S171" s="261"/>
      <c r="T171" s="26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3" t="s">
        <v>194</v>
      </c>
      <c r="AU171" s="263" t="s">
        <v>126</v>
      </c>
      <c r="AV171" s="13" t="s">
        <v>126</v>
      </c>
      <c r="AW171" s="13" t="s">
        <v>34</v>
      </c>
      <c r="AX171" s="13" t="s">
        <v>78</v>
      </c>
      <c r="AY171" s="263" t="s">
        <v>149</v>
      </c>
    </row>
    <row r="172" s="13" customFormat="1">
      <c r="A172" s="13"/>
      <c r="B172" s="252"/>
      <c r="C172" s="253"/>
      <c r="D172" s="254" t="s">
        <v>194</v>
      </c>
      <c r="E172" s="255" t="s">
        <v>1</v>
      </c>
      <c r="F172" s="256" t="s">
        <v>238</v>
      </c>
      <c r="G172" s="253"/>
      <c r="H172" s="257">
        <v>3.9239999999999999</v>
      </c>
      <c r="I172" s="258"/>
      <c r="J172" s="253"/>
      <c r="K172" s="253"/>
      <c r="L172" s="259"/>
      <c r="M172" s="260"/>
      <c r="N172" s="261"/>
      <c r="O172" s="261"/>
      <c r="P172" s="261"/>
      <c r="Q172" s="261"/>
      <c r="R172" s="261"/>
      <c r="S172" s="261"/>
      <c r="T172" s="26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3" t="s">
        <v>194</v>
      </c>
      <c r="AU172" s="263" t="s">
        <v>126</v>
      </c>
      <c r="AV172" s="13" t="s">
        <v>126</v>
      </c>
      <c r="AW172" s="13" t="s">
        <v>34</v>
      </c>
      <c r="AX172" s="13" t="s">
        <v>78</v>
      </c>
      <c r="AY172" s="263" t="s">
        <v>149</v>
      </c>
    </row>
    <row r="173" s="14" customFormat="1">
      <c r="A173" s="14"/>
      <c r="B173" s="274"/>
      <c r="C173" s="275"/>
      <c r="D173" s="254" t="s">
        <v>194</v>
      </c>
      <c r="E173" s="276" t="s">
        <v>1</v>
      </c>
      <c r="F173" s="277" t="s">
        <v>220</v>
      </c>
      <c r="G173" s="275"/>
      <c r="H173" s="278">
        <v>5.8140000000000001</v>
      </c>
      <c r="I173" s="279"/>
      <c r="J173" s="275"/>
      <c r="K173" s="275"/>
      <c r="L173" s="280"/>
      <c r="M173" s="281"/>
      <c r="N173" s="282"/>
      <c r="O173" s="282"/>
      <c r="P173" s="282"/>
      <c r="Q173" s="282"/>
      <c r="R173" s="282"/>
      <c r="S173" s="282"/>
      <c r="T173" s="28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84" t="s">
        <v>194</v>
      </c>
      <c r="AU173" s="284" t="s">
        <v>126</v>
      </c>
      <c r="AV173" s="14" t="s">
        <v>188</v>
      </c>
      <c r="AW173" s="14" t="s">
        <v>34</v>
      </c>
      <c r="AX173" s="14" t="s">
        <v>86</v>
      </c>
      <c r="AY173" s="284" t="s">
        <v>149</v>
      </c>
    </row>
    <row r="174" s="2" customFormat="1" ht="24.15" customHeight="1">
      <c r="A174" s="39"/>
      <c r="B174" s="40"/>
      <c r="C174" s="234" t="s">
        <v>239</v>
      </c>
      <c r="D174" s="234" t="s">
        <v>151</v>
      </c>
      <c r="E174" s="235" t="s">
        <v>240</v>
      </c>
      <c r="F174" s="236" t="s">
        <v>241</v>
      </c>
      <c r="G174" s="237" t="s">
        <v>192</v>
      </c>
      <c r="H174" s="238">
        <v>291.31599999999997</v>
      </c>
      <c r="I174" s="239"/>
      <c r="J174" s="240">
        <f>ROUND(I174*H174,2)</f>
        <v>0</v>
      </c>
      <c r="K174" s="236" t="s">
        <v>154</v>
      </c>
      <c r="L174" s="45"/>
      <c r="M174" s="248" t="s">
        <v>1</v>
      </c>
      <c r="N174" s="249" t="s">
        <v>44</v>
      </c>
      <c r="O174" s="92"/>
      <c r="P174" s="250">
        <f>O174*H174</f>
        <v>0</v>
      </c>
      <c r="Q174" s="250">
        <v>0.00025999999999999998</v>
      </c>
      <c r="R174" s="250">
        <f>Q174*H174</f>
        <v>0.075742159999999989</v>
      </c>
      <c r="S174" s="250">
        <v>0</v>
      </c>
      <c r="T174" s="25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6" t="s">
        <v>188</v>
      </c>
      <c r="AT174" s="246" t="s">
        <v>151</v>
      </c>
      <c r="AU174" s="246" t="s">
        <v>126</v>
      </c>
      <c r="AY174" s="18" t="s">
        <v>149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8" t="s">
        <v>126</v>
      </c>
      <c r="BK174" s="247">
        <f>ROUND(I174*H174,2)</f>
        <v>0</v>
      </c>
      <c r="BL174" s="18" t="s">
        <v>188</v>
      </c>
      <c r="BM174" s="246" t="s">
        <v>242</v>
      </c>
    </row>
    <row r="175" s="13" customFormat="1">
      <c r="A175" s="13"/>
      <c r="B175" s="252"/>
      <c r="C175" s="253"/>
      <c r="D175" s="254" t="s">
        <v>194</v>
      </c>
      <c r="E175" s="255" t="s">
        <v>1</v>
      </c>
      <c r="F175" s="256" t="s">
        <v>243</v>
      </c>
      <c r="G175" s="253"/>
      <c r="H175" s="257">
        <v>26.748000000000001</v>
      </c>
      <c r="I175" s="258"/>
      <c r="J175" s="253"/>
      <c r="K175" s="253"/>
      <c r="L175" s="259"/>
      <c r="M175" s="260"/>
      <c r="N175" s="261"/>
      <c r="O175" s="261"/>
      <c r="P175" s="261"/>
      <c r="Q175" s="261"/>
      <c r="R175" s="261"/>
      <c r="S175" s="261"/>
      <c r="T175" s="26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3" t="s">
        <v>194</v>
      </c>
      <c r="AU175" s="263" t="s">
        <v>126</v>
      </c>
      <c r="AV175" s="13" t="s">
        <v>126</v>
      </c>
      <c r="AW175" s="13" t="s">
        <v>34</v>
      </c>
      <c r="AX175" s="13" t="s">
        <v>78</v>
      </c>
      <c r="AY175" s="263" t="s">
        <v>149</v>
      </c>
    </row>
    <row r="176" s="13" customFormat="1">
      <c r="A176" s="13"/>
      <c r="B176" s="252"/>
      <c r="C176" s="253"/>
      <c r="D176" s="254" t="s">
        <v>194</v>
      </c>
      <c r="E176" s="255" t="s">
        <v>1</v>
      </c>
      <c r="F176" s="256" t="s">
        <v>244</v>
      </c>
      <c r="G176" s="253"/>
      <c r="H176" s="257">
        <v>-1.9950000000000001</v>
      </c>
      <c r="I176" s="258"/>
      <c r="J176" s="253"/>
      <c r="K176" s="253"/>
      <c r="L176" s="259"/>
      <c r="M176" s="260"/>
      <c r="N176" s="261"/>
      <c r="O176" s="261"/>
      <c r="P176" s="261"/>
      <c r="Q176" s="261"/>
      <c r="R176" s="261"/>
      <c r="S176" s="261"/>
      <c r="T176" s="26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3" t="s">
        <v>194</v>
      </c>
      <c r="AU176" s="263" t="s">
        <v>126</v>
      </c>
      <c r="AV176" s="13" t="s">
        <v>126</v>
      </c>
      <c r="AW176" s="13" t="s">
        <v>34</v>
      </c>
      <c r="AX176" s="13" t="s">
        <v>78</v>
      </c>
      <c r="AY176" s="263" t="s">
        <v>149</v>
      </c>
    </row>
    <row r="177" s="13" customFormat="1">
      <c r="A177" s="13"/>
      <c r="B177" s="252"/>
      <c r="C177" s="253"/>
      <c r="D177" s="254" t="s">
        <v>194</v>
      </c>
      <c r="E177" s="255" t="s">
        <v>1</v>
      </c>
      <c r="F177" s="256" t="s">
        <v>245</v>
      </c>
      <c r="G177" s="253"/>
      <c r="H177" s="257">
        <v>17.135999999999999</v>
      </c>
      <c r="I177" s="258"/>
      <c r="J177" s="253"/>
      <c r="K177" s="253"/>
      <c r="L177" s="259"/>
      <c r="M177" s="260"/>
      <c r="N177" s="261"/>
      <c r="O177" s="261"/>
      <c r="P177" s="261"/>
      <c r="Q177" s="261"/>
      <c r="R177" s="261"/>
      <c r="S177" s="261"/>
      <c r="T177" s="26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3" t="s">
        <v>194</v>
      </c>
      <c r="AU177" s="263" t="s">
        <v>126</v>
      </c>
      <c r="AV177" s="13" t="s">
        <v>126</v>
      </c>
      <c r="AW177" s="13" t="s">
        <v>34</v>
      </c>
      <c r="AX177" s="13" t="s">
        <v>78</v>
      </c>
      <c r="AY177" s="263" t="s">
        <v>149</v>
      </c>
    </row>
    <row r="178" s="13" customFormat="1">
      <c r="A178" s="13"/>
      <c r="B178" s="252"/>
      <c r="C178" s="253"/>
      <c r="D178" s="254" t="s">
        <v>194</v>
      </c>
      <c r="E178" s="255" t="s">
        <v>1</v>
      </c>
      <c r="F178" s="256" t="s">
        <v>244</v>
      </c>
      <c r="G178" s="253"/>
      <c r="H178" s="257">
        <v>-1.9950000000000001</v>
      </c>
      <c r="I178" s="258"/>
      <c r="J178" s="253"/>
      <c r="K178" s="253"/>
      <c r="L178" s="259"/>
      <c r="M178" s="260"/>
      <c r="N178" s="261"/>
      <c r="O178" s="261"/>
      <c r="P178" s="261"/>
      <c r="Q178" s="261"/>
      <c r="R178" s="261"/>
      <c r="S178" s="261"/>
      <c r="T178" s="26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3" t="s">
        <v>194</v>
      </c>
      <c r="AU178" s="263" t="s">
        <v>126</v>
      </c>
      <c r="AV178" s="13" t="s">
        <v>126</v>
      </c>
      <c r="AW178" s="13" t="s">
        <v>34</v>
      </c>
      <c r="AX178" s="13" t="s">
        <v>78</v>
      </c>
      <c r="AY178" s="263" t="s">
        <v>149</v>
      </c>
    </row>
    <row r="179" s="13" customFormat="1">
      <c r="A179" s="13"/>
      <c r="B179" s="252"/>
      <c r="C179" s="253"/>
      <c r="D179" s="254" t="s">
        <v>194</v>
      </c>
      <c r="E179" s="255" t="s">
        <v>1</v>
      </c>
      <c r="F179" s="256" t="s">
        <v>246</v>
      </c>
      <c r="G179" s="253"/>
      <c r="H179" s="257">
        <v>2.7999999999999998</v>
      </c>
      <c r="I179" s="258"/>
      <c r="J179" s="253"/>
      <c r="K179" s="253"/>
      <c r="L179" s="259"/>
      <c r="M179" s="260"/>
      <c r="N179" s="261"/>
      <c r="O179" s="261"/>
      <c r="P179" s="261"/>
      <c r="Q179" s="261"/>
      <c r="R179" s="261"/>
      <c r="S179" s="261"/>
      <c r="T179" s="26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3" t="s">
        <v>194</v>
      </c>
      <c r="AU179" s="263" t="s">
        <v>126</v>
      </c>
      <c r="AV179" s="13" t="s">
        <v>126</v>
      </c>
      <c r="AW179" s="13" t="s">
        <v>34</v>
      </c>
      <c r="AX179" s="13" t="s">
        <v>78</v>
      </c>
      <c r="AY179" s="263" t="s">
        <v>149</v>
      </c>
    </row>
    <row r="180" s="13" customFormat="1">
      <c r="A180" s="13"/>
      <c r="B180" s="252"/>
      <c r="C180" s="253"/>
      <c r="D180" s="254" t="s">
        <v>194</v>
      </c>
      <c r="E180" s="255" t="s">
        <v>1</v>
      </c>
      <c r="F180" s="256" t="s">
        <v>247</v>
      </c>
      <c r="G180" s="253"/>
      <c r="H180" s="257">
        <v>2.1000000000000001</v>
      </c>
      <c r="I180" s="258"/>
      <c r="J180" s="253"/>
      <c r="K180" s="253"/>
      <c r="L180" s="259"/>
      <c r="M180" s="260"/>
      <c r="N180" s="261"/>
      <c r="O180" s="261"/>
      <c r="P180" s="261"/>
      <c r="Q180" s="261"/>
      <c r="R180" s="261"/>
      <c r="S180" s="261"/>
      <c r="T180" s="26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3" t="s">
        <v>194</v>
      </c>
      <c r="AU180" s="263" t="s">
        <v>126</v>
      </c>
      <c r="AV180" s="13" t="s">
        <v>126</v>
      </c>
      <c r="AW180" s="13" t="s">
        <v>34</v>
      </c>
      <c r="AX180" s="13" t="s">
        <v>78</v>
      </c>
      <c r="AY180" s="263" t="s">
        <v>149</v>
      </c>
    </row>
    <row r="181" s="13" customFormat="1">
      <c r="A181" s="13"/>
      <c r="B181" s="252"/>
      <c r="C181" s="253"/>
      <c r="D181" s="254" t="s">
        <v>194</v>
      </c>
      <c r="E181" s="255" t="s">
        <v>1</v>
      </c>
      <c r="F181" s="256" t="s">
        <v>248</v>
      </c>
      <c r="G181" s="253"/>
      <c r="H181" s="257">
        <v>0.48999999999999999</v>
      </c>
      <c r="I181" s="258"/>
      <c r="J181" s="253"/>
      <c r="K181" s="253"/>
      <c r="L181" s="259"/>
      <c r="M181" s="260"/>
      <c r="N181" s="261"/>
      <c r="O181" s="261"/>
      <c r="P181" s="261"/>
      <c r="Q181" s="261"/>
      <c r="R181" s="261"/>
      <c r="S181" s="261"/>
      <c r="T181" s="26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3" t="s">
        <v>194</v>
      </c>
      <c r="AU181" s="263" t="s">
        <v>126</v>
      </c>
      <c r="AV181" s="13" t="s">
        <v>126</v>
      </c>
      <c r="AW181" s="13" t="s">
        <v>34</v>
      </c>
      <c r="AX181" s="13" t="s">
        <v>78</v>
      </c>
      <c r="AY181" s="263" t="s">
        <v>149</v>
      </c>
    </row>
    <row r="182" s="13" customFormat="1">
      <c r="A182" s="13"/>
      <c r="B182" s="252"/>
      <c r="C182" s="253"/>
      <c r="D182" s="254" t="s">
        <v>194</v>
      </c>
      <c r="E182" s="255" t="s">
        <v>1</v>
      </c>
      <c r="F182" s="256" t="s">
        <v>249</v>
      </c>
      <c r="G182" s="253"/>
      <c r="H182" s="257">
        <v>2.04</v>
      </c>
      <c r="I182" s="258"/>
      <c r="J182" s="253"/>
      <c r="K182" s="253"/>
      <c r="L182" s="259"/>
      <c r="M182" s="260"/>
      <c r="N182" s="261"/>
      <c r="O182" s="261"/>
      <c r="P182" s="261"/>
      <c r="Q182" s="261"/>
      <c r="R182" s="261"/>
      <c r="S182" s="261"/>
      <c r="T182" s="26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3" t="s">
        <v>194</v>
      </c>
      <c r="AU182" s="263" t="s">
        <v>126</v>
      </c>
      <c r="AV182" s="13" t="s">
        <v>126</v>
      </c>
      <c r="AW182" s="13" t="s">
        <v>34</v>
      </c>
      <c r="AX182" s="13" t="s">
        <v>78</v>
      </c>
      <c r="AY182" s="263" t="s">
        <v>149</v>
      </c>
    </row>
    <row r="183" s="13" customFormat="1">
      <c r="A183" s="13"/>
      <c r="B183" s="252"/>
      <c r="C183" s="253"/>
      <c r="D183" s="254" t="s">
        <v>194</v>
      </c>
      <c r="E183" s="255" t="s">
        <v>1</v>
      </c>
      <c r="F183" s="256" t="s">
        <v>250</v>
      </c>
      <c r="G183" s="253"/>
      <c r="H183" s="257">
        <v>2.8500000000000001</v>
      </c>
      <c r="I183" s="258"/>
      <c r="J183" s="253"/>
      <c r="K183" s="253"/>
      <c r="L183" s="259"/>
      <c r="M183" s="260"/>
      <c r="N183" s="261"/>
      <c r="O183" s="261"/>
      <c r="P183" s="261"/>
      <c r="Q183" s="261"/>
      <c r="R183" s="261"/>
      <c r="S183" s="261"/>
      <c r="T183" s="26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3" t="s">
        <v>194</v>
      </c>
      <c r="AU183" s="263" t="s">
        <v>126</v>
      </c>
      <c r="AV183" s="13" t="s">
        <v>126</v>
      </c>
      <c r="AW183" s="13" t="s">
        <v>34</v>
      </c>
      <c r="AX183" s="13" t="s">
        <v>78</v>
      </c>
      <c r="AY183" s="263" t="s">
        <v>149</v>
      </c>
    </row>
    <row r="184" s="15" customFormat="1">
      <c r="A184" s="15"/>
      <c r="B184" s="285"/>
      <c r="C184" s="286"/>
      <c r="D184" s="254" t="s">
        <v>194</v>
      </c>
      <c r="E184" s="287" t="s">
        <v>1</v>
      </c>
      <c r="F184" s="288" t="s">
        <v>251</v>
      </c>
      <c r="G184" s="286"/>
      <c r="H184" s="289">
        <v>50.173999999999999</v>
      </c>
      <c r="I184" s="290"/>
      <c r="J184" s="286"/>
      <c r="K184" s="286"/>
      <c r="L184" s="291"/>
      <c r="M184" s="292"/>
      <c r="N184" s="293"/>
      <c r="O184" s="293"/>
      <c r="P184" s="293"/>
      <c r="Q184" s="293"/>
      <c r="R184" s="293"/>
      <c r="S184" s="293"/>
      <c r="T184" s="294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95" t="s">
        <v>194</v>
      </c>
      <c r="AU184" s="295" t="s">
        <v>126</v>
      </c>
      <c r="AV184" s="15" t="s">
        <v>183</v>
      </c>
      <c r="AW184" s="15" t="s">
        <v>34</v>
      </c>
      <c r="AX184" s="15" t="s">
        <v>78</v>
      </c>
      <c r="AY184" s="295" t="s">
        <v>149</v>
      </c>
    </row>
    <row r="185" s="15" customFormat="1">
      <c r="A185" s="15"/>
      <c r="B185" s="285"/>
      <c r="C185" s="286"/>
      <c r="D185" s="254" t="s">
        <v>194</v>
      </c>
      <c r="E185" s="287" t="s">
        <v>1</v>
      </c>
      <c r="F185" s="288" t="s">
        <v>251</v>
      </c>
      <c r="G185" s="286"/>
      <c r="H185" s="289">
        <v>0</v>
      </c>
      <c r="I185" s="290"/>
      <c r="J185" s="286"/>
      <c r="K185" s="286"/>
      <c r="L185" s="291"/>
      <c r="M185" s="292"/>
      <c r="N185" s="293"/>
      <c r="O185" s="293"/>
      <c r="P185" s="293"/>
      <c r="Q185" s="293"/>
      <c r="R185" s="293"/>
      <c r="S185" s="293"/>
      <c r="T185" s="29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95" t="s">
        <v>194</v>
      </c>
      <c r="AU185" s="295" t="s">
        <v>126</v>
      </c>
      <c r="AV185" s="15" t="s">
        <v>183</v>
      </c>
      <c r="AW185" s="15" t="s">
        <v>34</v>
      </c>
      <c r="AX185" s="15" t="s">
        <v>78</v>
      </c>
      <c r="AY185" s="295" t="s">
        <v>149</v>
      </c>
    </row>
    <row r="186" s="16" customFormat="1">
      <c r="A186" s="16"/>
      <c r="B186" s="296"/>
      <c r="C186" s="297"/>
      <c r="D186" s="254" t="s">
        <v>194</v>
      </c>
      <c r="E186" s="298" t="s">
        <v>1</v>
      </c>
      <c r="F186" s="299" t="s">
        <v>252</v>
      </c>
      <c r="G186" s="297"/>
      <c r="H186" s="298" t="s">
        <v>1</v>
      </c>
      <c r="I186" s="300"/>
      <c r="J186" s="297"/>
      <c r="K186" s="297"/>
      <c r="L186" s="301"/>
      <c r="M186" s="302"/>
      <c r="N186" s="303"/>
      <c r="O186" s="303"/>
      <c r="P186" s="303"/>
      <c r="Q186" s="303"/>
      <c r="R186" s="303"/>
      <c r="S186" s="303"/>
      <c r="T186" s="304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305" t="s">
        <v>194</v>
      </c>
      <c r="AU186" s="305" t="s">
        <v>126</v>
      </c>
      <c r="AV186" s="16" t="s">
        <v>86</v>
      </c>
      <c r="AW186" s="16" t="s">
        <v>34</v>
      </c>
      <c r="AX186" s="16" t="s">
        <v>78</v>
      </c>
      <c r="AY186" s="305" t="s">
        <v>149</v>
      </c>
    </row>
    <row r="187" s="13" customFormat="1">
      <c r="A187" s="13"/>
      <c r="B187" s="252"/>
      <c r="C187" s="253"/>
      <c r="D187" s="254" t="s">
        <v>194</v>
      </c>
      <c r="E187" s="255" t="s">
        <v>1</v>
      </c>
      <c r="F187" s="256" t="s">
        <v>253</v>
      </c>
      <c r="G187" s="253"/>
      <c r="H187" s="257">
        <v>16.416</v>
      </c>
      <c r="I187" s="258"/>
      <c r="J187" s="253"/>
      <c r="K187" s="253"/>
      <c r="L187" s="259"/>
      <c r="M187" s="260"/>
      <c r="N187" s="261"/>
      <c r="O187" s="261"/>
      <c r="P187" s="261"/>
      <c r="Q187" s="261"/>
      <c r="R187" s="261"/>
      <c r="S187" s="261"/>
      <c r="T187" s="26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3" t="s">
        <v>194</v>
      </c>
      <c r="AU187" s="263" t="s">
        <v>126</v>
      </c>
      <c r="AV187" s="13" t="s">
        <v>126</v>
      </c>
      <c r="AW187" s="13" t="s">
        <v>34</v>
      </c>
      <c r="AX187" s="13" t="s">
        <v>78</v>
      </c>
      <c r="AY187" s="263" t="s">
        <v>149</v>
      </c>
    </row>
    <row r="188" s="13" customFormat="1">
      <c r="A188" s="13"/>
      <c r="B188" s="252"/>
      <c r="C188" s="253"/>
      <c r="D188" s="254" t="s">
        <v>194</v>
      </c>
      <c r="E188" s="255" t="s">
        <v>1</v>
      </c>
      <c r="F188" s="256" t="s">
        <v>254</v>
      </c>
      <c r="G188" s="253"/>
      <c r="H188" s="257">
        <v>-3.9900000000000002</v>
      </c>
      <c r="I188" s="258"/>
      <c r="J188" s="253"/>
      <c r="K188" s="253"/>
      <c r="L188" s="259"/>
      <c r="M188" s="260"/>
      <c r="N188" s="261"/>
      <c r="O188" s="261"/>
      <c r="P188" s="261"/>
      <c r="Q188" s="261"/>
      <c r="R188" s="261"/>
      <c r="S188" s="261"/>
      <c r="T188" s="26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3" t="s">
        <v>194</v>
      </c>
      <c r="AU188" s="263" t="s">
        <v>126</v>
      </c>
      <c r="AV188" s="13" t="s">
        <v>126</v>
      </c>
      <c r="AW188" s="13" t="s">
        <v>34</v>
      </c>
      <c r="AX188" s="13" t="s">
        <v>78</v>
      </c>
      <c r="AY188" s="263" t="s">
        <v>149</v>
      </c>
    </row>
    <row r="189" s="13" customFormat="1">
      <c r="A189" s="13"/>
      <c r="B189" s="252"/>
      <c r="C189" s="253"/>
      <c r="D189" s="254" t="s">
        <v>194</v>
      </c>
      <c r="E189" s="255" t="s">
        <v>1</v>
      </c>
      <c r="F189" s="256" t="s">
        <v>255</v>
      </c>
      <c r="G189" s="253"/>
      <c r="H189" s="257">
        <v>14.904</v>
      </c>
      <c r="I189" s="258"/>
      <c r="J189" s="253"/>
      <c r="K189" s="253"/>
      <c r="L189" s="259"/>
      <c r="M189" s="260"/>
      <c r="N189" s="261"/>
      <c r="O189" s="261"/>
      <c r="P189" s="261"/>
      <c r="Q189" s="261"/>
      <c r="R189" s="261"/>
      <c r="S189" s="261"/>
      <c r="T189" s="26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3" t="s">
        <v>194</v>
      </c>
      <c r="AU189" s="263" t="s">
        <v>126</v>
      </c>
      <c r="AV189" s="13" t="s">
        <v>126</v>
      </c>
      <c r="AW189" s="13" t="s">
        <v>34</v>
      </c>
      <c r="AX189" s="13" t="s">
        <v>78</v>
      </c>
      <c r="AY189" s="263" t="s">
        <v>149</v>
      </c>
    </row>
    <row r="190" s="13" customFormat="1">
      <c r="A190" s="13"/>
      <c r="B190" s="252"/>
      <c r="C190" s="253"/>
      <c r="D190" s="254" t="s">
        <v>194</v>
      </c>
      <c r="E190" s="255" t="s">
        <v>1</v>
      </c>
      <c r="F190" s="256" t="s">
        <v>256</v>
      </c>
      <c r="G190" s="253"/>
      <c r="H190" s="257">
        <v>-1.5</v>
      </c>
      <c r="I190" s="258"/>
      <c r="J190" s="253"/>
      <c r="K190" s="253"/>
      <c r="L190" s="259"/>
      <c r="M190" s="260"/>
      <c r="N190" s="261"/>
      <c r="O190" s="261"/>
      <c r="P190" s="261"/>
      <c r="Q190" s="261"/>
      <c r="R190" s="261"/>
      <c r="S190" s="261"/>
      <c r="T190" s="26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3" t="s">
        <v>194</v>
      </c>
      <c r="AU190" s="263" t="s">
        <v>126</v>
      </c>
      <c r="AV190" s="13" t="s">
        <v>126</v>
      </c>
      <c r="AW190" s="13" t="s">
        <v>34</v>
      </c>
      <c r="AX190" s="13" t="s">
        <v>78</v>
      </c>
      <c r="AY190" s="263" t="s">
        <v>149</v>
      </c>
    </row>
    <row r="191" s="13" customFormat="1">
      <c r="A191" s="13"/>
      <c r="B191" s="252"/>
      <c r="C191" s="253"/>
      <c r="D191" s="254" t="s">
        <v>194</v>
      </c>
      <c r="E191" s="255" t="s">
        <v>1</v>
      </c>
      <c r="F191" s="256" t="s">
        <v>257</v>
      </c>
      <c r="G191" s="253"/>
      <c r="H191" s="257">
        <v>72</v>
      </c>
      <c r="I191" s="258"/>
      <c r="J191" s="253"/>
      <c r="K191" s="253"/>
      <c r="L191" s="259"/>
      <c r="M191" s="260"/>
      <c r="N191" s="261"/>
      <c r="O191" s="261"/>
      <c r="P191" s="261"/>
      <c r="Q191" s="261"/>
      <c r="R191" s="261"/>
      <c r="S191" s="261"/>
      <c r="T191" s="26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3" t="s">
        <v>194</v>
      </c>
      <c r="AU191" s="263" t="s">
        <v>126</v>
      </c>
      <c r="AV191" s="13" t="s">
        <v>126</v>
      </c>
      <c r="AW191" s="13" t="s">
        <v>34</v>
      </c>
      <c r="AX191" s="13" t="s">
        <v>78</v>
      </c>
      <c r="AY191" s="263" t="s">
        <v>149</v>
      </c>
    </row>
    <row r="192" s="13" customFormat="1">
      <c r="A192" s="13"/>
      <c r="B192" s="252"/>
      <c r="C192" s="253"/>
      <c r="D192" s="254" t="s">
        <v>194</v>
      </c>
      <c r="E192" s="255" t="s">
        <v>1</v>
      </c>
      <c r="F192" s="256" t="s">
        <v>258</v>
      </c>
      <c r="G192" s="253"/>
      <c r="H192" s="257">
        <v>-11.529999999999999</v>
      </c>
      <c r="I192" s="258"/>
      <c r="J192" s="253"/>
      <c r="K192" s="253"/>
      <c r="L192" s="259"/>
      <c r="M192" s="260"/>
      <c r="N192" s="261"/>
      <c r="O192" s="261"/>
      <c r="P192" s="261"/>
      <c r="Q192" s="261"/>
      <c r="R192" s="261"/>
      <c r="S192" s="261"/>
      <c r="T192" s="26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3" t="s">
        <v>194</v>
      </c>
      <c r="AU192" s="263" t="s">
        <v>126</v>
      </c>
      <c r="AV192" s="13" t="s">
        <v>126</v>
      </c>
      <c r="AW192" s="13" t="s">
        <v>34</v>
      </c>
      <c r="AX192" s="13" t="s">
        <v>78</v>
      </c>
      <c r="AY192" s="263" t="s">
        <v>149</v>
      </c>
    </row>
    <row r="193" s="13" customFormat="1">
      <c r="A193" s="13"/>
      <c r="B193" s="252"/>
      <c r="C193" s="253"/>
      <c r="D193" s="254" t="s">
        <v>194</v>
      </c>
      <c r="E193" s="255" t="s">
        <v>1</v>
      </c>
      <c r="F193" s="256" t="s">
        <v>259</v>
      </c>
      <c r="G193" s="253"/>
      <c r="H193" s="257">
        <v>52.560000000000002</v>
      </c>
      <c r="I193" s="258"/>
      <c r="J193" s="253"/>
      <c r="K193" s="253"/>
      <c r="L193" s="259"/>
      <c r="M193" s="260"/>
      <c r="N193" s="261"/>
      <c r="O193" s="261"/>
      <c r="P193" s="261"/>
      <c r="Q193" s="261"/>
      <c r="R193" s="261"/>
      <c r="S193" s="261"/>
      <c r="T193" s="26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3" t="s">
        <v>194</v>
      </c>
      <c r="AU193" s="263" t="s">
        <v>126</v>
      </c>
      <c r="AV193" s="13" t="s">
        <v>126</v>
      </c>
      <c r="AW193" s="13" t="s">
        <v>34</v>
      </c>
      <c r="AX193" s="13" t="s">
        <v>78</v>
      </c>
      <c r="AY193" s="263" t="s">
        <v>149</v>
      </c>
    </row>
    <row r="194" s="13" customFormat="1">
      <c r="A194" s="13"/>
      <c r="B194" s="252"/>
      <c r="C194" s="253"/>
      <c r="D194" s="254" t="s">
        <v>194</v>
      </c>
      <c r="E194" s="255" t="s">
        <v>1</v>
      </c>
      <c r="F194" s="256" t="s">
        <v>260</v>
      </c>
      <c r="G194" s="253"/>
      <c r="H194" s="257">
        <v>-8.1500000000000004</v>
      </c>
      <c r="I194" s="258"/>
      <c r="J194" s="253"/>
      <c r="K194" s="253"/>
      <c r="L194" s="259"/>
      <c r="M194" s="260"/>
      <c r="N194" s="261"/>
      <c r="O194" s="261"/>
      <c r="P194" s="261"/>
      <c r="Q194" s="261"/>
      <c r="R194" s="261"/>
      <c r="S194" s="261"/>
      <c r="T194" s="26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3" t="s">
        <v>194</v>
      </c>
      <c r="AU194" s="263" t="s">
        <v>126</v>
      </c>
      <c r="AV194" s="13" t="s">
        <v>126</v>
      </c>
      <c r="AW194" s="13" t="s">
        <v>34</v>
      </c>
      <c r="AX194" s="13" t="s">
        <v>78</v>
      </c>
      <c r="AY194" s="263" t="s">
        <v>149</v>
      </c>
    </row>
    <row r="195" s="13" customFormat="1">
      <c r="A195" s="13"/>
      <c r="B195" s="252"/>
      <c r="C195" s="253"/>
      <c r="D195" s="254" t="s">
        <v>194</v>
      </c>
      <c r="E195" s="255" t="s">
        <v>1</v>
      </c>
      <c r="F195" s="256" t="s">
        <v>261</v>
      </c>
      <c r="G195" s="253"/>
      <c r="H195" s="257">
        <v>25.135000000000002</v>
      </c>
      <c r="I195" s="258"/>
      <c r="J195" s="253"/>
      <c r="K195" s="253"/>
      <c r="L195" s="259"/>
      <c r="M195" s="260"/>
      <c r="N195" s="261"/>
      <c r="O195" s="261"/>
      <c r="P195" s="261"/>
      <c r="Q195" s="261"/>
      <c r="R195" s="261"/>
      <c r="S195" s="261"/>
      <c r="T195" s="26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3" t="s">
        <v>194</v>
      </c>
      <c r="AU195" s="263" t="s">
        <v>126</v>
      </c>
      <c r="AV195" s="13" t="s">
        <v>126</v>
      </c>
      <c r="AW195" s="13" t="s">
        <v>34</v>
      </c>
      <c r="AX195" s="13" t="s">
        <v>78</v>
      </c>
      <c r="AY195" s="263" t="s">
        <v>149</v>
      </c>
    </row>
    <row r="196" s="13" customFormat="1">
      <c r="A196" s="13"/>
      <c r="B196" s="252"/>
      <c r="C196" s="253"/>
      <c r="D196" s="254" t="s">
        <v>194</v>
      </c>
      <c r="E196" s="255" t="s">
        <v>1</v>
      </c>
      <c r="F196" s="256" t="s">
        <v>262</v>
      </c>
      <c r="G196" s="253"/>
      <c r="H196" s="257">
        <v>-5.1449999999999996</v>
      </c>
      <c r="I196" s="258"/>
      <c r="J196" s="253"/>
      <c r="K196" s="253"/>
      <c r="L196" s="259"/>
      <c r="M196" s="260"/>
      <c r="N196" s="261"/>
      <c r="O196" s="261"/>
      <c r="P196" s="261"/>
      <c r="Q196" s="261"/>
      <c r="R196" s="261"/>
      <c r="S196" s="261"/>
      <c r="T196" s="26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3" t="s">
        <v>194</v>
      </c>
      <c r="AU196" s="263" t="s">
        <v>126</v>
      </c>
      <c r="AV196" s="13" t="s">
        <v>126</v>
      </c>
      <c r="AW196" s="13" t="s">
        <v>34</v>
      </c>
      <c r="AX196" s="13" t="s">
        <v>78</v>
      </c>
      <c r="AY196" s="263" t="s">
        <v>149</v>
      </c>
    </row>
    <row r="197" s="13" customFormat="1">
      <c r="A197" s="13"/>
      <c r="B197" s="252"/>
      <c r="C197" s="253"/>
      <c r="D197" s="254" t="s">
        <v>194</v>
      </c>
      <c r="E197" s="255" t="s">
        <v>1</v>
      </c>
      <c r="F197" s="256" t="s">
        <v>263</v>
      </c>
      <c r="G197" s="253"/>
      <c r="H197" s="257">
        <v>68.688000000000002</v>
      </c>
      <c r="I197" s="258"/>
      <c r="J197" s="253"/>
      <c r="K197" s="253"/>
      <c r="L197" s="259"/>
      <c r="M197" s="260"/>
      <c r="N197" s="261"/>
      <c r="O197" s="261"/>
      <c r="P197" s="261"/>
      <c r="Q197" s="261"/>
      <c r="R197" s="261"/>
      <c r="S197" s="261"/>
      <c r="T197" s="26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3" t="s">
        <v>194</v>
      </c>
      <c r="AU197" s="263" t="s">
        <v>126</v>
      </c>
      <c r="AV197" s="13" t="s">
        <v>126</v>
      </c>
      <c r="AW197" s="13" t="s">
        <v>34</v>
      </c>
      <c r="AX197" s="13" t="s">
        <v>78</v>
      </c>
      <c r="AY197" s="263" t="s">
        <v>149</v>
      </c>
    </row>
    <row r="198" s="13" customFormat="1">
      <c r="A198" s="13"/>
      <c r="B198" s="252"/>
      <c r="C198" s="253"/>
      <c r="D198" s="254" t="s">
        <v>194</v>
      </c>
      <c r="E198" s="255" t="s">
        <v>1</v>
      </c>
      <c r="F198" s="256" t="s">
        <v>264</v>
      </c>
      <c r="G198" s="253"/>
      <c r="H198" s="257">
        <v>-8.6549999999999994</v>
      </c>
      <c r="I198" s="258"/>
      <c r="J198" s="253"/>
      <c r="K198" s="253"/>
      <c r="L198" s="259"/>
      <c r="M198" s="260"/>
      <c r="N198" s="261"/>
      <c r="O198" s="261"/>
      <c r="P198" s="261"/>
      <c r="Q198" s="261"/>
      <c r="R198" s="261"/>
      <c r="S198" s="261"/>
      <c r="T198" s="26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3" t="s">
        <v>194</v>
      </c>
      <c r="AU198" s="263" t="s">
        <v>126</v>
      </c>
      <c r="AV198" s="13" t="s">
        <v>126</v>
      </c>
      <c r="AW198" s="13" t="s">
        <v>34</v>
      </c>
      <c r="AX198" s="13" t="s">
        <v>78</v>
      </c>
      <c r="AY198" s="263" t="s">
        <v>149</v>
      </c>
    </row>
    <row r="199" s="13" customFormat="1">
      <c r="A199" s="13"/>
      <c r="B199" s="252"/>
      <c r="C199" s="253"/>
      <c r="D199" s="254" t="s">
        <v>194</v>
      </c>
      <c r="E199" s="255" t="s">
        <v>1</v>
      </c>
      <c r="F199" s="256" t="s">
        <v>265</v>
      </c>
      <c r="G199" s="253"/>
      <c r="H199" s="257">
        <v>66.570999999999998</v>
      </c>
      <c r="I199" s="258"/>
      <c r="J199" s="253"/>
      <c r="K199" s="253"/>
      <c r="L199" s="259"/>
      <c r="M199" s="260"/>
      <c r="N199" s="261"/>
      <c r="O199" s="261"/>
      <c r="P199" s="261"/>
      <c r="Q199" s="261"/>
      <c r="R199" s="261"/>
      <c r="S199" s="261"/>
      <c r="T199" s="26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3" t="s">
        <v>194</v>
      </c>
      <c r="AU199" s="263" t="s">
        <v>126</v>
      </c>
      <c r="AV199" s="13" t="s">
        <v>126</v>
      </c>
      <c r="AW199" s="13" t="s">
        <v>34</v>
      </c>
      <c r="AX199" s="13" t="s">
        <v>78</v>
      </c>
      <c r="AY199" s="263" t="s">
        <v>149</v>
      </c>
    </row>
    <row r="200" s="13" customFormat="1">
      <c r="A200" s="13"/>
      <c r="B200" s="252"/>
      <c r="C200" s="253"/>
      <c r="D200" s="254" t="s">
        <v>194</v>
      </c>
      <c r="E200" s="255" t="s">
        <v>1</v>
      </c>
      <c r="F200" s="256" t="s">
        <v>266</v>
      </c>
      <c r="G200" s="253"/>
      <c r="H200" s="257">
        <v>-4.3600000000000003</v>
      </c>
      <c r="I200" s="258"/>
      <c r="J200" s="253"/>
      <c r="K200" s="253"/>
      <c r="L200" s="259"/>
      <c r="M200" s="260"/>
      <c r="N200" s="261"/>
      <c r="O200" s="261"/>
      <c r="P200" s="261"/>
      <c r="Q200" s="261"/>
      <c r="R200" s="261"/>
      <c r="S200" s="261"/>
      <c r="T200" s="26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3" t="s">
        <v>194</v>
      </c>
      <c r="AU200" s="263" t="s">
        <v>126</v>
      </c>
      <c r="AV200" s="13" t="s">
        <v>126</v>
      </c>
      <c r="AW200" s="13" t="s">
        <v>34</v>
      </c>
      <c r="AX200" s="13" t="s">
        <v>78</v>
      </c>
      <c r="AY200" s="263" t="s">
        <v>149</v>
      </c>
    </row>
    <row r="201" s="15" customFormat="1">
      <c r="A201" s="15"/>
      <c r="B201" s="285"/>
      <c r="C201" s="286"/>
      <c r="D201" s="254" t="s">
        <v>194</v>
      </c>
      <c r="E201" s="287" t="s">
        <v>1</v>
      </c>
      <c r="F201" s="288" t="s">
        <v>251</v>
      </c>
      <c r="G201" s="286"/>
      <c r="H201" s="289">
        <v>272.94400000000002</v>
      </c>
      <c r="I201" s="290"/>
      <c r="J201" s="286"/>
      <c r="K201" s="286"/>
      <c r="L201" s="291"/>
      <c r="M201" s="292"/>
      <c r="N201" s="293"/>
      <c r="O201" s="293"/>
      <c r="P201" s="293"/>
      <c r="Q201" s="293"/>
      <c r="R201" s="293"/>
      <c r="S201" s="293"/>
      <c r="T201" s="29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95" t="s">
        <v>194</v>
      </c>
      <c r="AU201" s="295" t="s">
        <v>126</v>
      </c>
      <c r="AV201" s="15" t="s">
        <v>183</v>
      </c>
      <c r="AW201" s="15" t="s">
        <v>34</v>
      </c>
      <c r="AX201" s="15" t="s">
        <v>78</v>
      </c>
      <c r="AY201" s="295" t="s">
        <v>149</v>
      </c>
    </row>
    <row r="202" s="13" customFormat="1">
      <c r="A202" s="13"/>
      <c r="B202" s="252"/>
      <c r="C202" s="253"/>
      <c r="D202" s="254" t="s">
        <v>194</v>
      </c>
      <c r="E202" s="255" t="s">
        <v>1</v>
      </c>
      <c r="F202" s="256" t="s">
        <v>267</v>
      </c>
      <c r="G202" s="253"/>
      <c r="H202" s="257">
        <v>-31.802</v>
      </c>
      <c r="I202" s="258"/>
      <c r="J202" s="253"/>
      <c r="K202" s="253"/>
      <c r="L202" s="259"/>
      <c r="M202" s="260"/>
      <c r="N202" s="261"/>
      <c r="O202" s="261"/>
      <c r="P202" s="261"/>
      <c r="Q202" s="261"/>
      <c r="R202" s="261"/>
      <c r="S202" s="261"/>
      <c r="T202" s="26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3" t="s">
        <v>194</v>
      </c>
      <c r="AU202" s="263" t="s">
        <v>126</v>
      </c>
      <c r="AV202" s="13" t="s">
        <v>126</v>
      </c>
      <c r="AW202" s="13" t="s">
        <v>34</v>
      </c>
      <c r="AX202" s="13" t="s">
        <v>78</v>
      </c>
      <c r="AY202" s="263" t="s">
        <v>149</v>
      </c>
    </row>
    <row r="203" s="15" customFormat="1">
      <c r="A203" s="15"/>
      <c r="B203" s="285"/>
      <c r="C203" s="286"/>
      <c r="D203" s="254" t="s">
        <v>194</v>
      </c>
      <c r="E203" s="287" t="s">
        <v>1</v>
      </c>
      <c r="F203" s="288" t="s">
        <v>251</v>
      </c>
      <c r="G203" s="286"/>
      <c r="H203" s="289">
        <v>-31.802</v>
      </c>
      <c r="I203" s="290"/>
      <c r="J203" s="286"/>
      <c r="K203" s="286"/>
      <c r="L203" s="291"/>
      <c r="M203" s="292"/>
      <c r="N203" s="293"/>
      <c r="O203" s="293"/>
      <c r="P203" s="293"/>
      <c r="Q203" s="293"/>
      <c r="R203" s="293"/>
      <c r="S203" s="293"/>
      <c r="T203" s="29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95" t="s">
        <v>194</v>
      </c>
      <c r="AU203" s="295" t="s">
        <v>126</v>
      </c>
      <c r="AV203" s="15" t="s">
        <v>183</v>
      </c>
      <c r="AW203" s="15" t="s">
        <v>34</v>
      </c>
      <c r="AX203" s="15" t="s">
        <v>78</v>
      </c>
      <c r="AY203" s="295" t="s">
        <v>149</v>
      </c>
    </row>
    <row r="204" s="14" customFormat="1">
      <c r="A204" s="14"/>
      <c r="B204" s="274"/>
      <c r="C204" s="275"/>
      <c r="D204" s="254" t="s">
        <v>194</v>
      </c>
      <c r="E204" s="276" t="s">
        <v>1</v>
      </c>
      <c r="F204" s="277" t="s">
        <v>220</v>
      </c>
      <c r="G204" s="275"/>
      <c r="H204" s="278">
        <v>291.31599999999997</v>
      </c>
      <c r="I204" s="279"/>
      <c r="J204" s="275"/>
      <c r="K204" s="275"/>
      <c r="L204" s="280"/>
      <c r="M204" s="281"/>
      <c r="N204" s="282"/>
      <c r="O204" s="282"/>
      <c r="P204" s="282"/>
      <c r="Q204" s="282"/>
      <c r="R204" s="282"/>
      <c r="S204" s="282"/>
      <c r="T204" s="28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84" t="s">
        <v>194</v>
      </c>
      <c r="AU204" s="284" t="s">
        <v>126</v>
      </c>
      <c r="AV204" s="14" t="s">
        <v>188</v>
      </c>
      <c r="AW204" s="14" t="s">
        <v>34</v>
      </c>
      <c r="AX204" s="14" t="s">
        <v>86</v>
      </c>
      <c r="AY204" s="284" t="s">
        <v>149</v>
      </c>
    </row>
    <row r="205" s="2" customFormat="1" ht="24.15" customHeight="1">
      <c r="A205" s="39"/>
      <c r="B205" s="40"/>
      <c r="C205" s="234" t="s">
        <v>268</v>
      </c>
      <c r="D205" s="234" t="s">
        <v>151</v>
      </c>
      <c r="E205" s="235" t="s">
        <v>269</v>
      </c>
      <c r="F205" s="236" t="s">
        <v>270</v>
      </c>
      <c r="G205" s="237" t="s">
        <v>192</v>
      </c>
      <c r="H205" s="238">
        <v>50.173999999999999</v>
      </c>
      <c r="I205" s="239"/>
      <c r="J205" s="240">
        <f>ROUND(I205*H205,2)</f>
        <v>0</v>
      </c>
      <c r="K205" s="236" t="s">
        <v>154</v>
      </c>
      <c r="L205" s="45"/>
      <c r="M205" s="248" t="s">
        <v>1</v>
      </c>
      <c r="N205" s="249" t="s">
        <v>44</v>
      </c>
      <c r="O205" s="92"/>
      <c r="P205" s="250">
        <f>O205*H205</f>
        <v>0</v>
      </c>
      <c r="Q205" s="250">
        <v>0.020480000000000002</v>
      </c>
      <c r="R205" s="250">
        <f>Q205*H205</f>
        <v>1.0275635200000002</v>
      </c>
      <c r="S205" s="250">
        <v>0</v>
      </c>
      <c r="T205" s="25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6" t="s">
        <v>188</v>
      </c>
      <c r="AT205" s="246" t="s">
        <v>151</v>
      </c>
      <c r="AU205" s="246" t="s">
        <v>126</v>
      </c>
      <c r="AY205" s="18" t="s">
        <v>149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8" t="s">
        <v>126</v>
      </c>
      <c r="BK205" s="247">
        <f>ROUND(I205*H205,2)</f>
        <v>0</v>
      </c>
      <c r="BL205" s="18" t="s">
        <v>188</v>
      </c>
      <c r="BM205" s="246" t="s">
        <v>271</v>
      </c>
    </row>
    <row r="206" s="13" customFormat="1">
      <c r="A206" s="13"/>
      <c r="B206" s="252"/>
      <c r="C206" s="253"/>
      <c r="D206" s="254" t="s">
        <v>194</v>
      </c>
      <c r="E206" s="255" t="s">
        <v>1</v>
      </c>
      <c r="F206" s="256" t="s">
        <v>243</v>
      </c>
      <c r="G206" s="253"/>
      <c r="H206" s="257">
        <v>26.748000000000001</v>
      </c>
      <c r="I206" s="258"/>
      <c r="J206" s="253"/>
      <c r="K206" s="253"/>
      <c r="L206" s="259"/>
      <c r="M206" s="260"/>
      <c r="N206" s="261"/>
      <c r="O206" s="261"/>
      <c r="P206" s="261"/>
      <c r="Q206" s="261"/>
      <c r="R206" s="261"/>
      <c r="S206" s="261"/>
      <c r="T206" s="26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3" t="s">
        <v>194</v>
      </c>
      <c r="AU206" s="263" t="s">
        <v>126</v>
      </c>
      <c r="AV206" s="13" t="s">
        <v>126</v>
      </c>
      <c r="AW206" s="13" t="s">
        <v>34</v>
      </c>
      <c r="AX206" s="13" t="s">
        <v>78</v>
      </c>
      <c r="AY206" s="263" t="s">
        <v>149</v>
      </c>
    </row>
    <row r="207" s="13" customFormat="1">
      <c r="A207" s="13"/>
      <c r="B207" s="252"/>
      <c r="C207" s="253"/>
      <c r="D207" s="254" t="s">
        <v>194</v>
      </c>
      <c r="E207" s="255" t="s">
        <v>1</v>
      </c>
      <c r="F207" s="256" t="s">
        <v>244</v>
      </c>
      <c r="G207" s="253"/>
      <c r="H207" s="257">
        <v>-1.9950000000000001</v>
      </c>
      <c r="I207" s="258"/>
      <c r="J207" s="253"/>
      <c r="K207" s="253"/>
      <c r="L207" s="259"/>
      <c r="M207" s="260"/>
      <c r="N207" s="261"/>
      <c r="O207" s="261"/>
      <c r="P207" s="261"/>
      <c r="Q207" s="261"/>
      <c r="R207" s="261"/>
      <c r="S207" s="261"/>
      <c r="T207" s="26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3" t="s">
        <v>194</v>
      </c>
      <c r="AU207" s="263" t="s">
        <v>126</v>
      </c>
      <c r="AV207" s="13" t="s">
        <v>126</v>
      </c>
      <c r="AW207" s="13" t="s">
        <v>34</v>
      </c>
      <c r="AX207" s="13" t="s">
        <v>78</v>
      </c>
      <c r="AY207" s="263" t="s">
        <v>149</v>
      </c>
    </row>
    <row r="208" s="13" customFormat="1">
      <c r="A208" s="13"/>
      <c r="B208" s="252"/>
      <c r="C208" s="253"/>
      <c r="D208" s="254" t="s">
        <v>194</v>
      </c>
      <c r="E208" s="255" t="s">
        <v>1</v>
      </c>
      <c r="F208" s="256" t="s">
        <v>245</v>
      </c>
      <c r="G208" s="253"/>
      <c r="H208" s="257">
        <v>17.135999999999999</v>
      </c>
      <c r="I208" s="258"/>
      <c r="J208" s="253"/>
      <c r="K208" s="253"/>
      <c r="L208" s="259"/>
      <c r="M208" s="260"/>
      <c r="N208" s="261"/>
      <c r="O208" s="261"/>
      <c r="P208" s="261"/>
      <c r="Q208" s="261"/>
      <c r="R208" s="261"/>
      <c r="S208" s="261"/>
      <c r="T208" s="26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3" t="s">
        <v>194</v>
      </c>
      <c r="AU208" s="263" t="s">
        <v>126</v>
      </c>
      <c r="AV208" s="13" t="s">
        <v>126</v>
      </c>
      <c r="AW208" s="13" t="s">
        <v>34</v>
      </c>
      <c r="AX208" s="13" t="s">
        <v>78</v>
      </c>
      <c r="AY208" s="263" t="s">
        <v>149</v>
      </c>
    </row>
    <row r="209" s="13" customFormat="1">
      <c r="A209" s="13"/>
      <c r="B209" s="252"/>
      <c r="C209" s="253"/>
      <c r="D209" s="254" t="s">
        <v>194</v>
      </c>
      <c r="E209" s="255" t="s">
        <v>1</v>
      </c>
      <c r="F209" s="256" t="s">
        <v>244</v>
      </c>
      <c r="G209" s="253"/>
      <c r="H209" s="257">
        <v>-1.9950000000000001</v>
      </c>
      <c r="I209" s="258"/>
      <c r="J209" s="253"/>
      <c r="K209" s="253"/>
      <c r="L209" s="259"/>
      <c r="M209" s="260"/>
      <c r="N209" s="261"/>
      <c r="O209" s="261"/>
      <c r="P209" s="261"/>
      <c r="Q209" s="261"/>
      <c r="R209" s="261"/>
      <c r="S209" s="261"/>
      <c r="T209" s="26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3" t="s">
        <v>194</v>
      </c>
      <c r="AU209" s="263" t="s">
        <v>126</v>
      </c>
      <c r="AV209" s="13" t="s">
        <v>126</v>
      </c>
      <c r="AW209" s="13" t="s">
        <v>34</v>
      </c>
      <c r="AX209" s="13" t="s">
        <v>78</v>
      </c>
      <c r="AY209" s="263" t="s">
        <v>149</v>
      </c>
    </row>
    <row r="210" s="13" customFormat="1">
      <c r="A210" s="13"/>
      <c r="B210" s="252"/>
      <c r="C210" s="253"/>
      <c r="D210" s="254" t="s">
        <v>194</v>
      </c>
      <c r="E210" s="255" t="s">
        <v>1</v>
      </c>
      <c r="F210" s="256" t="s">
        <v>246</v>
      </c>
      <c r="G210" s="253"/>
      <c r="H210" s="257">
        <v>2.7999999999999998</v>
      </c>
      <c r="I210" s="258"/>
      <c r="J210" s="253"/>
      <c r="K210" s="253"/>
      <c r="L210" s="259"/>
      <c r="M210" s="260"/>
      <c r="N210" s="261"/>
      <c r="O210" s="261"/>
      <c r="P210" s="261"/>
      <c r="Q210" s="261"/>
      <c r="R210" s="261"/>
      <c r="S210" s="261"/>
      <c r="T210" s="26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3" t="s">
        <v>194</v>
      </c>
      <c r="AU210" s="263" t="s">
        <v>126</v>
      </c>
      <c r="AV210" s="13" t="s">
        <v>126</v>
      </c>
      <c r="AW210" s="13" t="s">
        <v>34</v>
      </c>
      <c r="AX210" s="13" t="s">
        <v>78</v>
      </c>
      <c r="AY210" s="263" t="s">
        <v>149</v>
      </c>
    </row>
    <row r="211" s="13" customFormat="1">
      <c r="A211" s="13"/>
      <c r="B211" s="252"/>
      <c r="C211" s="253"/>
      <c r="D211" s="254" t="s">
        <v>194</v>
      </c>
      <c r="E211" s="255" t="s">
        <v>1</v>
      </c>
      <c r="F211" s="256" t="s">
        <v>247</v>
      </c>
      <c r="G211" s="253"/>
      <c r="H211" s="257">
        <v>2.1000000000000001</v>
      </c>
      <c r="I211" s="258"/>
      <c r="J211" s="253"/>
      <c r="K211" s="253"/>
      <c r="L211" s="259"/>
      <c r="M211" s="260"/>
      <c r="N211" s="261"/>
      <c r="O211" s="261"/>
      <c r="P211" s="261"/>
      <c r="Q211" s="261"/>
      <c r="R211" s="261"/>
      <c r="S211" s="261"/>
      <c r="T211" s="26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3" t="s">
        <v>194</v>
      </c>
      <c r="AU211" s="263" t="s">
        <v>126</v>
      </c>
      <c r="AV211" s="13" t="s">
        <v>126</v>
      </c>
      <c r="AW211" s="13" t="s">
        <v>34</v>
      </c>
      <c r="AX211" s="13" t="s">
        <v>78</v>
      </c>
      <c r="AY211" s="263" t="s">
        <v>149</v>
      </c>
    </row>
    <row r="212" s="13" customFormat="1">
      <c r="A212" s="13"/>
      <c r="B212" s="252"/>
      <c r="C212" s="253"/>
      <c r="D212" s="254" t="s">
        <v>194</v>
      </c>
      <c r="E212" s="255" t="s">
        <v>1</v>
      </c>
      <c r="F212" s="256" t="s">
        <v>248</v>
      </c>
      <c r="G212" s="253"/>
      <c r="H212" s="257">
        <v>0.48999999999999999</v>
      </c>
      <c r="I212" s="258"/>
      <c r="J212" s="253"/>
      <c r="K212" s="253"/>
      <c r="L212" s="259"/>
      <c r="M212" s="260"/>
      <c r="N212" s="261"/>
      <c r="O212" s="261"/>
      <c r="P212" s="261"/>
      <c r="Q212" s="261"/>
      <c r="R212" s="261"/>
      <c r="S212" s="261"/>
      <c r="T212" s="26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3" t="s">
        <v>194</v>
      </c>
      <c r="AU212" s="263" t="s">
        <v>126</v>
      </c>
      <c r="AV212" s="13" t="s">
        <v>126</v>
      </c>
      <c r="AW212" s="13" t="s">
        <v>34</v>
      </c>
      <c r="AX212" s="13" t="s">
        <v>78</v>
      </c>
      <c r="AY212" s="263" t="s">
        <v>149</v>
      </c>
    </row>
    <row r="213" s="13" customFormat="1">
      <c r="A213" s="13"/>
      <c r="B213" s="252"/>
      <c r="C213" s="253"/>
      <c r="D213" s="254" t="s">
        <v>194</v>
      </c>
      <c r="E213" s="255" t="s">
        <v>1</v>
      </c>
      <c r="F213" s="256" t="s">
        <v>249</v>
      </c>
      <c r="G213" s="253"/>
      <c r="H213" s="257">
        <v>2.04</v>
      </c>
      <c r="I213" s="258"/>
      <c r="J213" s="253"/>
      <c r="K213" s="253"/>
      <c r="L213" s="259"/>
      <c r="M213" s="260"/>
      <c r="N213" s="261"/>
      <c r="O213" s="261"/>
      <c r="P213" s="261"/>
      <c r="Q213" s="261"/>
      <c r="R213" s="261"/>
      <c r="S213" s="261"/>
      <c r="T213" s="26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3" t="s">
        <v>194</v>
      </c>
      <c r="AU213" s="263" t="s">
        <v>126</v>
      </c>
      <c r="AV213" s="13" t="s">
        <v>126</v>
      </c>
      <c r="AW213" s="13" t="s">
        <v>34</v>
      </c>
      <c r="AX213" s="13" t="s">
        <v>78</v>
      </c>
      <c r="AY213" s="263" t="s">
        <v>149</v>
      </c>
    </row>
    <row r="214" s="13" customFormat="1">
      <c r="A214" s="13"/>
      <c r="B214" s="252"/>
      <c r="C214" s="253"/>
      <c r="D214" s="254" t="s">
        <v>194</v>
      </c>
      <c r="E214" s="255" t="s">
        <v>1</v>
      </c>
      <c r="F214" s="256" t="s">
        <v>250</v>
      </c>
      <c r="G214" s="253"/>
      <c r="H214" s="257">
        <v>2.8500000000000001</v>
      </c>
      <c r="I214" s="258"/>
      <c r="J214" s="253"/>
      <c r="K214" s="253"/>
      <c r="L214" s="259"/>
      <c r="M214" s="260"/>
      <c r="N214" s="261"/>
      <c r="O214" s="261"/>
      <c r="P214" s="261"/>
      <c r="Q214" s="261"/>
      <c r="R214" s="261"/>
      <c r="S214" s="261"/>
      <c r="T214" s="26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3" t="s">
        <v>194</v>
      </c>
      <c r="AU214" s="263" t="s">
        <v>126</v>
      </c>
      <c r="AV214" s="13" t="s">
        <v>126</v>
      </c>
      <c r="AW214" s="13" t="s">
        <v>34</v>
      </c>
      <c r="AX214" s="13" t="s">
        <v>78</v>
      </c>
      <c r="AY214" s="263" t="s">
        <v>149</v>
      </c>
    </row>
    <row r="215" s="14" customFormat="1">
      <c r="A215" s="14"/>
      <c r="B215" s="274"/>
      <c r="C215" s="275"/>
      <c r="D215" s="254" t="s">
        <v>194</v>
      </c>
      <c r="E215" s="276" t="s">
        <v>1</v>
      </c>
      <c r="F215" s="277" t="s">
        <v>220</v>
      </c>
      <c r="G215" s="275"/>
      <c r="H215" s="278">
        <v>50.173999999999999</v>
      </c>
      <c r="I215" s="279"/>
      <c r="J215" s="275"/>
      <c r="K215" s="275"/>
      <c r="L215" s="280"/>
      <c r="M215" s="281"/>
      <c r="N215" s="282"/>
      <c r="O215" s="282"/>
      <c r="P215" s="282"/>
      <c r="Q215" s="282"/>
      <c r="R215" s="282"/>
      <c r="S215" s="282"/>
      <c r="T215" s="28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84" t="s">
        <v>194</v>
      </c>
      <c r="AU215" s="284" t="s">
        <v>126</v>
      </c>
      <c r="AV215" s="14" t="s">
        <v>188</v>
      </c>
      <c r="AW215" s="14" t="s">
        <v>34</v>
      </c>
      <c r="AX215" s="14" t="s">
        <v>86</v>
      </c>
      <c r="AY215" s="284" t="s">
        <v>149</v>
      </c>
    </row>
    <row r="216" s="2" customFormat="1" ht="16.5" customHeight="1">
      <c r="A216" s="39"/>
      <c r="B216" s="40"/>
      <c r="C216" s="234" t="s">
        <v>272</v>
      </c>
      <c r="D216" s="234" t="s">
        <v>151</v>
      </c>
      <c r="E216" s="235" t="s">
        <v>273</v>
      </c>
      <c r="F216" s="236" t="s">
        <v>274</v>
      </c>
      <c r="G216" s="237" t="s">
        <v>192</v>
      </c>
      <c r="H216" s="238">
        <v>3.5099999999999998</v>
      </c>
      <c r="I216" s="239"/>
      <c r="J216" s="240">
        <f>ROUND(I216*H216,2)</f>
        <v>0</v>
      </c>
      <c r="K216" s="236" t="s">
        <v>154</v>
      </c>
      <c r="L216" s="45"/>
      <c r="M216" s="248" t="s">
        <v>1</v>
      </c>
      <c r="N216" s="249" t="s">
        <v>44</v>
      </c>
      <c r="O216" s="92"/>
      <c r="P216" s="250">
        <f>O216*H216</f>
        <v>0</v>
      </c>
      <c r="Q216" s="250">
        <v>0.00027999999999999998</v>
      </c>
      <c r="R216" s="250">
        <f>Q216*H216</f>
        <v>0.00098279999999999982</v>
      </c>
      <c r="S216" s="250">
        <v>0</v>
      </c>
      <c r="T216" s="25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6" t="s">
        <v>188</v>
      </c>
      <c r="AT216" s="246" t="s">
        <v>151</v>
      </c>
      <c r="AU216" s="246" t="s">
        <v>126</v>
      </c>
      <c r="AY216" s="18" t="s">
        <v>149</v>
      </c>
      <c r="BE216" s="247">
        <f>IF(N216="základní",J216,0)</f>
        <v>0</v>
      </c>
      <c r="BF216" s="247">
        <f>IF(N216="snížená",J216,0)</f>
        <v>0</v>
      </c>
      <c r="BG216" s="247">
        <f>IF(N216="zákl. přenesená",J216,0)</f>
        <v>0</v>
      </c>
      <c r="BH216" s="247">
        <f>IF(N216="sníž. přenesená",J216,0)</f>
        <v>0</v>
      </c>
      <c r="BI216" s="247">
        <f>IF(N216="nulová",J216,0)</f>
        <v>0</v>
      </c>
      <c r="BJ216" s="18" t="s">
        <v>126</v>
      </c>
      <c r="BK216" s="247">
        <f>ROUND(I216*H216,2)</f>
        <v>0</v>
      </c>
      <c r="BL216" s="18" t="s">
        <v>188</v>
      </c>
      <c r="BM216" s="246" t="s">
        <v>275</v>
      </c>
    </row>
    <row r="217" s="13" customFormat="1">
      <c r="A217" s="13"/>
      <c r="B217" s="252"/>
      <c r="C217" s="253"/>
      <c r="D217" s="254" t="s">
        <v>194</v>
      </c>
      <c r="E217" s="255" t="s">
        <v>1</v>
      </c>
      <c r="F217" s="256" t="s">
        <v>249</v>
      </c>
      <c r="G217" s="253"/>
      <c r="H217" s="257">
        <v>2.04</v>
      </c>
      <c r="I217" s="258"/>
      <c r="J217" s="253"/>
      <c r="K217" s="253"/>
      <c r="L217" s="259"/>
      <c r="M217" s="260"/>
      <c r="N217" s="261"/>
      <c r="O217" s="261"/>
      <c r="P217" s="261"/>
      <c r="Q217" s="261"/>
      <c r="R217" s="261"/>
      <c r="S217" s="261"/>
      <c r="T217" s="26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3" t="s">
        <v>194</v>
      </c>
      <c r="AU217" s="263" t="s">
        <v>126</v>
      </c>
      <c r="AV217" s="13" t="s">
        <v>126</v>
      </c>
      <c r="AW217" s="13" t="s">
        <v>34</v>
      </c>
      <c r="AX217" s="13" t="s">
        <v>78</v>
      </c>
      <c r="AY217" s="263" t="s">
        <v>149</v>
      </c>
    </row>
    <row r="218" s="13" customFormat="1">
      <c r="A218" s="13"/>
      <c r="B218" s="252"/>
      <c r="C218" s="253"/>
      <c r="D218" s="254" t="s">
        <v>194</v>
      </c>
      <c r="E218" s="255" t="s">
        <v>1</v>
      </c>
      <c r="F218" s="256" t="s">
        <v>276</v>
      </c>
      <c r="G218" s="253"/>
      <c r="H218" s="257">
        <v>1.47</v>
      </c>
      <c r="I218" s="258"/>
      <c r="J218" s="253"/>
      <c r="K218" s="253"/>
      <c r="L218" s="259"/>
      <c r="M218" s="260"/>
      <c r="N218" s="261"/>
      <c r="O218" s="261"/>
      <c r="P218" s="261"/>
      <c r="Q218" s="261"/>
      <c r="R218" s="261"/>
      <c r="S218" s="261"/>
      <c r="T218" s="26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3" t="s">
        <v>194</v>
      </c>
      <c r="AU218" s="263" t="s">
        <v>126</v>
      </c>
      <c r="AV218" s="13" t="s">
        <v>126</v>
      </c>
      <c r="AW218" s="13" t="s">
        <v>34</v>
      </c>
      <c r="AX218" s="13" t="s">
        <v>78</v>
      </c>
      <c r="AY218" s="263" t="s">
        <v>149</v>
      </c>
    </row>
    <row r="219" s="14" customFormat="1">
      <c r="A219" s="14"/>
      <c r="B219" s="274"/>
      <c r="C219" s="275"/>
      <c r="D219" s="254" t="s">
        <v>194</v>
      </c>
      <c r="E219" s="276" t="s">
        <v>1</v>
      </c>
      <c r="F219" s="277" t="s">
        <v>220</v>
      </c>
      <c r="G219" s="275"/>
      <c r="H219" s="278">
        <v>3.5099999999999998</v>
      </c>
      <c r="I219" s="279"/>
      <c r="J219" s="275"/>
      <c r="K219" s="275"/>
      <c r="L219" s="280"/>
      <c r="M219" s="281"/>
      <c r="N219" s="282"/>
      <c r="O219" s="282"/>
      <c r="P219" s="282"/>
      <c r="Q219" s="282"/>
      <c r="R219" s="282"/>
      <c r="S219" s="282"/>
      <c r="T219" s="28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84" t="s">
        <v>194</v>
      </c>
      <c r="AU219" s="284" t="s">
        <v>126</v>
      </c>
      <c r="AV219" s="14" t="s">
        <v>188</v>
      </c>
      <c r="AW219" s="14" t="s">
        <v>34</v>
      </c>
      <c r="AX219" s="14" t="s">
        <v>86</v>
      </c>
      <c r="AY219" s="284" t="s">
        <v>149</v>
      </c>
    </row>
    <row r="220" s="2" customFormat="1" ht="24.15" customHeight="1">
      <c r="A220" s="39"/>
      <c r="B220" s="40"/>
      <c r="C220" s="234" t="s">
        <v>8</v>
      </c>
      <c r="D220" s="234" t="s">
        <v>151</v>
      </c>
      <c r="E220" s="235" t="s">
        <v>277</v>
      </c>
      <c r="F220" s="236" t="s">
        <v>278</v>
      </c>
      <c r="G220" s="237" t="s">
        <v>192</v>
      </c>
      <c r="H220" s="238">
        <v>291.31599999999997</v>
      </c>
      <c r="I220" s="239"/>
      <c r="J220" s="240">
        <f>ROUND(I220*H220,2)</f>
        <v>0</v>
      </c>
      <c r="K220" s="236" t="s">
        <v>154</v>
      </c>
      <c r="L220" s="45"/>
      <c r="M220" s="248" t="s">
        <v>1</v>
      </c>
      <c r="N220" s="249" t="s">
        <v>44</v>
      </c>
      <c r="O220" s="92"/>
      <c r="P220" s="250">
        <f>O220*H220</f>
        <v>0</v>
      </c>
      <c r="Q220" s="250">
        <v>0.0040000000000000001</v>
      </c>
      <c r="R220" s="250">
        <f>Q220*H220</f>
        <v>1.1652639999999999</v>
      </c>
      <c r="S220" s="250">
        <v>0</v>
      </c>
      <c r="T220" s="25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6" t="s">
        <v>188</v>
      </c>
      <c r="AT220" s="246" t="s">
        <v>151</v>
      </c>
      <c r="AU220" s="246" t="s">
        <v>126</v>
      </c>
      <c r="AY220" s="18" t="s">
        <v>149</v>
      </c>
      <c r="BE220" s="247">
        <f>IF(N220="základní",J220,0)</f>
        <v>0</v>
      </c>
      <c r="BF220" s="247">
        <f>IF(N220="snížená",J220,0)</f>
        <v>0</v>
      </c>
      <c r="BG220" s="247">
        <f>IF(N220="zákl. přenesená",J220,0)</f>
        <v>0</v>
      </c>
      <c r="BH220" s="247">
        <f>IF(N220="sníž. přenesená",J220,0)</f>
        <v>0</v>
      </c>
      <c r="BI220" s="247">
        <f>IF(N220="nulová",J220,0)</f>
        <v>0</v>
      </c>
      <c r="BJ220" s="18" t="s">
        <v>126</v>
      </c>
      <c r="BK220" s="247">
        <f>ROUND(I220*H220,2)</f>
        <v>0</v>
      </c>
      <c r="BL220" s="18" t="s">
        <v>188</v>
      </c>
      <c r="BM220" s="246" t="s">
        <v>279</v>
      </c>
    </row>
    <row r="221" s="2" customFormat="1" ht="24.15" customHeight="1">
      <c r="A221" s="39"/>
      <c r="B221" s="40"/>
      <c r="C221" s="234" t="s">
        <v>280</v>
      </c>
      <c r="D221" s="234" t="s">
        <v>151</v>
      </c>
      <c r="E221" s="235" t="s">
        <v>281</v>
      </c>
      <c r="F221" s="236" t="s">
        <v>282</v>
      </c>
      <c r="G221" s="237" t="s">
        <v>192</v>
      </c>
      <c r="H221" s="238">
        <v>5.8140000000000001</v>
      </c>
      <c r="I221" s="239"/>
      <c r="J221" s="240">
        <f>ROUND(I221*H221,2)</f>
        <v>0</v>
      </c>
      <c r="K221" s="236" t="s">
        <v>154</v>
      </c>
      <c r="L221" s="45"/>
      <c r="M221" s="248" t="s">
        <v>1</v>
      </c>
      <c r="N221" s="249" t="s">
        <v>44</v>
      </c>
      <c r="O221" s="92"/>
      <c r="P221" s="250">
        <f>O221*H221</f>
        <v>0</v>
      </c>
      <c r="Q221" s="250">
        <v>0.016279999999999999</v>
      </c>
      <c r="R221" s="250">
        <f>Q221*H221</f>
        <v>0.09465192</v>
      </c>
      <c r="S221" s="250">
        <v>0</v>
      </c>
      <c r="T221" s="25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6" t="s">
        <v>188</v>
      </c>
      <c r="AT221" s="246" t="s">
        <v>151</v>
      </c>
      <c r="AU221" s="246" t="s">
        <v>126</v>
      </c>
      <c r="AY221" s="18" t="s">
        <v>149</v>
      </c>
      <c r="BE221" s="247">
        <f>IF(N221="základní",J221,0)</f>
        <v>0</v>
      </c>
      <c r="BF221" s="247">
        <f>IF(N221="snížená",J221,0)</f>
        <v>0</v>
      </c>
      <c r="BG221" s="247">
        <f>IF(N221="zákl. přenesená",J221,0)</f>
        <v>0</v>
      </c>
      <c r="BH221" s="247">
        <f>IF(N221="sníž. přenesená",J221,0)</f>
        <v>0</v>
      </c>
      <c r="BI221" s="247">
        <f>IF(N221="nulová",J221,0)</f>
        <v>0</v>
      </c>
      <c r="BJ221" s="18" t="s">
        <v>126</v>
      </c>
      <c r="BK221" s="247">
        <f>ROUND(I221*H221,2)</f>
        <v>0</v>
      </c>
      <c r="BL221" s="18" t="s">
        <v>188</v>
      </c>
      <c r="BM221" s="246" t="s">
        <v>283</v>
      </c>
    </row>
    <row r="222" s="2" customFormat="1" ht="16.5" customHeight="1">
      <c r="A222" s="39"/>
      <c r="B222" s="40"/>
      <c r="C222" s="234" t="s">
        <v>284</v>
      </c>
      <c r="D222" s="234" t="s">
        <v>151</v>
      </c>
      <c r="E222" s="235" t="s">
        <v>285</v>
      </c>
      <c r="F222" s="236" t="s">
        <v>286</v>
      </c>
      <c r="G222" s="237" t="s">
        <v>192</v>
      </c>
      <c r="H222" s="238">
        <v>41.625</v>
      </c>
      <c r="I222" s="239"/>
      <c r="J222" s="240">
        <f>ROUND(I222*H222,2)</f>
        <v>0</v>
      </c>
      <c r="K222" s="236" t="s">
        <v>154</v>
      </c>
      <c r="L222" s="45"/>
      <c r="M222" s="248" t="s">
        <v>1</v>
      </c>
      <c r="N222" s="249" t="s">
        <v>44</v>
      </c>
      <c r="O222" s="92"/>
      <c r="P222" s="250">
        <f>O222*H222</f>
        <v>0</v>
      </c>
      <c r="Q222" s="250">
        <v>0</v>
      </c>
      <c r="R222" s="250">
        <f>Q222*H222</f>
        <v>0</v>
      </c>
      <c r="S222" s="250">
        <v>0</v>
      </c>
      <c r="T222" s="25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6" t="s">
        <v>188</v>
      </c>
      <c r="AT222" s="246" t="s">
        <v>151</v>
      </c>
      <c r="AU222" s="246" t="s">
        <v>126</v>
      </c>
      <c r="AY222" s="18" t="s">
        <v>149</v>
      </c>
      <c r="BE222" s="247">
        <f>IF(N222="základní",J222,0)</f>
        <v>0</v>
      </c>
      <c r="BF222" s="247">
        <f>IF(N222="snížená",J222,0)</f>
        <v>0</v>
      </c>
      <c r="BG222" s="247">
        <f>IF(N222="zákl. přenesená",J222,0)</f>
        <v>0</v>
      </c>
      <c r="BH222" s="247">
        <f>IF(N222="sníž. přenesená",J222,0)</f>
        <v>0</v>
      </c>
      <c r="BI222" s="247">
        <f>IF(N222="nulová",J222,0)</f>
        <v>0</v>
      </c>
      <c r="BJ222" s="18" t="s">
        <v>126</v>
      </c>
      <c r="BK222" s="247">
        <f>ROUND(I222*H222,2)</f>
        <v>0</v>
      </c>
      <c r="BL222" s="18" t="s">
        <v>188</v>
      </c>
      <c r="BM222" s="246" t="s">
        <v>287</v>
      </c>
    </row>
    <row r="223" s="13" customFormat="1">
      <c r="A223" s="13"/>
      <c r="B223" s="252"/>
      <c r="C223" s="253"/>
      <c r="D223" s="254" t="s">
        <v>194</v>
      </c>
      <c r="E223" s="255" t="s">
        <v>1</v>
      </c>
      <c r="F223" s="256" t="s">
        <v>288</v>
      </c>
      <c r="G223" s="253"/>
      <c r="H223" s="257">
        <v>13.519</v>
      </c>
      <c r="I223" s="258"/>
      <c r="J223" s="253"/>
      <c r="K223" s="253"/>
      <c r="L223" s="259"/>
      <c r="M223" s="260"/>
      <c r="N223" s="261"/>
      <c r="O223" s="261"/>
      <c r="P223" s="261"/>
      <c r="Q223" s="261"/>
      <c r="R223" s="261"/>
      <c r="S223" s="261"/>
      <c r="T223" s="26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3" t="s">
        <v>194</v>
      </c>
      <c r="AU223" s="263" t="s">
        <v>126</v>
      </c>
      <c r="AV223" s="13" t="s">
        <v>126</v>
      </c>
      <c r="AW223" s="13" t="s">
        <v>34</v>
      </c>
      <c r="AX223" s="13" t="s">
        <v>78</v>
      </c>
      <c r="AY223" s="263" t="s">
        <v>149</v>
      </c>
    </row>
    <row r="224" s="13" customFormat="1">
      <c r="A224" s="13"/>
      <c r="B224" s="252"/>
      <c r="C224" s="253"/>
      <c r="D224" s="254" t="s">
        <v>194</v>
      </c>
      <c r="E224" s="255" t="s">
        <v>1</v>
      </c>
      <c r="F224" s="256" t="s">
        <v>289</v>
      </c>
      <c r="G224" s="253"/>
      <c r="H224" s="257">
        <v>28.106000000000002</v>
      </c>
      <c r="I224" s="258"/>
      <c r="J224" s="253"/>
      <c r="K224" s="253"/>
      <c r="L224" s="259"/>
      <c r="M224" s="260"/>
      <c r="N224" s="261"/>
      <c r="O224" s="261"/>
      <c r="P224" s="261"/>
      <c r="Q224" s="261"/>
      <c r="R224" s="261"/>
      <c r="S224" s="261"/>
      <c r="T224" s="26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3" t="s">
        <v>194</v>
      </c>
      <c r="AU224" s="263" t="s">
        <v>126</v>
      </c>
      <c r="AV224" s="13" t="s">
        <v>126</v>
      </c>
      <c r="AW224" s="13" t="s">
        <v>34</v>
      </c>
      <c r="AX224" s="13" t="s">
        <v>78</v>
      </c>
      <c r="AY224" s="263" t="s">
        <v>149</v>
      </c>
    </row>
    <row r="225" s="14" customFormat="1">
      <c r="A225" s="14"/>
      <c r="B225" s="274"/>
      <c r="C225" s="275"/>
      <c r="D225" s="254" t="s">
        <v>194</v>
      </c>
      <c r="E225" s="276" t="s">
        <v>1</v>
      </c>
      <c r="F225" s="277" t="s">
        <v>220</v>
      </c>
      <c r="G225" s="275"/>
      <c r="H225" s="278">
        <v>41.625</v>
      </c>
      <c r="I225" s="279"/>
      <c r="J225" s="275"/>
      <c r="K225" s="275"/>
      <c r="L225" s="280"/>
      <c r="M225" s="281"/>
      <c r="N225" s="282"/>
      <c r="O225" s="282"/>
      <c r="P225" s="282"/>
      <c r="Q225" s="282"/>
      <c r="R225" s="282"/>
      <c r="S225" s="282"/>
      <c r="T225" s="28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84" t="s">
        <v>194</v>
      </c>
      <c r="AU225" s="284" t="s">
        <v>126</v>
      </c>
      <c r="AV225" s="14" t="s">
        <v>188</v>
      </c>
      <c r="AW225" s="14" t="s">
        <v>34</v>
      </c>
      <c r="AX225" s="14" t="s">
        <v>86</v>
      </c>
      <c r="AY225" s="284" t="s">
        <v>149</v>
      </c>
    </row>
    <row r="226" s="2" customFormat="1" ht="24.15" customHeight="1">
      <c r="A226" s="39"/>
      <c r="B226" s="40"/>
      <c r="C226" s="234" t="s">
        <v>290</v>
      </c>
      <c r="D226" s="234" t="s">
        <v>151</v>
      </c>
      <c r="E226" s="235" t="s">
        <v>291</v>
      </c>
      <c r="F226" s="236" t="s">
        <v>292</v>
      </c>
      <c r="G226" s="237" t="s">
        <v>192</v>
      </c>
      <c r="H226" s="238">
        <v>39.587000000000003</v>
      </c>
      <c r="I226" s="239"/>
      <c r="J226" s="240">
        <f>ROUND(I226*H226,2)</f>
        <v>0</v>
      </c>
      <c r="K226" s="236" t="s">
        <v>154</v>
      </c>
      <c r="L226" s="45"/>
      <c r="M226" s="248" t="s">
        <v>1</v>
      </c>
      <c r="N226" s="249" t="s">
        <v>44</v>
      </c>
      <c r="O226" s="92"/>
      <c r="P226" s="250">
        <f>O226*H226</f>
        <v>0</v>
      </c>
      <c r="Q226" s="250">
        <v>0</v>
      </c>
      <c r="R226" s="250">
        <f>Q226*H226</f>
        <v>0</v>
      </c>
      <c r="S226" s="250">
        <v>0</v>
      </c>
      <c r="T226" s="25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6" t="s">
        <v>188</v>
      </c>
      <c r="AT226" s="246" t="s">
        <v>151</v>
      </c>
      <c r="AU226" s="246" t="s">
        <v>126</v>
      </c>
      <c r="AY226" s="18" t="s">
        <v>149</v>
      </c>
      <c r="BE226" s="247">
        <f>IF(N226="základní",J226,0)</f>
        <v>0</v>
      </c>
      <c r="BF226" s="247">
        <f>IF(N226="snížená",J226,0)</f>
        <v>0</v>
      </c>
      <c r="BG226" s="247">
        <f>IF(N226="zákl. přenesená",J226,0)</f>
        <v>0</v>
      </c>
      <c r="BH226" s="247">
        <f>IF(N226="sníž. přenesená",J226,0)</f>
        <v>0</v>
      </c>
      <c r="BI226" s="247">
        <f>IF(N226="nulová",J226,0)</f>
        <v>0</v>
      </c>
      <c r="BJ226" s="18" t="s">
        <v>126</v>
      </c>
      <c r="BK226" s="247">
        <f>ROUND(I226*H226,2)</f>
        <v>0</v>
      </c>
      <c r="BL226" s="18" t="s">
        <v>188</v>
      </c>
      <c r="BM226" s="246" t="s">
        <v>293</v>
      </c>
    </row>
    <row r="227" s="13" customFormat="1">
      <c r="A227" s="13"/>
      <c r="B227" s="252"/>
      <c r="C227" s="253"/>
      <c r="D227" s="254" t="s">
        <v>194</v>
      </c>
      <c r="E227" s="255" t="s">
        <v>1</v>
      </c>
      <c r="F227" s="256" t="s">
        <v>294</v>
      </c>
      <c r="G227" s="253"/>
      <c r="H227" s="257">
        <v>8.2799999999999994</v>
      </c>
      <c r="I227" s="258"/>
      <c r="J227" s="253"/>
      <c r="K227" s="253"/>
      <c r="L227" s="259"/>
      <c r="M227" s="260"/>
      <c r="N227" s="261"/>
      <c r="O227" s="261"/>
      <c r="P227" s="261"/>
      <c r="Q227" s="261"/>
      <c r="R227" s="261"/>
      <c r="S227" s="261"/>
      <c r="T227" s="26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3" t="s">
        <v>194</v>
      </c>
      <c r="AU227" s="263" t="s">
        <v>126</v>
      </c>
      <c r="AV227" s="13" t="s">
        <v>126</v>
      </c>
      <c r="AW227" s="13" t="s">
        <v>34</v>
      </c>
      <c r="AX227" s="13" t="s">
        <v>78</v>
      </c>
      <c r="AY227" s="263" t="s">
        <v>149</v>
      </c>
    </row>
    <row r="228" s="13" customFormat="1">
      <c r="A228" s="13"/>
      <c r="B228" s="252"/>
      <c r="C228" s="253"/>
      <c r="D228" s="254" t="s">
        <v>194</v>
      </c>
      <c r="E228" s="255" t="s">
        <v>1</v>
      </c>
      <c r="F228" s="256" t="s">
        <v>295</v>
      </c>
      <c r="G228" s="253"/>
      <c r="H228" s="257">
        <v>1.6100000000000001</v>
      </c>
      <c r="I228" s="258"/>
      <c r="J228" s="253"/>
      <c r="K228" s="253"/>
      <c r="L228" s="259"/>
      <c r="M228" s="260"/>
      <c r="N228" s="261"/>
      <c r="O228" s="261"/>
      <c r="P228" s="261"/>
      <c r="Q228" s="261"/>
      <c r="R228" s="261"/>
      <c r="S228" s="261"/>
      <c r="T228" s="26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3" t="s">
        <v>194</v>
      </c>
      <c r="AU228" s="263" t="s">
        <v>126</v>
      </c>
      <c r="AV228" s="13" t="s">
        <v>126</v>
      </c>
      <c r="AW228" s="13" t="s">
        <v>34</v>
      </c>
      <c r="AX228" s="13" t="s">
        <v>78</v>
      </c>
      <c r="AY228" s="263" t="s">
        <v>149</v>
      </c>
    </row>
    <row r="229" s="13" customFormat="1">
      <c r="A229" s="13"/>
      <c r="B229" s="252"/>
      <c r="C229" s="253"/>
      <c r="D229" s="254" t="s">
        <v>194</v>
      </c>
      <c r="E229" s="255" t="s">
        <v>1</v>
      </c>
      <c r="F229" s="256" t="s">
        <v>296</v>
      </c>
      <c r="G229" s="253"/>
      <c r="H229" s="257">
        <v>3.1499999999999999</v>
      </c>
      <c r="I229" s="258"/>
      <c r="J229" s="253"/>
      <c r="K229" s="253"/>
      <c r="L229" s="259"/>
      <c r="M229" s="260"/>
      <c r="N229" s="261"/>
      <c r="O229" s="261"/>
      <c r="P229" s="261"/>
      <c r="Q229" s="261"/>
      <c r="R229" s="261"/>
      <c r="S229" s="261"/>
      <c r="T229" s="26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3" t="s">
        <v>194</v>
      </c>
      <c r="AU229" s="263" t="s">
        <v>126</v>
      </c>
      <c r="AV229" s="13" t="s">
        <v>126</v>
      </c>
      <c r="AW229" s="13" t="s">
        <v>34</v>
      </c>
      <c r="AX229" s="13" t="s">
        <v>78</v>
      </c>
      <c r="AY229" s="263" t="s">
        <v>149</v>
      </c>
    </row>
    <row r="230" s="13" customFormat="1">
      <c r="A230" s="13"/>
      <c r="B230" s="252"/>
      <c r="C230" s="253"/>
      <c r="D230" s="254" t="s">
        <v>194</v>
      </c>
      <c r="E230" s="255" t="s">
        <v>1</v>
      </c>
      <c r="F230" s="256" t="s">
        <v>297</v>
      </c>
      <c r="G230" s="253"/>
      <c r="H230" s="257">
        <v>1.4039999999999999</v>
      </c>
      <c r="I230" s="258"/>
      <c r="J230" s="253"/>
      <c r="K230" s="253"/>
      <c r="L230" s="259"/>
      <c r="M230" s="260"/>
      <c r="N230" s="261"/>
      <c r="O230" s="261"/>
      <c r="P230" s="261"/>
      <c r="Q230" s="261"/>
      <c r="R230" s="261"/>
      <c r="S230" s="261"/>
      <c r="T230" s="26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3" t="s">
        <v>194</v>
      </c>
      <c r="AU230" s="263" t="s">
        <v>126</v>
      </c>
      <c r="AV230" s="13" t="s">
        <v>126</v>
      </c>
      <c r="AW230" s="13" t="s">
        <v>34</v>
      </c>
      <c r="AX230" s="13" t="s">
        <v>78</v>
      </c>
      <c r="AY230" s="263" t="s">
        <v>149</v>
      </c>
    </row>
    <row r="231" s="13" customFormat="1">
      <c r="A231" s="13"/>
      <c r="B231" s="252"/>
      <c r="C231" s="253"/>
      <c r="D231" s="254" t="s">
        <v>194</v>
      </c>
      <c r="E231" s="255" t="s">
        <v>1</v>
      </c>
      <c r="F231" s="256" t="s">
        <v>298</v>
      </c>
      <c r="G231" s="253"/>
      <c r="H231" s="257">
        <v>2.0430000000000001</v>
      </c>
      <c r="I231" s="258"/>
      <c r="J231" s="253"/>
      <c r="K231" s="253"/>
      <c r="L231" s="259"/>
      <c r="M231" s="260"/>
      <c r="N231" s="261"/>
      <c r="O231" s="261"/>
      <c r="P231" s="261"/>
      <c r="Q231" s="261"/>
      <c r="R231" s="261"/>
      <c r="S231" s="261"/>
      <c r="T231" s="26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3" t="s">
        <v>194</v>
      </c>
      <c r="AU231" s="263" t="s">
        <v>126</v>
      </c>
      <c r="AV231" s="13" t="s">
        <v>126</v>
      </c>
      <c r="AW231" s="13" t="s">
        <v>34</v>
      </c>
      <c r="AX231" s="13" t="s">
        <v>78</v>
      </c>
      <c r="AY231" s="263" t="s">
        <v>149</v>
      </c>
    </row>
    <row r="232" s="15" customFormat="1">
      <c r="A232" s="15"/>
      <c r="B232" s="285"/>
      <c r="C232" s="286"/>
      <c r="D232" s="254" t="s">
        <v>194</v>
      </c>
      <c r="E232" s="287" t="s">
        <v>1</v>
      </c>
      <c r="F232" s="288" t="s">
        <v>251</v>
      </c>
      <c r="G232" s="286"/>
      <c r="H232" s="289">
        <v>16.486999999999998</v>
      </c>
      <c r="I232" s="290"/>
      <c r="J232" s="286"/>
      <c r="K232" s="286"/>
      <c r="L232" s="291"/>
      <c r="M232" s="292"/>
      <c r="N232" s="293"/>
      <c r="O232" s="293"/>
      <c r="P232" s="293"/>
      <c r="Q232" s="293"/>
      <c r="R232" s="293"/>
      <c r="S232" s="293"/>
      <c r="T232" s="29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95" t="s">
        <v>194</v>
      </c>
      <c r="AU232" s="295" t="s">
        <v>126</v>
      </c>
      <c r="AV232" s="15" t="s">
        <v>183</v>
      </c>
      <c r="AW232" s="15" t="s">
        <v>34</v>
      </c>
      <c r="AX232" s="15" t="s">
        <v>78</v>
      </c>
      <c r="AY232" s="295" t="s">
        <v>149</v>
      </c>
    </row>
    <row r="233" s="13" customFormat="1">
      <c r="A233" s="13"/>
      <c r="B233" s="252"/>
      <c r="C233" s="253"/>
      <c r="D233" s="254" t="s">
        <v>194</v>
      </c>
      <c r="E233" s="255" t="s">
        <v>1</v>
      </c>
      <c r="F233" s="256" t="s">
        <v>299</v>
      </c>
      <c r="G233" s="253"/>
      <c r="H233" s="257">
        <v>1.6799999999999999</v>
      </c>
      <c r="I233" s="258"/>
      <c r="J233" s="253"/>
      <c r="K233" s="253"/>
      <c r="L233" s="259"/>
      <c r="M233" s="260"/>
      <c r="N233" s="261"/>
      <c r="O233" s="261"/>
      <c r="P233" s="261"/>
      <c r="Q233" s="261"/>
      <c r="R233" s="261"/>
      <c r="S233" s="261"/>
      <c r="T233" s="26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3" t="s">
        <v>194</v>
      </c>
      <c r="AU233" s="263" t="s">
        <v>126</v>
      </c>
      <c r="AV233" s="13" t="s">
        <v>126</v>
      </c>
      <c r="AW233" s="13" t="s">
        <v>34</v>
      </c>
      <c r="AX233" s="13" t="s">
        <v>78</v>
      </c>
      <c r="AY233" s="263" t="s">
        <v>149</v>
      </c>
    </row>
    <row r="234" s="15" customFormat="1">
      <c r="A234" s="15"/>
      <c r="B234" s="285"/>
      <c r="C234" s="286"/>
      <c r="D234" s="254" t="s">
        <v>194</v>
      </c>
      <c r="E234" s="287" t="s">
        <v>1</v>
      </c>
      <c r="F234" s="288" t="s">
        <v>251</v>
      </c>
      <c r="G234" s="286"/>
      <c r="H234" s="289">
        <v>1.6799999999999999</v>
      </c>
      <c r="I234" s="290"/>
      <c r="J234" s="286"/>
      <c r="K234" s="286"/>
      <c r="L234" s="291"/>
      <c r="M234" s="292"/>
      <c r="N234" s="293"/>
      <c r="O234" s="293"/>
      <c r="P234" s="293"/>
      <c r="Q234" s="293"/>
      <c r="R234" s="293"/>
      <c r="S234" s="293"/>
      <c r="T234" s="294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95" t="s">
        <v>194</v>
      </c>
      <c r="AU234" s="295" t="s">
        <v>126</v>
      </c>
      <c r="AV234" s="15" t="s">
        <v>183</v>
      </c>
      <c r="AW234" s="15" t="s">
        <v>34</v>
      </c>
      <c r="AX234" s="15" t="s">
        <v>78</v>
      </c>
      <c r="AY234" s="295" t="s">
        <v>149</v>
      </c>
    </row>
    <row r="235" s="13" customFormat="1">
      <c r="A235" s="13"/>
      <c r="B235" s="252"/>
      <c r="C235" s="253"/>
      <c r="D235" s="254" t="s">
        <v>194</v>
      </c>
      <c r="E235" s="255" t="s">
        <v>1</v>
      </c>
      <c r="F235" s="256" t="s">
        <v>300</v>
      </c>
      <c r="G235" s="253"/>
      <c r="H235" s="257">
        <v>21.420000000000002</v>
      </c>
      <c r="I235" s="258"/>
      <c r="J235" s="253"/>
      <c r="K235" s="253"/>
      <c r="L235" s="259"/>
      <c r="M235" s="260"/>
      <c r="N235" s="261"/>
      <c r="O235" s="261"/>
      <c r="P235" s="261"/>
      <c r="Q235" s="261"/>
      <c r="R235" s="261"/>
      <c r="S235" s="261"/>
      <c r="T235" s="26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3" t="s">
        <v>194</v>
      </c>
      <c r="AU235" s="263" t="s">
        <v>126</v>
      </c>
      <c r="AV235" s="13" t="s">
        <v>126</v>
      </c>
      <c r="AW235" s="13" t="s">
        <v>34</v>
      </c>
      <c r="AX235" s="13" t="s">
        <v>78</v>
      </c>
      <c r="AY235" s="263" t="s">
        <v>149</v>
      </c>
    </row>
    <row r="236" s="14" customFormat="1">
      <c r="A236" s="14"/>
      <c r="B236" s="274"/>
      <c r="C236" s="275"/>
      <c r="D236" s="254" t="s">
        <v>194</v>
      </c>
      <c r="E236" s="276" t="s">
        <v>1</v>
      </c>
      <c r="F236" s="277" t="s">
        <v>220</v>
      </c>
      <c r="G236" s="275"/>
      <c r="H236" s="278">
        <v>39.587000000000003</v>
      </c>
      <c r="I236" s="279"/>
      <c r="J236" s="275"/>
      <c r="K236" s="275"/>
      <c r="L236" s="280"/>
      <c r="M236" s="281"/>
      <c r="N236" s="282"/>
      <c r="O236" s="282"/>
      <c r="P236" s="282"/>
      <c r="Q236" s="282"/>
      <c r="R236" s="282"/>
      <c r="S236" s="282"/>
      <c r="T236" s="28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84" t="s">
        <v>194</v>
      </c>
      <c r="AU236" s="284" t="s">
        <v>126</v>
      </c>
      <c r="AV236" s="14" t="s">
        <v>188</v>
      </c>
      <c r="AW236" s="14" t="s">
        <v>34</v>
      </c>
      <c r="AX236" s="14" t="s">
        <v>86</v>
      </c>
      <c r="AY236" s="284" t="s">
        <v>149</v>
      </c>
    </row>
    <row r="237" s="2" customFormat="1" ht="24.15" customHeight="1">
      <c r="A237" s="39"/>
      <c r="B237" s="40"/>
      <c r="C237" s="234" t="s">
        <v>301</v>
      </c>
      <c r="D237" s="234" t="s">
        <v>151</v>
      </c>
      <c r="E237" s="235" t="s">
        <v>302</v>
      </c>
      <c r="F237" s="236" t="s">
        <v>303</v>
      </c>
      <c r="G237" s="237" t="s">
        <v>192</v>
      </c>
      <c r="H237" s="238">
        <v>3.2749999999999999</v>
      </c>
      <c r="I237" s="239"/>
      <c r="J237" s="240">
        <f>ROUND(I237*H237,2)</f>
        <v>0</v>
      </c>
      <c r="K237" s="236" t="s">
        <v>154</v>
      </c>
      <c r="L237" s="45"/>
      <c r="M237" s="248" t="s">
        <v>1</v>
      </c>
      <c r="N237" s="249" t="s">
        <v>44</v>
      </c>
      <c r="O237" s="92"/>
      <c r="P237" s="250">
        <f>O237*H237</f>
        <v>0</v>
      </c>
      <c r="Q237" s="250">
        <v>0.031669999999999997</v>
      </c>
      <c r="R237" s="250">
        <f>Q237*H237</f>
        <v>0.10371924999999999</v>
      </c>
      <c r="S237" s="250">
        <v>0.036999999999999998</v>
      </c>
      <c r="T237" s="251">
        <f>S237*H237</f>
        <v>0.12117499999999999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6" t="s">
        <v>188</v>
      </c>
      <c r="AT237" s="246" t="s">
        <v>151</v>
      </c>
      <c r="AU237" s="246" t="s">
        <v>126</v>
      </c>
      <c r="AY237" s="18" t="s">
        <v>149</v>
      </c>
      <c r="BE237" s="247">
        <f>IF(N237="základní",J237,0)</f>
        <v>0</v>
      </c>
      <c r="BF237" s="247">
        <f>IF(N237="snížená",J237,0)</f>
        <v>0</v>
      </c>
      <c r="BG237" s="247">
        <f>IF(N237="zákl. přenesená",J237,0)</f>
        <v>0</v>
      </c>
      <c r="BH237" s="247">
        <f>IF(N237="sníž. přenesená",J237,0)</f>
        <v>0</v>
      </c>
      <c r="BI237" s="247">
        <f>IF(N237="nulová",J237,0)</f>
        <v>0</v>
      </c>
      <c r="BJ237" s="18" t="s">
        <v>126</v>
      </c>
      <c r="BK237" s="247">
        <f>ROUND(I237*H237,2)</f>
        <v>0</v>
      </c>
      <c r="BL237" s="18" t="s">
        <v>188</v>
      </c>
      <c r="BM237" s="246" t="s">
        <v>304</v>
      </c>
    </row>
    <row r="238" s="13" customFormat="1">
      <c r="A238" s="13"/>
      <c r="B238" s="252"/>
      <c r="C238" s="253"/>
      <c r="D238" s="254" t="s">
        <v>194</v>
      </c>
      <c r="E238" s="255" t="s">
        <v>1</v>
      </c>
      <c r="F238" s="256" t="s">
        <v>305</v>
      </c>
      <c r="G238" s="253"/>
      <c r="H238" s="257">
        <v>3.2749999999999999</v>
      </c>
      <c r="I238" s="258"/>
      <c r="J238" s="253"/>
      <c r="K238" s="253"/>
      <c r="L238" s="259"/>
      <c r="M238" s="260"/>
      <c r="N238" s="261"/>
      <c r="O238" s="261"/>
      <c r="P238" s="261"/>
      <c r="Q238" s="261"/>
      <c r="R238" s="261"/>
      <c r="S238" s="261"/>
      <c r="T238" s="26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3" t="s">
        <v>194</v>
      </c>
      <c r="AU238" s="263" t="s">
        <v>126</v>
      </c>
      <c r="AV238" s="13" t="s">
        <v>126</v>
      </c>
      <c r="AW238" s="13" t="s">
        <v>34</v>
      </c>
      <c r="AX238" s="13" t="s">
        <v>86</v>
      </c>
      <c r="AY238" s="263" t="s">
        <v>149</v>
      </c>
    </row>
    <row r="239" s="2" customFormat="1" ht="24.15" customHeight="1">
      <c r="A239" s="39"/>
      <c r="B239" s="40"/>
      <c r="C239" s="234" t="s">
        <v>306</v>
      </c>
      <c r="D239" s="234" t="s">
        <v>151</v>
      </c>
      <c r="E239" s="235" t="s">
        <v>307</v>
      </c>
      <c r="F239" s="236" t="s">
        <v>308</v>
      </c>
      <c r="G239" s="237" t="s">
        <v>192</v>
      </c>
      <c r="H239" s="238">
        <v>3.2749999999999999</v>
      </c>
      <c r="I239" s="239"/>
      <c r="J239" s="240">
        <f>ROUND(I239*H239,2)</f>
        <v>0</v>
      </c>
      <c r="K239" s="236" t="s">
        <v>154</v>
      </c>
      <c r="L239" s="45"/>
      <c r="M239" s="248" t="s">
        <v>1</v>
      </c>
      <c r="N239" s="249" t="s">
        <v>44</v>
      </c>
      <c r="O239" s="92"/>
      <c r="P239" s="250">
        <f>O239*H239</f>
        <v>0</v>
      </c>
      <c r="Q239" s="250">
        <v>0.020930000000000001</v>
      </c>
      <c r="R239" s="250">
        <f>Q239*H239</f>
        <v>0.068545750000000003</v>
      </c>
      <c r="S239" s="250">
        <v>0.02</v>
      </c>
      <c r="T239" s="251">
        <f>S239*H239</f>
        <v>0.065500000000000003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6" t="s">
        <v>188</v>
      </c>
      <c r="AT239" s="246" t="s">
        <v>151</v>
      </c>
      <c r="AU239" s="246" t="s">
        <v>126</v>
      </c>
      <c r="AY239" s="18" t="s">
        <v>149</v>
      </c>
      <c r="BE239" s="247">
        <f>IF(N239="základní",J239,0)</f>
        <v>0</v>
      </c>
      <c r="BF239" s="247">
        <f>IF(N239="snížená",J239,0)</f>
        <v>0</v>
      </c>
      <c r="BG239" s="247">
        <f>IF(N239="zákl. přenesená",J239,0)</f>
        <v>0</v>
      </c>
      <c r="BH239" s="247">
        <f>IF(N239="sníž. přenesená",J239,0)</f>
        <v>0</v>
      </c>
      <c r="BI239" s="247">
        <f>IF(N239="nulová",J239,0)</f>
        <v>0</v>
      </c>
      <c r="BJ239" s="18" t="s">
        <v>126</v>
      </c>
      <c r="BK239" s="247">
        <f>ROUND(I239*H239,2)</f>
        <v>0</v>
      </c>
      <c r="BL239" s="18" t="s">
        <v>188</v>
      </c>
      <c r="BM239" s="246" t="s">
        <v>309</v>
      </c>
    </row>
    <row r="240" s="2" customFormat="1" ht="24.15" customHeight="1">
      <c r="A240" s="39"/>
      <c r="B240" s="40"/>
      <c r="C240" s="234" t="s">
        <v>7</v>
      </c>
      <c r="D240" s="234" t="s">
        <v>151</v>
      </c>
      <c r="E240" s="235" t="s">
        <v>310</v>
      </c>
      <c r="F240" s="236" t="s">
        <v>311</v>
      </c>
      <c r="G240" s="237" t="s">
        <v>312</v>
      </c>
      <c r="H240" s="238">
        <v>18.600000000000001</v>
      </c>
      <c r="I240" s="239"/>
      <c r="J240" s="240">
        <f>ROUND(I240*H240,2)</f>
        <v>0</v>
      </c>
      <c r="K240" s="236" t="s">
        <v>154</v>
      </c>
      <c r="L240" s="45"/>
      <c r="M240" s="248" t="s">
        <v>1</v>
      </c>
      <c r="N240" s="249" t="s">
        <v>44</v>
      </c>
      <c r="O240" s="92"/>
      <c r="P240" s="250">
        <f>O240*H240</f>
        <v>0</v>
      </c>
      <c r="Q240" s="250">
        <v>0</v>
      </c>
      <c r="R240" s="250">
        <f>Q240*H240</f>
        <v>0</v>
      </c>
      <c r="S240" s="250">
        <v>0</v>
      </c>
      <c r="T240" s="25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6" t="s">
        <v>188</v>
      </c>
      <c r="AT240" s="246" t="s">
        <v>151</v>
      </c>
      <c r="AU240" s="246" t="s">
        <v>126</v>
      </c>
      <c r="AY240" s="18" t="s">
        <v>149</v>
      </c>
      <c r="BE240" s="247">
        <f>IF(N240="základní",J240,0)</f>
        <v>0</v>
      </c>
      <c r="BF240" s="247">
        <f>IF(N240="snížená",J240,0)</f>
        <v>0</v>
      </c>
      <c r="BG240" s="247">
        <f>IF(N240="zákl. přenesená",J240,0)</f>
        <v>0</v>
      </c>
      <c r="BH240" s="247">
        <f>IF(N240="sníž. přenesená",J240,0)</f>
        <v>0</v>
      </c>
      <c r="BI240" s="247">
        <f>IF(N240="nulová",J240,0)</f>
        <v>0</v>
      </c>
      <c r="BJ240" s="18" t="s">
        <v>126</v>
      </c>
      <c r="BK240" s="247">
        <f>ROUND(I240*H240,2)</f>
        <v>0</v>
      </c>
      <c r="BL240" s="18" t="s">
        <v>188</v>
      </c>
      <c r="BM240" s="246" t="s">
        <v>313</v>
      </c>
    </row>
    <row r="241" s="13" customFormat="1">
      <c r="A241" s="13"/>
      <c r="B241" s="252"/>
      <c r="C241" s="253"/>
      <c r="D241" s="254" t="s">
        <v>194</v>
      </c>
      <c r="E241" s="255" t="s">
        <v>1</v>
      </c>
      <c r="F241" s="256" t="s">
        <v>314</v>
      </c>
      <c r="G241" s="253"/>
      <c r="H241" s="257">
        <v>18.600000000000001</v>
      </c>
      <c r="I241" s="258"/>
      <c r="J241" s="253"/>
      <c r="K241" s="253"/>
      <c r="L241" s="259"/>
      <c r="M241" s="260"/>
      <c r="N241" s="261"/>
      <c r="O241" s="261"/>
      <c r="P241" s="261"/>
      <c r="Q241" s="261"/>
      <c r="R241" s="261"/>
      <c r="S241" s="261"/>
      <c r="T241" s="26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3" t="s">
        <v>194</v>
      </c>
      <c r="AU241" s="263" t="s">
        <v>126</v>
      </c>
      <c r="AV241" s="13" t="s">
        <v>126</v>
      </c>
      <c r="AW241" s="13" t="s">
        <v>34</v>
      </c>
      <c r="AX241" s="13" t="s">
        <v>86</v>
      </c>
      <c r="AY241" s="263" t="s">
        <v>149</v>
      </c>
    </row>
    <row r="242" s="2" customFormat="1" ht="24.15" customHeight="1">
      <c r="A242" s="39"/>
      <c r="B242" s="40"/>
      <c r="C242" s="264" t="s">
        <v>315</v>
      </c>
      <c r="D242" s="264" t="s">
        <v>201</v>
      </c>
      <c r="E242" s="265" t="s">
        <v>316</v>
      </c>
      <c r="F242" s="266" t="s">
        <v>317</v>
      </c>
      <c r="G242" s="267" t="s">
        <v>312</v>
      </c>
      <c r="H242" s="268">
        <v>19.530000000000001</v>
      </c>
      <c r="I242" s="269"/>
      <c r="J242" s="270">
        <f>ROUND(I242*H242,2)</f>
        <v>0</v>
      </c>
      <c r="K242" s="266" t="s">
        <v>154</v>
      </c>
      <c r="L242" s="271"/>
      <c r="M242" s="272" t="s">
        <v>1</v>
      </c>
      <c r="N242" s="273" t="s">
        <v>44</v>
      </c>
      <c r="O242" s="92"/>
      <c r="P242" s="250">
        <f>O242*H242</f>
        <v>0</v>
      </c>
      <c r="Q242" s="250">
        <v>0.00010000000000000001</v>
      </c>
      <c r="R242" s="250">
        <f>Q242*H242</f>
        <v>0.0019530000000000003</v>
      </c>
      <c r="S242" s="250">
        <v>0</v>
      </c>
      <c r="T242" s="25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6" t="s">
        <v>204</v>
      </c>
      <c r="AT242" s="246" t="s">
        <v>201</v>
      </c>
      <c r="AU242" s="246" t="s">
        <v>126</v>
      </c>
      <c r="AY242" s="18" t="s">
        <v>149</v>
      </c>
      <c r="BE242" s="247">
        <f>IF(N242="základní",J242,0)</f>
        <v>0</v>
      </c>
      <c r="BF242" s="247">
        <f>IF(N242="snížená",J242,0)</f>
        <v>0</v>
      </c>
      <c r="BG242" s="247">
        <f>IF(N242="zákl. přenesená",J242,0)</f>
        <v>0</v>
      </c>
      <c r="BH242" s="247">
        <f>IF(N242="sníž. přenesená",J242,0)</f>
        <v>0</v>
      </c>
      <c r="BI242" s="247">
        <f>IF(N242="nulová",J242,0)</f>
        <v>0</v>
      </c>
      <c r="BJ242" s="18" t="s">
        <v>126</v>
      </c>
      <c r="BK242" s="247">
        <f>ROUND(I242*H242,2)</f>
        <v>0</v>
      </c>
      <c r="BL242" s="18" t="s">
        <v>188</v>
      </c>
      <c r="BM242" s="246" t="s">
        <v>318</v>
      </c>
    </row>
    <row r="243" s="13" customFormat="1">
      <c r="A243" s="13"/>
      <c r="B243" s="252"/>
      <c r="C243" s="253"/>
      <c r="D243" s="254" t="s">
        <v>194</v>
      </c>
      <c r="E243" s="253"/>
      <c r="F243" s="256" t="s">
        <v>319</v>
      </c>
      <c r="G243" s="253"/>
      <c r="H243" s="257">
        <v>19.530000000000001</v>
      </c>
      <c r="I243" s="258"/>
      <c r="J243" s="253"/>
      <c r="K243" s="253"/>
      <c r="L243" s="259"/>
      <c r="M243" s="260"/>
      <c r="N243" s="261"/>
      <c r="O243" s="261"/>
      <c r="P243" s="261"/>
      <c r="Q243" s="261"/>
      <c r="R243" s="261"/>
      <c r="S243" s="261"/>
      <c r="T243" s="26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3" t="s">
        <v>194</v>
      </c>
      <c r="AU243" s="263" t="s">
        <v>126</v>
      </c>
      <c r="AV243" s="13" t="s">
        <v>126</v>
      </c>
      <c r="AW243" s="13" t="s">
        <v>4</v>
      </c>
      <c r="AX243" s="13" t="s">
        <v>86</v>
      </c>
      <c r="AY243" s="263" t="s">
        <v>149</v>
      </c>
    </row>
    <row r="244" s="2" customFormat="1" ht="16.5" customHeight="1">
      <c r="A244" s="39"/>
      <c r="B244" s="40"/>
      <c r="C244" s="234" t="s">
        <v>320</v>
      </c>
      <c r="D244" s="234" t="s">
        <v>151</v>
      </c>
      <c r="E244" s="235" t="s">
        <v>321</v>
      </c>
      <c r="F244" s="236" t="s">
        <v>322</v>
      </c>
      <c r="G244" s="237" t="s">
        <v>192</v>
      </c>
      <c r="H244" s="238">
        <v>6.4630000000000001</v>
      </c>
      <c r="I244" s="239"/>
      <c r="J244" s="240">
        <f>ROUND(I244*H244,2)</f>
        <v>0</v>
      </c>
      <c r="K244" s="236" t="s">
        <v>154</v>
      </c>
      <c r="L244" s="45"/>
      <c r="M244" s="248" t="s">
        <v>1</v>
      </c>
      <c r="N244" s="249" t="s">
        <v>44</v>
      </c>
      <c r="O244" s="92"/>
      <c r="P244" s="250">
        <f>O244*H244</f>
        <v>0</v>
      </c>
      <c r="Q244" s="250">
        <v>0.00012999999999999999</v>
      </c>
      <c r="R244" s="250">
        <f>Q244*H244</f>
        <v>0.00084018999999999999</v>
      </c>
      <c r="S244" s="250">
        <v>0</v>
      </c>
      <c r="T244" s="25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6" t="s">
        <v>188</v>
      </c>
      <c r="AT244" s="246" t="s">
        <v>151</v>
      </c>
      <c r="AU244" s="246" t="s">
        <v>126</v>
      </c>
      <c r="AY244" s="18" t="s">
        <v>149</v>
      </c>
      <c r="BE244" s="247">
        <f>IF(N244="základní",J244,0)</f>
        <v>0</v>
      </c>
      <c r="BF244" s="247">
        <f>IF(N244="snížená",J244,0)</f>
        <v>0</v>
      </c>
      <c r="BG244" s="247">
        <f>IF(N244="zákl. přenesená",J244,0)</f>
        <v>0</v>
      </c>
      <c r="BH244" s="247">
        <f>IF(N244="sníž. přenesená",J244,0)</f>
        <v>0</v>
      </c>
      <c r="BI244" s="247">
        <f>IF(N244="nulová",J244,0)</f>
        <v>0</v>
      </c>
      <c r="BJ244" s="18" t="s">
        <v>126</v>
      </c>
      <c r="BK244" s="247">
        <f>ROUND(I244*H244,2)</f>
        <v>0</v>
      </c>
      <c r="BL244" s="18" t="s">
        <v>188</v>
      </c>
      <c r="BM244" s="246" t="s">
        <v>323</v>
      </c>
    </row>
    <row r="245" s="2" customFormat="1" ht="16.5" customHeight="1">
      <c r="A245" s="39"/>
      <c r="B245" s="40"/>
      <c r="C245" s="234" t="s">
        <v>324</v>
      </c>
      <c r="D245" s="234" t="s">
        <v>151</v>
      </c>
      <c r="E245" s="235" t="s">
        <v>325</v>
      </c>
      <c r="F245" s="236" t="s">
        <v>326</v>
      </c>
      <c r="G245" s="237" t="s">
        <v>327</v>
      </c>
      <c r="H245" s="238">
        <v>0.64600000000000002</v>
      </c>
      <c r="I245" s="239"/>
      <c r="J245" s="240">
        <f>ROUND(I245*H245,2)</f>
        <v>0</v>
      </c>
      <c r="K245" s="236" t="s">
        <v>154</v>
      </c>
      <c r="L245" s="45"/>
      <c r="M245" s="248" t="s">
        <v>1</v>
      </c>
      <c r="N245" s="249" t="s">
        <v>44</v>
      </c>
      <c r="O245" s="92"/>
      <c r="P245" s="250">
        <f>O245*H245</f>
        <v>0</v>
      </c>
      <c r="Q245" s="250">
        <v>0.20250000000000001</v>
      </c>
      <c r="R245" s="250">
        <f>Q245*H245</f>
        <v>0.13081500000000002</v>
      </c>
      <c r="S245" s="250">
        <v>0</v>
      </c>
      <c r="T245" s="25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6" t="s">
        <v>188</v>
      </c>
      <c r="AT245" s="246" t="s">
        <v>151</v>
      </c>
      <c r="AU245" s="246" t="s">
        <v>126</v>
      </c>
      <c r="AY245" s="18" t="s">
        <v>149</v>
      </c>
      <c r="BE245" s="247">
        <f>IF(N245="základní",J245,0)</f>
        <v>0</v>
      </c>
      <c r="BF245" s="247">
        <f>IF(N245="snížená",J245,0)</f>
        <v>0</v>
      </c>
      <c r="BG245" s="247">
        <f>IF(N245="zákl. přenesená",J245,0)</f>
        <v>0</v>
      </c>
      <c r="BH245" s="247">
        <f>IF(N245="sníž. přenesená",J245,0)</f>
        <v>0</v>
      </c>
      <c r="BI245" s="247">
        <f>IF(N245="nulová",J245,0)</f>
        <v>0</v>
      </c>
      <c r="BJ245" s="18" t="s">
        <v>126</v>
      </c>
      <c r="BK245" s="247">
        <f>ROUND(I245*H245,2)</f>
        <v>0</v>
      </c>
      <c r="BL245" s="18" t="s">
        <v>188</v>
      </c>
      <c r="BM245" s="246" t="s">
        <v>328</v>
      </c>
    </row>
    <row r="246" s="13" customFormat="1">
      <c r="A246" s="13"/>
      <c r="B246" s="252"/>
      <c r="C246" s="253"/>
      <c r="D246" s="254" t="s">
        <v>194</v>
      </c>
      <c r="E246" s="255" t="s">
        <v>1</v>
      </c>
      <c r="F246" s="256" t="s">
        <v>329</v>
      </c>
      <c r="G246" s="253"/>
      <c r="H246" s="257">
        <v>0.64600000000000002</v>
      </c>
      <c r="I246" s="258"/>
      <c r="J246" s="253"/>
      <c r="K246" s="253"/>
      <c r="L246" s="259"/>
      <c r="M246" s="260"/>
      <c r="N246" s="261"/>
      <c r="O246" s="261"/>
      <c r="P246" s="261"/>
      <c r="Q246" s="261"/>
      <c r="R246" s="261"/>
      <c r="S246" s="261"/>
      <c r="T246" s="26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3" t="s">
        <v>194</v>
      </c>
      <c r="AU246" s="263" t="s">
        <v>126</v>
      </c>
      <c r="AV246" s="13" t="s">
        <v>126</v>
      </c>
      <c r="AW246" s="13" t="s">
        <v>34</v>
      </c>
      <c r="AX246" s="13" t="s">
        <v>86</v>
      </c>
      <c r="AY246" s="263" t="s">
        <v>149</v>
      </c>
    </row>
    <row r="247" s="12" customFormat="1" ht="22.8" customHeight="1">
      <c r="A247" s="12"/>
      <c r="B247" s="218"/>
      <c r="C247" s="219"/>
      <c r="D247" s="220" t="s">
        <v>77</v>
      </c>
      <c r="E247" s="232" t="s">
        <v>224</v>
      </c>
      <c r="F247" s="232" t="s">
        <v>330</v>
      </c>
      <c r="G247" s="219"/>
      <c r="H247" s="219"/>
      <c r="I247" s="222"/>
      <c r="J247" s="233">
        <f>BK247</f>
        <v>0</v>
      </c>
      <c r="K247" s="219"/>
      <c r="L247" s="224"/>
      <c r="M247" s="225"/>
      <c r="N247" s="226"/>
      <c r="O247" s="226"/>
      <c r="P247" s="227">
        <f>SUM(P248:P328)</f>
        <v>0</v>
      </c>
      <c r="Q247" s="226"/>
      <c r="R247" s="227">
        <f>SUM(R248:R328)</f>
        <v>0.011963410000000001</v>
      </c>
      <c r="S247" s="226"/>
      <c r="T247" s="228">
        <f>SUM(T248:T328)</f>
        <v>23.936565999999999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29" t="s">
        <v>86</v>
      </c>
      <c r="AT247" s="230" t="s">
        <v>77</v>
      </c>
      <c r="AU247" s="230" t="s">
        <v>86</v>
      </c>
      <c r="AY247" s="229" t="s">
        <v>149</v>
      </c>
      <c r="BK247" s="231">
        <f>SUM(BK248:BK328)</f>
        <v>0</v>
      </c>
    </row>
    <row r="248" s="2" customFormat="1" ht="33" customHeight="1">
      <c r="A248" s="39"/>
      <c r="B248" s="40"/>
      <c r="C248" s="234" t="s">
        <v>331</v>
      </c>
      <c r="D248" s="234" t="s">
        <v>151</v>
      </c>
      <c r="E248" s="235" t="s">
        <v>332</v>
      </c>
      <c r="F248" s="236" t="s">
        <v>333</v>
      </c>
      <c r="G248" s="237" t="s">
        <v>192</v>
      </c>
      <c r="H248" s="238">
        <v>70.373000000000005</v>
      </c>
      <c r="I248" s="239"/>
      <c r="J248" s="240">
        <f>ROUND(I248*H248,2)</f>
        <v>0</v>
      </c>
      <c r="K248" s="236" t="s">
        <v>154</v>
      </c>
      <c r="L248" s="45"/>
      <c r="M248" s="248" t="s">
        <v>1</v>
      </c>
      <c r="N248" s="249" t="s">
        <v>44</v>
      </c>
      <c r="O248" s="92"/>
      <c r="P248" s="250">
        <f>O248*H248</f>
        <v>0</v>
      </c>
      <c r="Q248" s="250">
        <v>0.00012999999999999999</v>
      </c>
      <c r="R248" s="250">
        <f>Q248*H248</f>
        <v>0.0091484900000000004</v>
      </c>
      <c r="S248" s="250">
        <v>0</v>
      </c>
      <c r="T248" s="25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6" t="s">
        <v>188</v>
      </c>
      <c r="AT248" s="246" t="s">
        <v>151</v>
      </c>
      <c r="AU248" s="246" t="s">
        <v>126</v>
      </c>
      <c r="AY248" s="18" t="s">
        <v>149</v>
      </c>
      <c r="BE248" s="247">
        <f>IF(N248="základní",J248,0)</f>
        <v>0</v>
      </c>
      <c r="BF248" s="247">
        <f>IF(N248="snížená",J248,0)</f>
        <v>0</v>
      </c>
      <c r="BG248" s="247">
        <f>IF(N248="zákl. přenesená",J248,0)</f>
        <v>0</v>
      </c>
      <c r="BH248" s="247">
        <f>IF(N248="sníž. přenesená",J248,0)</f>
        <v>0</v>
      </c>
      <c r="BI248" s="247">
        <f>IF(N248="nulová",J248,0)</f>
        <v>0</v>
      </c>
      <c r="BJ248" s="18" t="s">
        <v>126</v>
      </c>
      <c r="BK248" s="247">
        <f>ROUND(I248*H248,2)</f>
        <v>0</v>
      </c>
      <c r="BL248" s="18" t="s">
        <v>188</v>
      </c>
      <c r="BM248" s="246" t="s">
        <v>334</v>
      </c>
    </row>
    <row r="249" s="2" customFormat="1" ht="24.15" customHeight="1">
      <c r="A249" s="39"/>
      <c r="B249" s="40"/>
      <c r="C249" s="234" t="s">
        <v>335</v>
      </c>
      <c r="D249" s="234" t="s">
        <v>151</v>
      </c>
      <c r="E249" s="235" t="s">
        <v>336</v>
      </c>
      <c r="F249" s="236" t="s">
        <v>337</v>
      </c>
      <c r="G249" s="237" t="s">
        <v>192</v>
      </c>
      <c r="H249" s="238">
        <v>70.373000000000005</v>
      </c>
      <c r="I249" s="239"/>
      <c r="J249" s="240">
        <f>ROUND(I249*H249,2)</f>
        <v>0</v>
      </c>
      <c r="K249" s="236" t="s">
        <v>154</v>
      </c>
      <c r="L249" s="45"/>
      <c r="M249" s="248" t="s">
        <v>1</v>
      </c>
      <c r="N249" s="249" t="s">
        <v>44</v>
      </c>
      <c r="O249" s="92"/>
      <c r="P249" s="250">
        <f>O249*H249</f>
        <v>0</v>
      </c>
      <c r="Q249" s="250">
        <v>4.0000000000000003E-05</v>
      </c>
      <c r="R249" s="250">
        <f>Q249*H249</f>
        <v>0.0028149200000000003</v>
      </c>
      <c r="S249" s="250">
        <v>0</v>
      </c>
      <c r="T249" s="25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6" t="s">
        <v>188</v>
      </c>
      <c r="AT249" s="246" t="s">
        <v>151</v>
      </c>
      <c r="AU249" s="246" t="s">
        <v>126</v>
      </c>
      <c r="AY249" s="18" t="s">
        <v>149</v>
      </c>
      <c r="BE249" s="247">
        <f>IF(N249="základní",J249,0)</f>
        <v>0</v>
      </c>
      <c r="BF249" s="247">
        <f>IF(N249="snížená",J249,0)</f>
        <v>0</v>
      </c>
      <c r="BG249" s="247">
        <f>IF(N249="zákl. přenesená",J249,0)</f>
        <v>0</v>
      </c>
      <c r="BH249" s="247">
        <f>IF(N249="sníž. přenesená",J249,0)</f>
        <v>0</v>
      </c>
      <c r="BI249" s="247">
        <f>IF(N249="nulová",J249,0)</f>
        <v>0</v>
      </c>
      <c r="BJ249" s="18" t="s">
        <v>126</v>
      </c>
      <c r="BK249" s="247">
        <f>ROUND(I249*H249,2)</f>
        <v>0</v>
      </c>
      <c r="BL249" s="18" t="s">
        <v>188</v>
      </c>
      <c r="BM249" s="246" t="s">
        <v>338</v>
      </c>
    </row>
    <row r="250" s="2" customFormat="1" ht="16.5" customHeight="1">
      <c r="A250" s="39"/>
      <c r="B250" s="40"/>
      <c r="C250" s="234" t="s">
        <v>339</v>
      </c>
      <c r="D250" s="234" t="s">
        <v>151</v>
      </c>
      <c r="E250" s="235" t="s">
        <v>340</v>
      </c>
      <c r="F250" s="236" t="s">
        <v>341</v>
      </c>
      <c r="G250" s="237" t="s">
        <v>192</v>
      </c>
      <c r="H250" s="238">
        <v>211.101</v>
      </c>
      <c r="I250" s="239"/>
      <c r="J250" s="240">
        <f>ROUND(I250*H250,2)</f>
        <v>0</v>
      </c>
      <c r="K250" s="236" t="s">
        <v>154</v>
      </c>
      <c r="L250" s="45"/>
      <c r="M250" s="248" t="s">
        <v>1</v>
      </c>
      <c r="N250" s="249" t="s">
        <v>44</v>
      </c>
      <c r="O250" s="92"/>
      <c r="P250" s="250">
        <f>O250*H250</f>
        <v>0</v>
      </c>
      <c r="Q250" s="250">
        <v>0</v>
      </c>
      <c r="R250" s="250">
        <f>Q250*H250</f>
        <v>0</v>
      </c>
      <c r="S250" s="250">
        <v>0</v>
      </c>
      <c r="T250" s="25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6" t="s">
        <v>188</v>
      </c>
      <c r="AT250" s="246" t="s">
        <v>151</v>
      </c>
      <c r="AU250" s="246" t="s">
        <v>126</v>
      </c>
      <c r="AY250" s="18" t="s">
        <v>149</v>
      </c>
      <c r="BE250" s="247">
        <f>IF(N250="základní",J250,0)</f>
        <v>0</v>
      </c>
      <c r="BF250" s="247">
        <f>IF(N250="snížená",J250,0)</f>
        <v>0</v>
      </c>
      <c r="BG250" s="247">
        <f>IF(N250="zákl. přenesená",J250,0)</f>
        <v>0</v>
      </c>
      <c r="BH250" s="247">
        <f>IF(N250="sníž. přenesená",J250,0)</f>
        <v>0</v>
      </c>
      <c r="BI250" s="247">
        <f>IF(N250="nulová",J250,0)</f>
        <v>0</v>
      </c>
      <c r="BJ250" s="18" t="s">
        <v>126</v>
      </c>
      <c r="BK250" s="247">
        <f>ROUND(I250*H250,2)</f>
        <v>0</v>
      </c>
      <c r="BL250" s="18" t="s">
        <v>188</v>
      </c>
      <c r="BM250" s="246" t="s">
        <v>342</v>
      </c>
    </row>
    <row r="251" s="16" customFormat="1">
      <c r="A251" s="16"/>
      <c r="B251" s="296"/>
      <c r="C251" s="297"/>
      <c r="D251" s="254" t="s">
        <v>194</v>
      </c>
      <c r="E251" s="298" t="s">
        <v>1</v>
      </c>
      <c r="F251" s="299" t="s">
        <v>343</v>
      </c>
      <c r="G251" s="297"/>
      <c r="H251" s="298" t="s">
        <v>1</v>
      </c>
      <c r="I251" s="300"/>
      <c r="J251" s="297"/>
      <c r="K251" s="297"/>
      <c r="L251" s="301"/>
      <c r="M251" s="302"/>
      <c r="N251" s="303"/>
      <c r="O251" s="303"/>
      <c r="P251" s="303"/>
      <c r="Q251" s="303"/>
      <c r="R251" s="303"/>
      <c r="S251" s="303"/>
      <c r="T251" s="304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305" t="s">
        <v>194</v>
      </c>
      <c r="AU251" s="305" t="s">
        <v>126</v>
      </c>
      <c r="AV251" s="16" t="s">
        <v>86</v>
      </c>
      <c r="AW251" s="16" t="s">
        <v>34</v>
      </c>
      <c r="AX251" s="16" t="s">
        <v>78</v>
      </c>
      <c r="AY251" s="305" t="s">
        <v>149</v>
      </c>
    </row>
    <row r="252" s="13" customFormat="1">
      <c r="A252" s="13"/>
      <c r="B252" s="252"/>
      <c r="C252" s="253"/>
      <c r="D252" s="254" t="s">
        <v>194</v>
      </c>
      <c r="E252" s="255" t="s">
        <v>1</v>
      </c>
      <c r="F252" s="256" t="s">
        <v>344</v>
      </c>
      <c r="G252" s="253"/>
      <c r="H252" s="257">
        <v>211.101</v>
      </c>
      <c r="I252" s="258"/>
      <c r="J252" s="253"/>
      <c r="K252" s="253"/>
      <c r="L252" s="259"/>
      <c r="M252" s="260"/>
      <c r="N252" s="261"/>
      <c r="O252" s="261"/>
      <c r="P252" s="261"/>
      <c r="Q252" s="261"/>
      <c r="R252" s="261"/>
      <c r="S252" s="261"/>
      <c r="T252" s="26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3" t="s">
        <v>194</v>
      </c>
      <c r="AU252" s="263" t="s">
        <v>126</v>
      </c>
      <c r="AV252" s="13" t="s">
        <v>126</v>
      </c>
      <c r="AW252" s="13" t="s">
        <v>34</v>
      </c>
      <c r="AX252" s="13" t="s">
        <v>78</v>
      </c>
      <c r="AY252" s="263" t="s">
        <v>149</v>
      </c>
    </row>
    <row r="253" s="14" customFormat="1">
      <c r="A253" s="14"/>
      <c r="B253" s="274"/>
      <c r="C253" s="275"/>
      <c r="D253" s="254" t="s">
        <v>194</v>
      </c>
      <c r="E253" s="276" t="s">
        <v>1</v>
      </c>
      <c r="F253" s="277" t="s">
        <v>220</v>
      </c>
      <c r="G253" s="275"/>
      <c r="H253" s="278">
        <v>211.101</v>
      </c>
      <c r="I253" s="279"/>
      <c r="J253" s="275"/>
      <c r="K253" s="275"/>
      <c r="L253" s="280"/>
      <c r="M253" s="281"/>
      <c r="N253" s="282"/>
      <c r="O253" s="282"/>
      <c r="P253" s="282"/>
      <c r="Q253" s="282"/>
      <c r="R253" s="282"/>
      <c r="S253" s="282"/>
      <c r="T253" s="28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84" t="s">
        <v>194</v>
      </c>
      <c r="AU253" s="284" t="s">
        <v>126</v>
      </c>
      <c r="AV253" s="14" t="s">
        <v>188</v>
      </c>
      <c r="AW253" s="14" t="s">
        <v>34</v>
      </c>
      <c r="AX253" s="14" t="s">
        <v>86</v>
      </c>
      <c r="AY253" s="284" t="s">
        <v>149</v>
      </c>
    </row>
    <row r="254" s="2" customFormat="1" ht="21.75" customHeight="1">
      <c r="A254" s="39"/>
      <c r="B254" s="40"/>
      <c r="C254" s="234" t="s">
        <v>345</v>
      </c>
      <c r="D254" s="234" t="s">
        <v>151</v>
      </c>
      <c r="E254" s="235" t="s">
        <v>346</v>
      </c>
      <c r="F254" s="236" t="s">
        <v>347</v>
      </c>
      <c r="G254" s="237" t="s">
        <v>192</v>
      </c>
      <c r="H254" s="238">
        <v>6.2549999999999999</v>
      </c>
      <c r="I254" s="239"/>
      <c r="J254" s="240">
        <f>ROUND(I254*H254,2)</f>
        <v>0</v>
      </c>
      <c r="K254" s="236" t="s">
        <v>154</v>
      </c>
      <c r="L254" s="45"/>
      <c r="M254" s="248" t="s">
        <v>1</v>
      </c>
      <c r="N254" s="249" t="s">
        <v>44</v>
      </c>
      <c r="O254" s="92"/>
      <c r="P254" s="250">
        <f>O254*H254</f>
        <v>0</v>
      </c>
      <c r="Q254" s="250">
        <v>0</v>
      </c>
      <c r="R254" s="250">
        <f>Q254*H254</f>
        <v>0</v>
      </c>
      <c r="S254" s="250">
        <v>0.26100000000000001</v>
      </c>
      <c r="T254" s="251">
        <f>S254*H254</f>
        <v>1.632555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6" t="s">
        <v>188</v>
      </c>
      <c r="AT254" s="246" t="s">
        <v>151</v>
      </c>
      <c r="AU254" s="246" t="s">
        <v>126</v>
      </c>
      <c r="AY254" s="18" t="s">
        <v>149</v>
      </c>
      <c r="BE254" s="247">
        <f>IF(N254="základní",J254,0)</f>
        <v>0</v>
      </c>
      <c r="BF254" s="247">
        <f>IF(N254="snížená",J254,0)</f>
        <v>0</v>
      </c>
      <c r="BG254" s="247">
        <f>IF(N254="zákl. přenesená",J254,0)</f>
        <v>0</v>
      </c>
      <c r="BH254" s="247">
        <f>IF(N254="sníž. přenesená",J254,0)</f>
        <v>0</v>
      </c>
      <c r="BI254" s="247">
        <f>IF(N254="nulová",J254,0)</f>
        <v>0</v>
      </c>
      <c r="BJ254" s="18" t="s">
        <v>126</v>
      </c>
      <c r="BK254" s="247">
        <f>ROUND(I254*H254,2)</f>
        <v>0</v>
      </c>
      <c r="BL254" s="18" t="s">
        <v>188</v>
      </c>
      <c r="BM254" s="246" t="s">
        <v>348</v>
      </c>
    </row>
    <row r="255" s="13" customFormat="1">
      <c r="A255" s="13"/>
      <c r="B255" s="252"/>
      <c r="C255" s="253"/>
      <c r="D255" s="254" t="s">
        <v>194</v>
      </c>
      <c r="E255" s="255" t="s">
        <v>1</v>
      </c>
      <c r="F255" s="256" t="s">
        <v>349</v>
      </c>
      <c r="G255" s="253"/>
      <c r="H255" s="257">
        <v>4.5</v>
      </c>
      <c r="I255" s="258"/>
      <c r="J255" s="253"/>
      <c r="K255" s="253"/>
      <c r="L255" s="259"/>
      <c r="M255" s="260"/>
      <c r="N255" s="261"/>
      <c r="O255" s="261"/>
      <c r="P255" s="261"/>
      <c r="Q255" s="261"/>
      <c r="R255" s="261"/>
      <c r="S255" s="261"/>
      <c r="T255" s="26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3" t="s">
        <v>194</v>
      </c>
      <c r="AU255" s="263" t="s">
        <v>126</v>
      </c>
      <c r="AV255" s="13" t="s">
        <v>126</v>
      </c>
      <c r="AW255" s="13" t="s">
        <v>34</v>
      </c>
      <c r="AX255" s="13" t="s">
        <v>78</v>
      </c>
      <c r="AY255" s="263" t="s">
        <v>149</v>
      </c>
    </row>
    <row r="256" s="13" customFormat="1">
      <c r="A256" s="13"/>
      <c r="B256" s="252"/>
      <c r="C256" s="253"/>
      <c r="D256" s="254" t="s">
        <v>194</v>
      </c>
      <c r="E256" s="255" t="s">
        <v>1</v>
      </c>
      <c r="F256" s="256" t="s">
        <v>350</v>
      </c>
      <c r="G256" s="253"/>
      <c r="H256" s="257">
        <v>1.26</v>
      </c>
      <c r="I256" s="258"/>
      <c r="J256" s="253"/>
      <c r="K256" s="253"/>
      <c r="L256" s="259"/>
      <c r="M256" s="260"/>
      <c r="N256" s="261"/>
      <c r="O256" s="261"/>
      <c r="P256" s="261"/>
      <c r="Q256" s="261"/>
      <c r="R256" s="261"/>
      <c r="S256" s="261"/>
      <c r="T256" s="26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3" t="s">
        <v>194</v>
      </c>
      <c r="AU256" s="263" t="s">
        <v>126</v>
      </c>
      <c r="AV256" s="13" t="s">
        <v>126</v>
      </c>
      <c r="AW256" s="13" t="s">
        <v>34</v>
      </c>
      <c r="AX256" s="13" t="s">
        <v>78</v>
      </c>
      <c r="AY256" s="263" t="s">
        <v>149</v>
      </c>
    </row>
    <row r="257" s="13" customFormat="1">
      <c r="A257" s="13"/>
      <c r="B257" s="252"/>
      <c r="C257" s="253"/>
      <c r="D257" s="254" t="s">
        <v>194</v>
      </c>
      <c r="E257" s="255" t="s">
        <v>1</v>
      </c>
      <c r="F257" s="256" t="s">
        <v>351</v>
      </c>
      <c r="G257" s="253"/>
      <c r="H257" s="257">
        <v>0.495</v>
      </c>
      <c r="I257" s="258"/>
      <c r="J257" s="253"/>
      <c r="K257" s="253"/>
      <c r="L257" s="259"/>
      <c r="M257" s="260"/>
      <c r="N257" s="261"/>
      <c r="O257" s="261"/>
      <c r="P257" s="261"/>
      <c r="Q257" s="261"/>
      <c r="R257" s="261"/>
      <c r="S257" s="261"/>
      <c r="T257" s="26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3" t="s">
        <v>194</v>
      </c>
      <c r="AU257" s="263" t="s">
        <v>126</v>
      </c>
      <c r="AV257" s="13" t="s">
        <v>126</v>
      </c>
      <c r="AW257" s="13" t="s">
        <v>34</v>
      </c>
      <c r="AX257" s="13" t="s">
        <v>78</v>
      </c>
      <c r="AY257" s="263" t="s">
        <v>149</v>
      </c>
    </row>
    <row r="258" s="14" customFormat="1">
      <c r="A258" s="14"/>
      <c r="B258" s="274"/>
      <c r="C258" s="275"/>
      <c r="D258" s="254" t="s">
        <v>194</v>
      </c>
      <c r="E258" s="276" t="s">
        <v>1</v>
      </c>
      <c r="F258" s="277" t="s">
        <v>220</v>
      </c>
      <c r="G258" s="275"/>
      <c r="H258" s="278">
        <v>6.2549999999999999</v>
      </c>
      <c r="I258" s="279"/>
      <c r="J258" s="275"/>
      <c r="K258" s="275"/>
      <c r="L258" s="280"/>
      <c r="M258" s="281"/>
      <c r="N258" s="282"/>
      <c r="O258" s="282"/>
      <c r="P258" s="282"/>
      <c r="Q258" s="282"/>
      <c r="R258" s="282"/>
      <c r="S258" s="282"/>
      <c r="T258" s="28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84" t="s">
        <v>194</v>
      </c>
      <c r="AU258" s="284" t="s">
        <v>126</v>
      </c>
      <c r="AV258" s="14" t="s">
        <v>188</v>
      </c>
      <c r="AW258" s="14" t="s">
        <v>34</v>
      </c>
      <c r="AX258" s="14" t="s">
        <v>86</v>
      </c>
      <c r="AY258" s="284" t="s">
        <v>149</v>
      </c>
    </row>
    <row r="259" s="2" customFormat="1" ht="24.15" customHeight="1">
      <c r="A259" s="39"/>
      <c r="B259" s="40"/>
      <c r="C259" s="234" t="s">
        <v>352</v>
      </c>
      <c r="D259" s="234" t="s">
        <v>151</v>
      </c>
      <c r="E259" s="235" t="s">
        <v>353</v>
      </c>
      <c r="F259" s="236" t="s">
        <v>354</v>
      </c>
      <c r="G259" s="237" t="s">
        <v>327</v>
      </c>
      <c r="H259" s="238">
        <v>5.1319999999999997</v>
      </c>
      <c r="I259" s="239"/>
      <c r="J259" s="240">
        <f>ROUND(I259*H259,2)</f>
        <v>0</v>
      </c>
      <c r="K259" s="236" t="s">
        <v>154</v>
      </c>
      <c r="L259" s="45"/>
      <c r="M259" s="248" t="s">
        <v>1</v>
      </c>
      <c r="N259" s="249" t="s">
        <v>44</v>
      </c>
      <c r="O259" s="92"/>
      <c r="P259" s="250">
        <f>O259*H259</f>
        <v>0</v>
      </c>
      <c r="Q259" s="250">
        <v>0</v>
      </c>
      <c r="R259" s="250">
        <f>Q259*H259</f>
        <v>0</v>
      </c>
      <c r="S259" s="250">
        <v>1.8</v>
      </c>
      <c r="T259" s="251">
        <f>S259*H259</f>
        <v>9.2376000000000005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6" t="s">
        <v>188</v>
      </c>
      <c r="AT259" s="246" t="s">
        <v>151</v>
      </c>
      <c r="AU259" s="246" t="s">
        <v>126</v>
      </c>
      <c r="AY259" s="18" t="s">
        <v>149</v>
      </c>
      <c r="BE259" s="247">
        <f>IF(N259="základní",J259,0)</f>
        <v>0</v>
      </c>
      <c r="BF259" s="247">
        <f>IF(N259="snížená",J259,0)</f>
        <v>0</v>
      </c>
      <c r="BG259" s="247">
        <f>IF(N259="zákl. přenesená",J259,0)</f>
        <v>0</v>
      </c>
      <c r="BH259" s="247">
        <f>IF(N259="sníž. přenesená",J259,0)</f>
        <v>0</v>
      </c>
      <c r="BI259" s="247">
        <f>IF(N259="nulová",J259,0)</f>
        <v>0</v>
      </c>
      <c r="BJ259" s="18" t="s">
        <v>126</v>
      </c>
      <c r="BK259" s="247">
        <f>ROUND(I259*H259,2)</f>
        <v>0</v>
      </c>
      <c r="BL259" s="18" t="s">
        <v>188</v>
      </c>
      <c r="BM259" s="246" t="s">
        <v>355</v>
      </c>
    </row>
    <row r="260" s="13" customFormat="1">
      <c r="A260" s="13"/>
      <c r="B260" s="252"/>
      <c r="C260" s="253"/>
      <c r="D260" s="254" t="s">
        <v>194</v>
      </c>
      <c r="E260" s="255" t="s">
        <v>1</v>
      </c>
      <c r="F260" s="256" t="s">
        <v>356</v>
      </c>
      <c r="G260" s="253"/>
      <c r="H260" s="257">
        <v>6.7320000000000002</v>
      </c>
      <c r="I260" s="258"/>
      <c r="J260" s="253"/>
      <c r="K260" s="253"/>
      <c r="L260" s="259"/>
      <c r="M260" s="260"/>
      <c r="N260" s="261"/>
      <c r="O260" s="261"/>
      <c r="P260" s="261"/>
      <c r="Q260" s="261"/>
      <c r="R260" s="261"/>
      <c r="S260" s="261"/>
      <c r="T260" s="26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3" t="s">
        <v>194</v>
      </c>
      <c r="AU260" s="263" t="s">
        <v>126</v>
      </c>
      <c r="AV260" s="13" t="s">
        <v>126</v>
      </c>
      <c r="AW260" s="13" t="s">
        <v>34</v>
      </c>
      <c r="AX260" s="13" t="s">
        <v>78</v>
      </c>
      <c r="AY260" s="263" t="s">
        <v>149</v>
      </c>
    </row>
    <row r="261" s="13" customFormat="1">
      <c r="A261" s="13"/>
      <c r="B261" s="252"/>
      <c r="C261" s="253"/>
      <c r="D261" s="254" t="s">
        <v>194</v>
      </c>
      <c r="E261" s="255" t="s">
        <v>1</v>
      </c>
      <c r="F261" s="256" t="s">
        <v>357</v>
      </c>
      <c r="G261" s="253"/>
      <c r="H261" s="257">
        <v>-1.6000000000000001</v>
      </c>
      <c r="I261" s="258"/>
      <c r="J261" s="253"/>
      <c r="K261" s="253"/>
      <c r="L261" s="259"/>
      <c r="M261" s="260"/>
      <c r="N261" s="261"/>
      <c r="O261" s="261"/>
      <c r="P261" s="261"/>
      <c r="Q261" s="261"/>
      <c r="R261" s="261"/>
      <c r="S261" s="261"/>
      <c r="T261" s="26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3" t="s">
        <v>194</v>
      </c>
      <c r="AU261" s="263" t="s">
        <v>126</v>
      </c>
      <c r="AV261" s="13" t="s">
        <v>126</v>
      </c>
      <c r="AW261" s="13" t="s">
        <v>34</v>
      </c>
      <c r="AX261" s="13" t="s">
        <v>78</v>
      </c>
      <c r="AY261" s="263" t="s">
        <v>149</v>
      </c>
    </row>
    <row r="262" s="14" customFormat="1">
      <c r="A262" s="14"/>
      <c r="B262" s="274"/>
      <c r="C262" s="275"/>
      <c r="D262" s="254" t="s">
        <v>194</v>
      </c>
      <c r="E262" s="276" t="s">
        <v>1</v>
      </c>
      <c r="F262" s="277" t="s">
        <v>220</v>
      </c>
      <c r="G262" s="275"/>
      <c r="H262" s="278">
        <v>5.1319999999999997</v>
      </c>
      <c r="I262" s="279"/>
      <c r="J262" s="275"/>
      <c r="K262" s="275"/>
      <c r="L262" s="280"/>
      <c r="M262" s="281"/>
      <c r="N262" s="282"/>
      <c r="O262" s="282"/>
      <c r="P262" s="282"/>
      <c r="Q262" s="282"/>
      <c r="R262" s="282"/>
      <c r="S262" s="282"/>
      <c r="T262" s="28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84" t="s">
        <v>194</v>
      </c>
      <c r="AU262" s="284" t="s">
        <v>126</v>
      </c>
      <c r="AV262" s="14" t="s">
        <v>188</v>
      </c>
      <c r="AW262" s="14" t="s">
        <v>34</v>
      </c>
      <c r="AX262" s="14" t="s">
        <v>86</v>
      </c>
      <c r="AY262" s="284" t="s">
        <v>149</v>
      </c>
    </row>
    <row r="263" s="2" customFormat="1" ht="37.8" customHeight="1">
      <c r="A263" s="39"/>
      <c r="B263" s="40"/>
      <c r="C263" s="234" t="s">
        <v>358</v>
      </c>
      <c r="D263" s="234" t="s">
        <v>151</v>
      </c>
      <c r="E263" s="235" t="s">
        <v>359</v>
      </c>
      <c r="F263" s="236" t="s">
        <v>360</v>
      </c>
      <c r="G263" s="237" t="s">
        <v>327</v>
      </c>
      <c r="H263" s="238">
        <v>0.19</v>
      </c>
      <c r="I263" s="239"/>
      <c r="J263" s="240">
        <f>ROUND(I263*H263,2)</f>
        <v>0</v>
      </c>
      <c r="K263" s="236" t="s">
        <v>154</v>
      </c>
      <c r="L263" s="45"/>
      <c r="M263" s="248" t="s">
        <v>1</v>
      </c>
      <c r="N263" s="249" t="s">
        <v>44</v>
      </c>
      <c r="O263" s="92"/>
      <c r="P263" s="250">
        <f>O263*H263</f>
        <v>0</v>
      </c>
      <c r="Q263" s="250">
        <v>0</v>
      </c>
      <c r="R263" s="250">
        <f>Q263*H263</f>
        <v>0</v>
      </c>
      <c r="S263" s="250">
        <v>2.2000000000000002</v>
      </c>
      <c r="T263" s="251">
        <f>S263*H263</f>
        <v>0.41800000000000004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6" t="s">
        <v>188</v>
      </c>
      <c r="AT263" s="246" t="s">
        <v>151</v>
      </c>
      <c r="AU263" s="246" t="s">
        <v>126</v>
      </c>
      <c r="AY263" s="18" t="s">
        <v>149</v>
      </c>
      <c r="BE263" s="247">
        <f>IF(N263="základní",J263,0)</f>
        <v>0</v>
      </c>
      <c r="BF263" s="247">
        <f>IF(N263="snížená",J263,0)</f>
        <v>0</v>
      </c>
      <c r="BG263" s="247">
        <f>IF(N263="zákl. přenesená",J263,0)</f>
        <v>0</v>
      </c>
      <c r="BH263" s="247">
        <f>IF(N263="sníž. přenesená",J263,0)</f>
        <v>0</v>
      </c>
      <c r="BI263" s="247">
        <f>IF(N263="nulová",J263,0)</f>
        <v>0</v>
      </c>
      <c r="BJ263" s="18" t="s">
        <v>126</v>
      </c>
      <c r="BK263" s="247">
        <f>ROUND(I263*H263,2)</f>
        <v>0</v>
      </c>
      <c r="BL263" s="18" t="s">
        <v>188</v>
      </c>
      <c r="BM263" s="246" t="s">
        <v>361</v>
      </c>
    </row>
    <row r="264" s="13" customFormat="1">
      <c r="A264" s="13"/>
      <c r="B264" s="252"/>
      <c r="C264" s="253"/>
      <c r="D264" s="254" t="s">
        <v>194</v>
      </c>
      <c r="E264" s="255" t="s">
        <v>1</v>
      </c>
      <c r="F264" s="256" t="s">
        <v>362</v>
      </c>
      <c r="G264" s="253"/>
      <c r="H264" s="257">
        <v>0.089999999999999997</v>
      </c>
      <c r="I264" s="258"/>
      <c r="J264" s="253"/>
      <c r="K264" s="253"/>
      <c r="L264" s="259"/>
      <c r="M264" s="260"/>
      <c r="N264" s="261"/>
      <c r="O264" s="261"/>
      <c r="P264" s="261"/>
      <c r="Q264" s="261"/>
      <c r="R264" s="261"/>
      <c r="S264" s="261"/>
      <c r="T264" s="26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3" t="s">
        <v>194</v>
      </c>
      <c r="AU264" s="263" t="s">
        <v>126</v>
      </c>
      <c r="AV264" s="13" t="s">
        <v>126</v>
      </c>
      <c r="AW264" s="13" t="s">
        <v>34</v>
      </c>
      <c r="AX264" s="13" t="s">
        <v>78</v>
      </c>
      <c r="AY264" s="263" t="s">
        <v>149</v>
      </c>
    </row>
    <row r="265" s="13" customFormat="1">
      <c r="A265" s="13"/>
      <c r="B265" s="252"/>
      <c r="C265" s="253"/>
      <c r="D265" s="254" t="s">
        <v>194</v>
      </c>
      <c r="E265" s="255" t="s">
        <v>1</v>
      </c>
      <c r="F265" s="256" t="s">
        <v>363</v>
      </c>
      <c r="G265" s="253"/>
      <c r="H265" s="257">
        <v>0.10000000000000001</v>
      </c>
      <c r="I265" s="258"/>
      <c r="J265" s="253"/>
      <c r="K265" s="253"/>
      <c r="L265" s="259"/>
      <c r="M265" s="260"/>
      <c r="N265" s="261"/>
      <c r="O265" s="261"/>
      <c r="P265" s="261"/>
      <c r="Q265" s="261"/>
      <c r="R265" s="261"/>
      <c r="S265" s="261"/>
      <c r="T265" s="26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3" t="s">
        <v>194</v>
      </c>
      <c r="AU265" s="263" t="s">
        <v>126</v>
      </c>
      <c r="AV265" s="13" t="s">
        <v>126</v>
      </c>
      <c r="AW265" s="13" t="s">
        <v>34</v>
      </c>
      <c r="AX265" s="13" t="s">
        <v>78</v>
      </c>
      <c r="AY265" s="263" t="s">
        <v>149</v>
      </c>
    </row>
    <row r="266" s="14" customFormat="1">
      <c r="A266" s="14"/>
      <c r="B266" s="274"/>
      <c r="C266" s="275"/>
      <c r="D266" s="254" t="s">
        <v>194</v>
      </c>
      <c r="E266" s="276" t="s">
        <v>1</v>
      </c>
      <c r="F266" s="277" t="s">
        <v>220</v>
      </c>
      <c r="G266" s="275"/>
      <c r="H266" s="278">
        <v>0.19</v>
      </c>
      <c r="I266" s="279"/>
      <c r="J266" s="275"/>
      <c r="K266" s="275"/>
      <c r="L266" s="280"/>
      <c r="M266" s="281"/>
      <c r="N266" s="282"/>
      <c r="O266" s="282"/>
      <c r="P266" s="282"/>
      <c r="Q266" s="282"/>
      <c r="R266" s="282"/>
      <c r="S266" s="282"/>
      <c r="T266" s="28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84" t="s">
        <v>194</v>
      </c>
      <c r="AU266" s="284" t="s">
        <v>126</v>
      </c>
      <c r="AV266" s="14" t="s">
        <v>188</v>
      </c>
      <c r="AW266" s="14" t="s">
        <v>34</v>
      </c>
      <c r="AX266" s="14" t="s">
        <v>86</v>
      </c>
      <c r="AY266" s="284" t="s">
        <v>149</v>
      </c>
    </row>
    <row r="267" s="2" customFormat="1" ht="24.15" customHeight="1">
      <c r="A267" s="39"/>
      <c r="B267" s="40"/>
      <c r="C267" s="234" t="s">
        <v>364</v>
      </c>
      <c r="D267" s="234" t="s">
        <v>151</v>
      </c>
      <c r="E267" s="235" t="s">
        <v>365</v>
      </c>
      <c r="F267" s="236" t="s">
        <v>366</v>
      </c>
      <c r="G267" s="237" t="s">
        <v>327</v>
      </c>
      <c r="H267" s="238">
        <v>1.0009999999999999</v>
      </c>
      <c r="I267" s="239"/>
      <c r="J267" s="240">
        <f>ROUND(I267*H267,2)</f>
        <v>0</v>
      </c>
      <c r="K267" s="236" t="s">
        <v>154</v>
      </c>
      <c r="L267" s="45"/>
      <c r="M267" s="248" t="s">
        <v>1</v>
      </c>
      <c r="N267" s="249" t="s">
        <v>44</v>
      </c>
      <c r="O267" s="92"/>
      <c r="P267" s="250">
        <f>O267*H267</f>
        <v>0</v>
      </c>
      <c r="Q267" s="250">
        <v>0</v>
      </c>
      <c r="R267" s="250">
        <f>Q267*H267</f>
        <v>0</v>
      </c>
      <c r="S267" s="250">
        <v>1.3999999999999999</v>
      </c>
      <c r="T267" s="251">
        <f>S267*H267</f>
        <v>1.4013999999999998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6" t="s">
        <v>188</v>
      </c>
      <c r="AT267" s="246" t="s">
        <v>151</v>
      </c>
      <c r="AU267" s="246" t="s">
        <v>126</v>
      </c>
      <c r="AY267" s="18" t="s">
        <v>149</v>
      </c>
      <c r="BE267" s="247">
        <f>IF(N267="základní",J267,0)</f>
        <v>0</v>
      </c>
      <c r="BF267" s="247">
        <f>IF(N267="snížená",J267,0)</f>
        <v>0</v>
      </c>
      <c r="BG267" s="247">
        <f>IF(N267="zákl. přenesená",J267,0)</f>
        <v>0</v>
      </c>
      <c r="BH267" s="247">
        <f>IF(N267="sníž. přenesená",J267,0)</f>
        <v>0</v>
      </c>
      <c r="BI267" s="247">
        <f>IF(N267="nulová",J267,0)</f>
        <v>0</v>
      </c>
      <c r="BJ267" s="18" t="s">
        <v>126</v>
      </c>
      <c r="BK267" s="247">
        <f>ROUND(I267*H267,2)</f>
        <v>0</v>
      </c>
      <c r="BL267" s="18" t="s">
        <v>188</v>
      </c>
      <c r="BM267" s="246" t="s">
        <v>367</v>
      </c>
    </row>
    <row r="268" s="13" customFormat="1">
      <c r="A268" s="13"/>
      <c r="B268" s="252"/>
      <c r="C268" s="253"/>
      <c r="D268" s="254" t="s">
        <v>194</v>
      </c>
      <c r="E268" s="255" t="s">
        <v>1</v>
      </c>
      <c r="F268" s="256" t="s">
        <v>368</v>
      </c>
      <c r="G268" s="253"/>
      <c r="H268" s="257">
        <v>0.69599999999999995</v>
      </c>
      <c r="I268" s="258"/>
      <c r="J268" s="253"/>
      <c r="K268" s="253"/>
      <c r="L268" s="259"/>
      <c r="M268" s="260"/>
      <c r="N268" s="261"/>
      <c r="O268" s="261"/>
      <c r="P268" s="261"/>
      <c r="Q268" s="261"/>
      <c r="R268" s="261"/>
      <c r="S268" s="261"/>
      <c r="T268" s="26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3" t="s">
        <v>194</v>
      </c>
      <c r="AU268" s="263" t="s">
        <v>126</v>
      </c>
      <c r="AV268" s="13" t="s">
        <v>126</v>
      </c>
      <c r="AW268" s="13" t="s">
        <v>34</v>
      </c>
      <c r="AX268" s="13" t="s">
        <v>78</v>
      </c>
      <c r="AY268" s="263" t="s">
        <v>149</v>
      </c>
    </row>
    <row r="269" s="13" customFormat="1">
      <c r="A269" s="13"/>
      <c r="B269" s="252"/>
      <c r="C269" s="253"/>
      <c r="D269" s="254" t="s">
        <v>194</v>
      </c>
      <c r="E269" s="255" t="s">
        <v>1</v>
      </c>
      <c r="F269" s="256" t="s">
        <v>369</v>
      </c>
      <c r="G269" s="253"/>
      <c r="H269" s="257">
        <v>0.30499999999999999</v>
      </c>
      <c r="I269" s="258"/>
      <c r="J269" s="253"/>
      <c r="K269" s="253"/>
      <c r="L269" s="259"/>
      <c r="M269" s="260"/>
      <c r="N269" s="261"/>
      <c r="O269" s="261"/>
      <c r="P269" s="261"/>
      <c r="Q269" s="261"/>
      <c r="R269" s="261"/>
      <c r="S269" s="261"/>
      <c r="T269" s="26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3" t="s">
        <v>194</v>
      </c>
      <c r="AU269" s="263" t="s">
        <v>126</v>
      </c>
      <c r="AV269" s="13" t="s">
        <v>126</v>
      </c>
      <c r="AW269" s="13" t="s">
        <v>34</v>
      </c>
      <c r="AX269" s="13" t="s">
        <v>78</v>
      </c>
      <c r="AY269" s="263" t="s">
        <v>149</v>
      </c>
    </row>
    <row r="270" s="14" customFormat="1">
      <c r="A270" s="14"/>
      <c r="B270" s="274"/>
      <c r="C270" s="275"/>
      <c r="D270" s="254" t="s">
        <v>194</v>
      </c>
      <c r="E270" s="276" t="s">
        <v>1</v>
      </c>
      <c r="F270" s="277" t="s">
        <v>220</v>
      </c>
      <c r="G270" s="275"/>
      <c r="H270" s="278">
        <v>1.0009999999999999</v>
      </c>
      <c r="I270" s="279"/>
      <c r="J270" s="275"/>
      <c r="K270" s="275"/>
      <c r="L270" s="280"/>
      <c r="M270" s="281"/>
      <c r="N270" s="282"/>
      <c r="O270" s="282"/>
      <c r="P270" s="282"/>
      <c r="Q270" s="282"/>
      <c r="R270" s="282"/>
      <c r="S270" s="282"/>
      <c r="T270" s="28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84" t="s">
        <v>194</v>
      </c>
      <c r="AU270" s="284" t="s">
        <v>126</v>
      </c>
      <c r="AV270" s="14" t="s">
        <v>188</v>
      </c>
      <c r="AW270" s="14" t="s">
        <v>34</v>
      </c>
      <c r="AX270" s="14" t="s">
        <v>86</v>
      </c>
      <c r="AY270" s="284" t="s">
        <v>149</v>
      </c>
    </row>
    <row r="271" s="2" customFormat="1" ht="24.15" customHeight="1">
      <c r="A271" s="39"/>
      <c r="B271" s="40"/>
      <c r="C271" s="234" t="s">
        <v>370</v>
      </c>
      <c r="D271" s="234" t="s">
        <v>151</v>
      </c>
      <c r="E271" s="235" t="s">
        <v>371</v>
      </c>
      <c r="F271" s="236" t="s">
        <v>372</v>
      </c>
      <c r="G271" s="237" t="s">
        <v>192</v>
      </c>
      <c r="H271" s="238">
        <v>7.8710000000000004</v>
      </c>
      <c r="I271" s="239"/>
      <c r="J271" s="240">
        <f>ROUND(I271*H271,2)</f>
        <v>0</v>
      </c>
      <c r="K271" s="236" t="s">
        <v>154</v>
      </c>
      <c r="L271" s="45"/>
      <c r="M271" s="248" t="s">
        <v>1</v>
      </c>
      <c r="N271" s="249" t="s">
        <v>44</v>
      </c>
      <c r="O271" s="92"/>
      <c r="P271" s="250">
        <f>O271*H271</f>
        <v>0</v>
      </c>
      <c r="Q271" s="250">
        <v>0</v>
      </c>
      <c r="R271" s="250">
        <f>Q271*H271</f>
        <v>0</v>
      </c>
      <c r="S271" s="250">
        <v>0.27500000000000002</v>
      </c>
      <c r="T271" s="251">
        <f>S271*H271</f>
        <v>2.1645250000000003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6" t="s">
        <v>188</v>
      </c>
      <c r="AT271" s="246" t="s">
        <v>151</v>
      </c>
      <c r="AU271" s="246" t="s">
        <v>126</v>
      </c>
      <c r="AY271" s="18" t="s">
        <v>149</v>
      </c>
      <c r="BE271" s="247">
        <f>IF(N271="základní",J271,0)</f>
        <v>0</v>
      </c>
      <c r="BF271" s="247">
        <f>IF(N271="snížená",J271,0)</f>
        <v>0</v>
      </c>
      <c r="BG271" s="247">
        <f>IF(N271="zákl. přenesená",J271,0)</f>
        <v>0</v>
      </c>
      <c r="BH271" s="247">
        <f>IF(N271="sníž. přenesená",J271,0)</f>
        <v>0</v>
      </c>
      <c r="BI271" s="247">
        <f>IF(N271="nulová",J271,0)</f>
        <v>0</v>
      </c>
      <c r="BJ271" s="18" t="s">
        <v>126</v>
      </c>
      <c r="BK271" s="247">
        <f>ROUND(I271*H271,2)</f>
        <v>0</v>
      </c>
      <c r="BL271" s="18" t="s">
        <v>188</v>
      </c>
      <c r="BM271" s="246" t="s">
        <v>373</v>
      </c>
    </row>
    <row r="272" s="13" customFormat="1">
      <c r="A272" s="13"/>
      <c r="B272" s="252"/>
      <c r="C272" s="253"/>
      <c r="D272" s="254" t="s">
        <v>194</v>
      </c>
      <c r="E272" s="255" t="s">
        <v>1</v>
      </c>
      <c r="F272" s="256" t="s">
        <v>374</v>
      </c>
      <c r="G272" s="253"/>
      <c r="H272" s="257">
        <v>0.495</v>
      </c>
      <c r="I272" s="258"/>
      <c r="J272" s="253"/>
      <c r="K272" s="253"/>
      <c r="L272" s="259"/>
      <c r="M272" s="260"/>
      <c r="N272" s="261"/>
      <c r="O272" s="261"/>
      <c r="P272" s="261"/>
      <c r="Q272" s="261"/>
      <c r="R272" s="261"/>
      <c r="S272" s="261"/>
      <c r="T272" s="26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3" t="s">
        <v>194</v>
      </c>
      <c r="AU272" s="263" t="s">
        <v>126</v>
      </c>
      <c r="AV272" s="13" t="s">
        <v>126</v>
      </c>
      <c r="AW272" s="13" t="s">
        <v>34</v>
      </c>
      <c r="AX272" s="13" t="s">
        <v>78</v>
      </c>
      <c r="AY272" s="263" t="s">
        <v>149</v>
      </c>
    </row>
    <row r="273" s="13" customFormat="1">
      <c r="A273" s="13"/>
      <c r="B273" s="252"/>
      <c r="C273" s="253"/>
      <c r="D273" s="254" t="s">
        <v>194</v>
      </c>
      <c r="E273" s="255" t="s">
        <v>1</v>
      </c>
      <c r="F273" s="256" t="s">
        <v>375</v>
      </c>
      <c r="G273" s="253"/>
      <c r="H273" s="257">
        <v>0.029999999999999999</v>
      </c>
      <c r="I273" s="258"/>
      <c r="J273" s="253"/>
      <c r="K273" s="253"/>
      <c r="L273" s="259"/>
      <c r="M273" s="260"/>
      <c r="N273" s="261"/>
      <c r="O273" s="261"/>
      <c r="P273" s="261"/>
      <c r="Q273" s="261"/>
      <c r="R273" s="261"/>
      <c r="S273" s="261"/>
      <c r="T273" s="26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3" t="s">
        <v>194</v>
      </c>
      <c r="AU273" s="263" t="s">
        <v>126</v>
      </c>
      <c r="AV273" s="13" t="s">
        <v>126</v>
      </c>
      <c r="AW273" s="13" t="s">
        <v>34</v>
      </c>
      <c r="AX273" s="13" t="s">
        <v>78</v>
      </c>
      <c r="AY273" s="263" t="s">
        <v>149</v>
      </c>
    </row>
    <row r="274" s="13" customFormat="1">
      <c r="A274" s="13"/>
      <c r="B274" s="252"/>
      <c r="C274" s="253"/>
      <c r="D274" s="254" t="s">
        <v>194</v>
      </c>
      <c r="E274" s="255" t="s">
        <v>1</v>
      </c>
      <c r="F274" s="256" t="s">
        <v>376</v>
      </c>
      <c r="G274" s="253"/>
      <c r="H274" s="257">
        <v>0.023</v>
      </c>
      <c r="I274" s="258"/>
      <c r="J274" s="253"/>
      <c r="K274" s="253"/>
      <c r="L274" s="259"/>
      <c r="M274" s="260"/>
      <c r="N274" s="261"/>
      <c r="O274" s="261"/>
      <c r="P274" s="261"/>
      <c r="Q274" s="261"/>
      <c r="R274" s="261"/>
      <c r="S274" s="261"/>
      <c r="T274" s="26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3" t="s">
        <v>194</v>
      </c>
      <c r="AU274" s="263" t="s">
        <v>126</v>
      </c>
      <c r="AV274" s="13" t="s">
        <v>126</v>
      </c>
      <c r="AW274" s="13" t="s">
        <v>34</v>
      </c>
      <c r="AX274" s="13" t="s">
        <v>78</v>
      </c>
      <c r="AY274" s="263" t="s">
        <v>149</v>
      </c>
    </row>
    <row r="275" s="13" customFormat="1">
      <c r="A275" s="13"/>
      <c r="B275" s="252"/>
      <c r="C275" s="253"/>
      <c r="D275" s="254" t="s">
        <v>194</v>
      </c>
      <c r="E275" s="255" t="s">
        <v>1</v>
      </c>
      <c r="F275" s="256" t="s">
        <v>376</v>
      </c>
      <c r="G275" s="253"/>
      <c r="H275" s="257">
        <v>0.023</v>
      </c>
      <c r="I275" s="258"/>
      <c r="J275" s="253"/>
      <c r="K275" s="253"/>
      <c r="L275" s="259"/>
      <c r="M275" s="260"/>
      <c r="N275" s="261"/>
      <c r="O275" s="261"/>
      <c r="P275" s="261"/>
      <c r="Q275" s="261"/>
      <c r="R275" s="261"/>
      <c r="S275" s="261"/>
      <c r="T275" s="26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3" t="s">
        <v>194</v>
      </c>
      <c r="AU275" s="263" t="s">
        <v>126</v>
      </c>
      <c r="AV275" s="13" t="s">
        <v>126</v>
      </c>
      <c r="AW275" s="13" t="s">
        <v>34</v>
      </c>
      <c r="AX275" s="13" t="s">
        <v>78</v>
      </c>
      <c r="AY275" s="263" t="s">
        <v>149</v>
      </c>
    </row>
    <row r="276" s="13" customFormat="1">
      <c r="A276" s="13"/>
      <c r="B276" s="252"/>
      <c r="C276" s="253"/>
      <c r="D276" s="254" t="s">
        <v>194</v>
      </c>
      <c r="E276" s="255" t="s">
        <v>1</v>
      </c>
      <c r="F276" s="256" t="s">
        <v>377</v>
      </c>
      <c r="G276" s="253"/>
      <c r="H276" s="257">
        <v>1.0800000000000001</v>
      </c>
      <c r="I276" s="258"/>
      <c r="J276" s="253"/>
      <c r="K276" s="253"/>
      <c r="L276" s="259"/>
      <c r="M276" s="260"/>
      <c r="N276" s="261"/>
      <c r="O276" s="261"/>
      <c r="P276" s="261"/>
      <c r="Q276" s="261"/>
      <c r="R276" s="261"/>
      <c r="S276" s="261"/>
      <c r="T276" s="26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3" t="s">
        <v>194</v>
      </c>
      <c r="AU276" s="263" t="s">
        <v>126</v>
      </c>
      <c r="AV276" s="13" t="s">
        <v>126</v>
      </c>
      <c r="AW276" s="13" t="s">
        <v>34</v>
      </c>
      <c r="AX276" s="13" t="s">
        <v>78</v>
      </c>
      <c r="AY276" s="263" t="s">
        <v>149</v>
      </c>
    </row>
    <row r="277" s="13" customFormat="1">
      <c r="A277" s="13"/>
      <c r="B277" s="252"/>
      <c r="C277" s="253"/>
      <c r="D277" s="254" t="s">
        <v>194</v>
      </c>
      <c r="E277" s="255" t="s">
        <v>1</v>
      </c>
      <c r="F277" s="256" t="s">
        <v>377</v>
      </c>
      <c r="G277" s="253"/>
      <c r="H277" s="257">
        <v>1.0800000000000001</v>
      </c>
      <c r="I277" s="258"/>
      <c r="J277" s="253"/>
      <c r="K277" s="253"/>
      <c r="L277" s="259"/>
      <c r="M277" s="260"/>
      <c r="N277" s="261"/>
      <c r="O277" s="261"/>
      <c r="P277" s="261"/>
      <c r="Q277" s="261"/>
      <c r="R277" s="261"/>
      <c r="S277" s="261"/>
      <c r="T277" s="26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3" t="s">
        <v>194</v>
      </c>
      <c r="AU277" s="263" t="s">
        <v>126</v>
      </c>
      <c r="AV277" s="13" t="s">
        <v>126</v>
      </c>
      <c r="AW277" s="13" t="s">
        <v>34</v>
      </c>
      <c r="AX277" s="13" t="s">
        <v>78</v>
      </c>
      <c r="AY277" s="263" t="s">
        <v>149</v>
      </c>
    </row>
    <row r="278" s="13" customFormat="1">
      <c r="A278" s="13"/>
      <c r="B278" s="252"/>
      <c r="C278" s="253"/>
      <c r="D278" s="254" t="s">
        <v>194</v>
      </c>
      <c r="E278" s="255" t="s">
        <v>1</v>
      </c>
      <c r="F278" s="256" t="s">
        <v>378</v>
      </c>
      <c r="G278" s="253"/>
      <c r="H278" s="257">
        <v>1.8</v>
      </c>
      <c r="I278" s="258"/>
      <c r="J278" s="253"/>
      <c r="K278" s="253"/>
      <c r="L278" s="259"/>
      <c r="M278" s="260"/>
      <c r="N278" s="261"/>
      <c r="O278" s="261"/>
      <c r="P278" s="261"/>
      <c r="Q278" s="261"/>
      <c r="R278" s="261"/>
      <c r="S278" s="261"/>
      <c r="T278" s="26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3" t="s">
        <v>194</v>
      </c>
      <c r="AU278" s="263" t="s">
        <v>126</v>
      </c>
      <c r="AV278" s="13" t="s">
        <v>126</v>
      </c>
      <c r="AW278" s="13" t="s">
        <v>34</v>
      </c>
      <c r="AX278" s="13" t="s">
        <v>78</v>
      </c>
      <c r="AY278" s="263" t="s">
        <v>149</v>
      </c>
    </row>
    <row r="279" s="13" customFormat="1">
      <c r="A279" s="13"/>
      <c r="B279" s="252"/>
      <c r="C279" s="253"/>
      <c r="D279" s="254" t="s">
        <v>194</v>
      </c>
      <c r="E279" s="255" t="s">
        <v>1</v>
      </c>
      <c r="F279" s="256" t="s">
        <v>379</v>
      </c>
      <c r="G279" s="253"/>
      <c r="H279" s="257">
        <v>1.26</v>
      </c>
      <c r="I279" s="258"/>
      <c r="J279" s="253"/>
      <c r="K279" s="253"/>
      <c r="L279" s="259"/>
      <c r="M279" s="260"/>
      <c r="N279" s="261"/>
      <c r="O279" s="261"/>
      <c r="P279" s="261"/>
      <c r="Q279" s="261"/>
      <c r="R279" s="261"/>
      <c r="S279" s="261"/>
      <c r="T279" s="26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3" t="s">
        <v>194</v>
      </c>
      <c r="AU279" s="263" t="s">
        <v>126</v>
      </c>
      <c r="AV279" s="13" t="s">
        <v>126</v>
      </c>
      <c r="AW279" s="13" t="s">
        <v>34</v>
      </c>
      <c r="AX279" s="13" t="s">
        <v>78</v>
      </c>
      <c r="AY279" s="263" t="s">
        <v>149</v>
      </c>
    </row>
    <row r="280" s="13" customFormat="1">
      <c r="A280" s="13"/>
      <c r="B280" s="252"/>
      <c r="C280" s="253"/>
      <c r="D280" s="254" t="s">
        <v>194</v>
      </c>
      <c r="E280" s="255" t="s">
        <v>1</v>
      </c>
      <c r="F280" s="256" t="s">
        <v>380</v>
      </c>
      <c r="G280" s="253"/>
      <c r="H280" s="257">
        <v>0.40000000000000002</v>
      </c>
      <c r="I280" s="258"/>
      <c r="J280" s="253"/>
      <c r="K280" s="253"/>
      <c r="L280" s="259"/>
      <c r="M280" s="260"/>
      <c r="N280" s="261"/>
      <c r="O280" s="261"/>
      <c r="P280" s="261"/>
      <c r="Q280" s="261"/>
      <c r="R280" s="261"/>
      <c r="S280" s="261"/>
      <c r="T280" s="26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3" t="s">
        <v>194</v>
      </c>
      <c r="AU280" s="263" t="s">
        <v>126</v>
      </c>
      <c r="AV280" s="13" t="s">
        <v>126</v>
      </c>
      <c r="AW280" s="13" t="s">
        <v>34</v>
      </c>
      <c r="AX280" s="13" t="s">
        <v>78</v>
      </c>
      <c r="AY280" s="263" t="s">
        <v>149</v>
      </c>
    </row>
    <row r="281" s="13" customFormat="1">
      <c r="A281" s="13"/>
      <c r="B281" s="252"/>
      <c r="C281" s="253"/>
      <c r="D281" s="254" t="s">
        <v>194</v>
      </c>
      <c r="E281" s="255" t="s">
        <v>1</v>
      </c>
      <c r="F281" s="256" t="s">
        <v>381</v>
      </c>
      <c r="G281" s="253"/>
      <c r="H281" s="257">
        <v>1.6799999999999999</v>
      </c>
      <c r="I281" s="258"/>
      <c r="J281" s="253"/>
      <c r="K281" s="253"/>
      <c r="L281" s="259"/>
      <c r="M281" s="260"/>
      <c r="N281" s="261"/>
      <c r="O281" s="261"/>
      <c r="P281" s="261"/>
      <c r="Q281" s="261"/>
      <c r="R281" s="261"/>
      <c r="S281" s="261"/>
      <c r="T281" s="26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3" t="s">
        <v>194</v>
      </c>
      <c r="AU281" s="263" t="s">
        <v>126</v>
      </c>
      <c r="AV281" s="13" t="s">
        <v>126</v>
      </c>
      <c r="AW281" s="13" t="s">
        <v>34</v>
      </c>
      <c r="AX281" s="13" t="s">
        <v>78</v>
      </c>
      <c r="AY281" s="263" t="s">
        <v>149</v>
      </c>
    </row>
    <row r="282" s="14" customFormat="1">
      <c r="A282" s="14"/>
      <c r="B282" s="274"/>
      <c r="C282" s="275"/>
      <c r="D282" s="254" t="s">
        <v>194</v>
      </c>
      <c r="E282" s="276" t="s">
        <v>1</v>
      </c>
      <c r="F282" s="277" t="s">
        <v>220</v>
      </c>
      <c r="G282" s="275"/>
      <c r="H282" s="278">
        <v>7.8710000000000004</v>
      </c>
      <c r="I282" s="279"/>
      <c r="J282" s="275"/>
      <c r="K282" s="275"/>
      <c r="L282" s="280"/>
      <c r="M282" s="281"/>
      <c r="N282" s="282"/>
      <c r="O282" s="282"/>
      <c r="P282" s="282"/>
      <c r="Q282" s="282"/>
      <c r="R282" s="282"/>
      <c r="S282" s="282"/>
      <c r="T282" s="28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84" t="s">
        <v>194</v>
      </c>
      <c r="AU282" s="284" t="s">
        <v>126</v>
      </c>
      <c r="AV282" s="14" t="s">
        <v>188</v>
      </c>
      <c r="AW282" s="14" t="s">
        <v>34</v>
      </c>
      <c r="AX282" s="14" t="s">
        <v>86</v>
      </c>
      <c r="AY282" s="284" t="s">
        <v>149</v>
      </c>
    </row>
    <row r="283" s="2" customFormat="1" ht="16.5" customHeight="1">
      <c r="A283" s="39"/>
      <c r="B283" s="40"/>
      <c r="C283" s="234" t="s">
        <v>382</v>
      </c>
      <c r="D283" s="234" t="s">
        <v>151</v>
      </c>
      <c r="E283" s="235" t="s">
        <v>383</v>
      </c>
      <c r="F283" s="236" t="s">
        <v>384</v>
      </c>
      <c r="G283" s="237" t="s">
        <v>312</v>
      </c>
      <c r="H283" s="238">
        <v>6.3099999999999996</v>
      </c>
      <c r="I283" s="239"/>
      <c r="J283" s="240">
        <f>ROUND(I283*H283,2)</f>
        <v>0</v>
      </c>
      <c r="K283" s="236" t="s">
        <v>154</v>
      </c>
      <c r="L283" s="45"/>
      <c r="M283" s="248" t="s">
        <v>1</v>
      </c>
      <c r="N283" s="249" t="s">
        <v>44</v>
      </c>
      <c r="O283" s="92"/>
      <c r="P283" s="250">
        <f>O283*H283</f>
        <v>0</v>
      </c>
      <c r="Q283" s="250">
        <v>0</v>
      </c>
      <c r="R283" s="250">
        <f>Q283*H283</f>
        <v>0</v>
      </c>
      <c r="S283" s="250">
        <v>0.0070000000000000001</v>
      </c>
      <c r="T283" s="251">
        <f>S283*H283</f>
        <v>0.044170000000000001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6" t="s">
        <v>188</v>
      </c>
      <c r="AT283" s="246" t="s">
        <v>151</v>
      </c>
      <c r="AU283" s="246" t="s">
        <v>126</v>
      </c>
      <c r="AY283" s="18" t="s">
        <v>149</v>
      </c>
      <c r="BE283" s="247">
        <f>IF(N283="základní",J283,0)</f>
        <v>0</v>
      </c>
      <c r="BF283" s="247">
        <f>IF(N283="snížená",J283,0)</f>
        <v>0</v>
      </c>
      <c r="BG283" s="247">
        <f>IF(N283="zákl. přenesená",J283,0)</f>
        <v>0</v>
      </c>
      <c r="BH283" s="247">
        <f>IF(N283="sníž. přenesená",J283,0)</f>
        <v>0</v>
      </c>
      <c r="BI283" s="247">
        <f>IF(N283="nulová",J283,0)</f>
        <v>0</v>
      </c>
      <c r="BJ283" s="18" t="s">
        <v>126</v>
      </c>
      <c r="BK283" s="247">
        <f>ROUND(I283*H283,2)</f>
        <v>0</v>
      </c>
      <c r="BL283" s="18" t="s">
        <v>188</v>
      </c>
      <c r="BM283" s="246" t="s">
        <v>385</v>
      </c>
    </row>
    <row r="284" s="13" customFormat="1">
      <c r="A284" s="13"/>
      <c r="B284" s="252"/>
      <c r="C284" s="253"/>
      <c r="D284" s="254" t="s">
        <v>194</v>
      </c>
      <c r="E284" s="255" t="s">
        <v>1</v>
      </c>
      <c r="F284" s="256" t="s">
        <v>386</v>
      </c>
      <c r="G284" s="253"/>
      <c r="H284" s="257">
        <v>6.3099999999999996</v>
      </c>
      <c r="I284" s="258"/>
      <c r="J284" s="253"/>
      <c r="K284" s="253"/>
      <c r="L284" s="259"/>
      <c r="M284" s="260"/>
      <c r="N284" s="261"/>
      <c r="O284" s="261"/>
      <c r="P284" s="261"/>
      <c r="Q284" s="261"/>
      <c r="R284" s="261"/>
      <c r="S284" s="261"/>
      <c r="T284" s="26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3" t="s">
        <v>194</v>
      </c>
      <c r="AU284" s="263" t="s">
        <v>126</v>
      </c>
      <c r="AV284" s="13" t="s">
        <v>126</v>
      </c>
      <c r="AW284" s="13" t="s">
        <v>34</v>
      </c>
      <c r="AX284" s="13" t="s">
        <v>78</v>
      </c>
      <c r="AY284" s="263" t="s">
        <v>149</v>
      </c>
    </row>
    <row r="285" s="14" customFormat="1">
      <c r="A285" s="14"/>
      <c r="B285" s="274"/>
      <c r="C285" s="275"/>
      <c r="D285" s="254" t="s">
        <v>194</v>
      </c>
      <c r="E285" s="276" t="s">
        <v>1</v>
      </c>
      <c r="F285" s="277" t="s">
        <v>220</v>
      </c>
      <c r="G285" s="275"/>
      <c r="H285" s="278">
        <v>6.3099999999999996</v>
      </c>
      <c r="I285" s="279"/>
      <c r="J285" s="275"/>
      <c r="K285" s="275"/>
      <c r="L285" s="280"/>
      <c r="M285" s="281"/>
      <c r="N285" s="282"/>
      <c r="O285" s="282"/>
      <c r="P285" s="282"/>
      <c r="Q285" s="282"/>
      <c r="R285" s="282"/>
      <c r="S285" s="282"/>
      <c r="T285" s="28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84" t="s">
        <v>194</v>
      </c>
      <c r="AU285" s="284" t="s">
        <v>126</v>
      </c>
      <c r="AV285" s="14" t="s">
        <v>188</v>
      </c>
      <c r="AW285" s="14" t="s">
        <v>34</v>
      </c>
      <c r="AX285" s="14" t="s">
        <v>86</v>
      </c>
      <c r="AY285" s="284" t="s">
        <v>149</v>
      </c>
    </row>
    <row r="286" s="2" customFormat="1" ht="24.15" customHeight="1">
      <c r="A286" s="39"/>
      <c r="B286" s="40"/>
      <c r="C286" s="234" t="s">
        <v>387</v>
      </c>
      <c r="D286" s="234" t="s">
        <v>151</v>
      </c>
      <c r="E286" s="235" t="s">
        <v>388</v>
      </c>
      <c r="F286" s="236" t="s">
        <v>389</v>
      </c>
      <c r="G286" s="237" t="s">
        <v>187</v>
      </c>
      <c r="H286" s="238">
        <v>4</v>
      </c>
      <c r="I286" s="239"/>
      <c r="J286" s="240">
        <f>ROUND(I286*H286,2)</f>
        <v>0</v>
      </c>
      <c r="K286" s="236" t="s">
        <v>154</v>
      </c>
      <c r="L286" s="45"/>
      <c r="M286" s="248" t="s">
        <v>1</v>
      </c>
      <c r="N286" s="249" t="s">
        <v>44</v>
      </c>
      <c r="O286" s="92"/>
      <c r="P286" s="250">
        <f>O286*H286</f>
        <v>0</v>
      </c>
      <c r="Q286" s="250">
        <v>0</v>
      </c>
      <c r="R286" s="250">
        <f>Q286*H286</f>
        <v>0</v>
      </c>
      <c r="S286" s="250">
        <v>0.0080000000000000002</v>
      </c>
      <c r="T286" s="251">
        <f>S286*H286</f>
        <v>0.032000000000000001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6" t="s">
        <v>188</v>
      </c>
      <c r="AT286" s="246" t="s">
        <v>151</v>
      </c>
      <c r="AU286" s="246" t="s">
        <v>126</v>
      </c>
      <c r="AY286" s="18" t="s">
        <v>149</v>
      </c>
      <c r="BE286" s="247">
        <f>IF(N286="základní",J286,0)</f>
        <v>0</v>
      </c>
      <c r="BF286" s="247">
        <f>IF(N286="snížená",J286,0)</f>
        <v>0</v>
      </c>
      <c r="BG286" s="247">
        <f>IF(N286="zákl. přenesená",J286,0)</f>
        <v>0</v>
      </c>
      <c r="BH286" s="247">
        <f>IF(N286="sníž. přenesená",J286,0)</f>
        <v>0</v>
      </c>
      <c r="BI286" s="247">
        <f>IF(N286="nulová",J286,0)</f>
        <v>0</v>
      </c>
      <c r="BJ286" s="18" t="s">
        <v>126</v>
      </c>
      <c r="BK286" s="247">
        <f>ROUND(I286*H286,2)</f>
        <v>0</v>
      </c>
      <c r="BL286" s="18" t="s">
        <v>188</v>
      </c>
      <c r="BM286" s="246" t="s">
        <v>390</v>
      </c>
    </row>
    <row r="287" s="13" customFormat="1">
      <c r="A287" s="13"/>
      <c r="B287" s="252"/>
      <c r="C287" s="253"/>
      <c r="D287" s="254" t="s">
        <v>194</v>
      </c>
      <c r="E287" s="255" t="s">
        <v>1</v>
      </c>
      <c r="F287" s="256" t="s">
        <v>391</v>
      </c>
      <c r="G287" s="253"/>
      <c r="H287" s="257">
        <v>4</v>
      </c>
      <c r="I287" s="258"/>
      <c r="J287" s="253"/>
      <c r="K287" s="253"/>
      <c r="L287" s="259"/>
      <c r="M287" s="260"/>
      <c r="N287" s="261"/>
      <c r="O287" s="261"/>
      <c r="P287" s="261"/>
      <c r="Q287" s="261"/>
      <c r="R287" s="261"/>
      <c r="S287" s="261"/>
      <c r="T287" s="26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3" t="s">
        <v>194</v>
      </c>
      <c r="AU287" s="263" t="s">
        <v>126</v>
      </c>
      <c r="AV287" s="13" t="s">
        <v>126</v>
      </c>
      <c r="AW287" s="13" t="s">
        <v>34</v>
      </c>
      <c r="AX287" s="13" t="s">
        <v>78</v>
      </c>
      <c r="AY287" s="263" t="s">
        <v>149</v>
      </c>
    </row>
    <row r="288" s="14" customFormat="1">
      <c r="A288" s="14"/>
      <c r="B288" s="274"/>
      <c r="C288" s="275"/>
      <c r="D288" s="254" t="s">
        <v>194</v>
      </c>
      <c r="E288" s="276" t="s">
        <v>1</v>
      </c>
      <c r="F288" s="277" t="s">
        <v>220</v>
      </c>
      <c r="G288" s="275"/>
      <c r="H288" s="278">
        <v>4</v>
      </c>
      <c r="I288" s="279"/>
      <c r="J288" s="275"/>
      <c r="K288" s="275"/>
      <c r="L288" s="280"/>
      <c r="M288" s="281"/>
      <c r="N288" s="282"/>
      <c r="O288" s="282"/>
      <c r="P288" s="282"/>
      <c r="Q288" s="282"/>
      <c r="R288" s="282"/>
      <c r="S288" s="282"/>
      <c r="T288" s="28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84" t="s">
        <v>194</v>
      </c>
      <c r="AU288" s="284" t="s">
        <v>126</v>
      </c>
      <c r="AV288" s="14" t="s">
        <v>188</v>
      </c>
      <c r="AW288" s="14" t="s">
        <v>34</v>
      </c>
      <c r="AX288" s="14" t="s">
        <v>86</v>
      </c>
      <c r="AY288" s="284" t="s">
        <v>149</v>
      </c>
    </row>
    <row r="289" s="2" customFormat="1" ht="24.15" customHeight="1">
      <c r="A289" s="39"/>
      <c r="B289" s="40"/>
      <c r="C289" s="234" t="s">
        <v>392</v>
      </c>
      <c r="D289" s="234" t="s">
        <v>151</v>
      </c>
      <c r="E289" s="235" t="s">
        <v>393</v>
      </c>
      <c r="F289" s="236" t="s">
        <v>394</v>
      </c>
      <c r="G289" s="237" t="s">
        <v>187</v>
      </c>
      <c r="H289" s="238">
        <v>1</v>
      </c>
      <c r="I289" s="239"/>
      <c r="J289" s="240">
        <f>ROUND(I289*H289,2)</f>
        <v>0</v>
      </c>
      <c r="K289" s="236" t="s">
        <v>154</v>
      </c>
      <c r="L289" s="45"/>
      <c r="M289" s="248" t="s">
        <v>1</v>
      </c>
      <c r="N289" s="249" t="s">
        <v>44</v>
      </c>
      <c r="O289" s="92"/>
      <c r="P289" s="250">
        <f>O289*H289</f>
        <v>0</v>
      </c>
      <c r="Q289" s="250">
        <v>0</v>
      </c>
      <c r="R289" s="250">
        <f>Q289*H289</f>
        <v>0</v>
      </c>
      <c r="S289" s="250">
        <v>0.016</v>
      </c>
      <c r="T289" s="251">
        <f>S289*H289</f>
        <v>0.016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6" t="s">
        <v>188</v>
      </c>
      <c r="AT289" s="246" t="s">
        <v>151</v>
      </c>
      <c r="AU289" s="246" t="s">
        <v>126</v>
      </c>
      <c r="AY289" s="18" t="s">
        <v>149</v>
      </c>
      <c r="BE289" s="247">
        <f>IF(N289="základní",J289,0)</f>
        <v>0</v>
      </c>
      <c r="BF289" s="247">
        <f>IF(N289="snížená",J289,0)</f>
        <v>0</v>
      </c>
      <c r="BG289" s="247">
        <f>IF(N289="zákl. přenesená",J289,0)</f>
        <v>0</v>
      </c>
      <c r="BH289" s="247">
        <f>IF(N289="sníž. přenesená",J289,0)</f>
        <v>0</v>
      </c>
      <c r="BI289" s="247">
        <f>IF(N289="nulová",J289,0)</f>
        <v>0</v>
      </c>
      <c r="BJ289" s="18" t="s">
        <v>126</v>
      </c>
      <c r="BK289" s="247">
        <f>ROUND(I289*H289,2)</f>
        <v>0</v>
      </c>
      <c r="BL289" s="18" t="s">
        <v>188</v>
      </c>
      <c r="BM289" s="246" t="s">
        <v>395</v>
      </c>
    </row>
    <row r="290" s="2" customFormat="1" ht="24.15" customHeight="1">
      <c r="A290" s="39"/>
      <c r="B290" s="40"/>
      <c r="C290" s="234" t="s">
        <v>396</v>
      </c>
      <c r="D290" s="234" t="s">
        <v>151</v>
      </c>
      <c r="E290" s="235" t="s">
        <v>397</v>
      </c>
      <c r="F290" s="236" t="s">
        <v>398</v>
      </c>
      <c r="G290" s="237" t="s">
        <v>192</v>
      </c>
      <c r="H290" s="238">
        <v>0.97499999999999998</v>
      </c>
      <c r="I290" s="239"/>
      <c r="J290" s="240">
        <f>ROUND(I290*H290,2)</f>
        <v>0</v>
      </c>
      <c r="K290" s="236" t="s">
        <v>154</v>
      </c>
      <c r="L290" s="45"/>
      <c r="M290" s="248" t="s">
        <v>1</v>
      </c>
      <c r="N290" s="249" t="s">
        <v>44</v>
      </c>
      <c r="O290" s="92"/>
      <c r="P290" s="250">
        <f>O290*H290</f>
        <v>0</v>
      </c>
      <c r="Q290" s="250">
        <v>0</v>
      </c>
      <c r="R290" s="250">
        <f>Q290*H290</f>
        <v>0</v>
      </c>
      <c r="S290" s="250">
        <v>0.27000000000000002</v>
      </c>
      <c r="T290" s="251">
        <f>S290*H290</f>
        <v>0.26324999999999998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6" t="s">
        <v>188</v>
      </c>
      <c r="AT290" s="246" t="s">
        <v>151</v>
      </c>
      <c r="AU290" s="246" t="s">
        <v>126</v>
      </c>
      <c r="AY290" s="18" t="s">
        <v>149</v>
      </c>
      <c r="BE290" s="247">
        <f>IF(N290="základní",J290,0)</f>
        <v>0</v>
      </c>
      <c r="BF290" s="247">
        <f>IF(N290="snížená",J290,0)</f>
        <v>0</v>
      </c>
      <c r="BG290" s="247">
        <f>IF(N290="zákl. přenesená",J290,0)</f>
        <v>0</v>
      </c>
      <c r="BH290" s="247">
        <f>IF(N290="sníž. přenesená",J290,0)</f>
        <v>0</v>
      </c>
      <c r="BI290" s="247">
        <f>IF(N290="nulová",J290,0)</f>
        <v>0</v>
      </c>
      <c r="BJ290" s="18" t="s">
        <v>126</v>
      </c>
      <c r="BK290" s="247">
        <f>ROUND(I290*H290,2)</f>
        <v>0</v>
      </c>
      <c r="BL290" s="18" t="s">
        <v>188</v>
      </c>
      <c r="BM290" s="246" t="s">
        <v>399</v>
      </c>
    </row>
    <row r="291" s="13" customFormat="1">
      <c r="A291" s="13"/>
      <c r="B291" s="252"/>
      <c r="C291" s="253"/>
      <c r="D291" s="254" t="s">
        <v>194</v>
      </c>
      <c r="E291" s="255" t="s">
        <v>1</v>
      </c>
      <c r="F291" s="256" t="s">
        <v>351</v>
      </c>
      <c r="G291" s="253"/>
      <c r="H291" s="257">
        <v>0.495</v>
      </c>
      <c r="I291" s="258"/>
      <c r="J291" s="253"/>
      <c r="K291" s="253"/>
      <c r="L291" s="259"/>
      <c r="M291" s="260"/>
      <c r="N291" s="261"/>
      <c r="O291" s="261"/>
      <c r="P291" s="261"/>
      <c r="Q291" s="261"/>
      <c r="R291" s="261"/>
      <c r="S291" s="261"/>
      <c r="T291" s="26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3" t="s">
        <v>194</v>
      </c>
      <c r="AU291" s="263" t="s">
        <v>126</v>
      </c>
      <c r="AV291" s="13" t="s">
        <v>126</v>
      </c>
      <c r="AW291" s="13" t="s">
        <v>34</v>
      </c>
      <c r="AX291" s="13" t="s">
        <v>78</v>
      </c>
      <c r="AY291" s="263" t="s">
        <v>149</v>
      </c>
    </row>
    <row r="292" s="13" customFormat="1">
      <c r="A292" s="13"/>
      <c r="B292" s="252"/>
      <c r="C292" s="253"/>
      <c r="D292" s="254" t="s">
        <v>194</v>
      </c>
      <c r="E292" s="255" t="s">
        <v>1</v>
      </c>
      <c r="F292" s="256" t="s">
        <v>400</v>
      </c>
      <c r="G292" s="253"/>
      <c r="H292" s="257">
        <v>0.47999999999999998</v>
      </c>
      <c r="I292" s="258"/>
      <c r="J292" s="253"/>
      <c r="K292" s="253"/>
      <c r="L292" s="259"/>
      <c r="M292" s="260"/>
      <c r="N292" s="261"/>
      <c r="O292" s="261"/>
      <c r="P292" s="261"/>
      <c r="Q292" s="261"/>
      <c r="R292" s="261"/>
      <c r="S292" s="261"/>
      <c r="T292" s="26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3" t="s">
        <v>194</v>
      </c>
      <c r="AU292" s="263" t="s">
        <v>126</v>
      </c>
      <c r="AV292" s="13" t="s">
        <v>126</v>
      </c>
      <c r="AW292" s="13" t="s">
        <v>34</v>
      </c>
      <c r="AX292" s="13" t="s">
        <v>78</v>
      </c>
      <c r="AY292" s="263" t="s">
        <v>149</v>
      </c>
    </row>
    <row r="293" s="14" customFormat="1">
      <c r="A293" s="14"/>
      <c r="B293" s="274"/>
      <c r="C293" s="275"/>
      <c r="D293" s="254" t="s">
        <v>194</v>
      </c>
      <c r="E293" s="276" t="s">
        <v>1</v>
      </c>
      <c r="F293" s="277" t="s">
        <v>220</v>
      </c>
      <c r="G293" s="275"/>
      <c r="H293" s="278">
        <v>0.97499999999999998</v>
      </c>
      <c r="I293" s="279"/>
      <c r="J293" s="275"/>
      <c r="K293" s="275"/>
      <c r="L293" s="280"/>
      <c r="M293" s="281"/>
      <c r="N293" s="282"/>
      <c r="O293" s="282"/>
      <c r="P293" s="282"/>
      <c r="Q293" s="282"/>
      <c r="R293" s="282"/>
      <c r="S293" s="282"/>
      <c r="T293" s="28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84" t="s">
        <v>194</v>
      </c>
      <c r="AU293" s="284" t="s">
        <v>126</v>
      </c>
      <c r="AV293" s="14" t="s">
        <v>188</v>
      </c>
      <c r="AW293" s="14" t="s">
        <v>34</v>
      </c>
      <c r="AX293" s="14" t="s">
        <v>86</v>
      </c>
      <c r="AY293" s="284" t="s">
        <v>149</v>
      </c>
    </row>
    <row r="294" s="2" customFormat="1" ht="24.15" customHeight="1">
      <c r="A294" s="39"/>
      <c r="B294" s="40"/>
      <c r="C294" s="234" t="s">
        <v>401</v>
      </c>
      <c r="D294" s="234" t="s">
        <v>151</v>
      </c>
      <c r="E294" s="235" t="s">
        <v>402</v>
      </c>
      <c r="F294" s="236" t="s">
        <v>403</v>
      </c>
      <c r="G294" s="237" t="s">
        <v>187</v>
      </c>
      <c r="H294" s="238">
        <v>4</v>
      </c>
      <c r="I294" s="239"/>
      <c r="J294" s="240">
        <f>ROUND(I294*H294,2)</f>
        <v>0</v>
      </c>
      <c r="K294" s="236" t="s">
        <v>154</v>
      </c>
      <c r="L294" s="45"/>
      <c r="M294" s="248" t="s">
        <v>1</v>
      </c>
      <c r="N294" s="249" t="s">
        <v>44</v>
      </c>
      <c r="O294" s="92"/>
      <c r="P294" s="250">
        <f>O294*H294</f>
        <v>0</v>
      </c>
      <c r="Q294" s="250">
        <v>0</v>
      </c>
      <c r="R294" s="250">
        <f>Q294*H294</f>
        <v>0</v>
      </c>
      <c r="S294" s="250">
        <v>0.0040000000000000001</v>
      </c>
      <c r="T294" s="251">
        <f>S294*H294</f>
        <v>0.016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6" t="s">
        <v>188</v>
      </c>
      <c r="AT294" s="246" t="s">
        <v>151</v>
      </c>
      <c r="AU294" s="246" t="s">
        <v>126</v>
      </c>
      <c r="AY294" s="18" t="s">
        <v>149</v>
      </c>
      <c r="BE294" s="247">
        <f>IF(N294="základní",J294,0)</f>
        <v>0</v>
      </c>
      <c r="BF294" s="247">
        <f>IF(N294="snížená",J294,0)</f>
        <v>0</v>
      </c>
      <c r="BG294" s="247">
        <f>IF(N294="zákl. přenesená",J294,0)</f>
        <v>0</v>
      </c>
      <c r="BH294" s="247">
        <f>IF(N294="sníž. přenesená",J294,0)</f>
        <v>0</v>
      </c>
      <c r="BI294" s="247">
        <f>IF(N294="nulová",J294,0)</f>
        <v>0</v>
      </c>
      <c r="BJ294" s="18" t="s">
        <v>126</v>
      </c>
      <c r="BK294" s="247">
        <f>ROUND(I294*H294,2)</f>
        <v>0</v>
      </c>
      <c r="BL294" s="18" t="s">
        <v>188</v>
      </c>
      <c r="BM294" s="246" t="s">
        <v>404</v>
      </c>
    </row>
    <row r="295" s="2" customFormat="1" ht="24.15" customHeight="1">
      <c r="A295" s="39"/>
      <c r="B295" s="40"/>
      <c r="C295" s="234" t="s">
        <v>405</v>
      </c>
      <c r="D295" s="234" t="s">
        <v>151</v>
      </c>
      <c r="E295" s="235" t="s">
        <v>406</v>
      </c>
      <c r="F295" s="236" t="s">
        <v>407</v>
      </c>
      <c r="G295" s="237" t="s">
        <v>312</v>
      </c>
      <c r="H295" s="238">
        <v>4.2000000000000002</v>
      </c>
      <c r="I295" s="239"/>
      <c r="J295" s="240">
        <f>ROUND(I295*H295,2)</f>
        <v>0</v>
      </c>
      <c r="K295" s="236" t="s">
        <v>154</v>
      </c>
      <c r="L295" s="45"/>
      <c r="M295" s="248" t="s">
        <v>1</v>
      </c>
      <c r="N295" s="249" t="s">
        <v>44</v>
      </c>
      <c r="O295" s="92"/>
      <c r="P295" s="250">
        <f>O295*H295</f>
        <v>0</v>
      </c>
      <c r="Q295" s="250">
        <v>0</v>
      </c>
      <c r="R295" s="250">
        <f>Q295*H295</f>
        <v>0</v>
      </c>
      <c r="S295" s="250">
        <v>0.0089999999999999993</v>
      </c>
      <c r="T295" s="251">
        <f>S295*H295</f>
        <v>0.0378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6" t="s">
        <v>188</v>
      </c>
      <c r="AT295" s="246" t="s">
        <v>151</v>
      </c>
      <c r="AU295" s="246" t="s">
        <v>126</v>
      </c>
      <c r="AY295" s="18" t="s">
        <v>149</v>
      </c>
      <c r="BE295" s="247">
        <f>IF(N295="základní",J295,0)</f>
        <v>0</v>
      </c>
      <c r="BF295" s="247">
        <f>IF(N295="snížená",J295,0)</f>
        <v>0</v>
      </c>
      <c r="BG295" s="247">
        <f>IF(N295="zákl. přenesená",J295,0)</f>
        <v>0</v>
      </c>
      <c r="BH295" s="247">
        <f>IF(N295="sníž. přenesená",J295,0)</f>
        <v>0</v>
      </c>
      <c r="BI295" s="247">
        <f>IF(N295="nulová",J295,0)</f>
        <v>0</v>
      </c>
      <c r="BJ295" s="18" t="s">
        <v>126</v>
      </c>
      <c r="BK295" s="247">
        <f>ROUND(I295*H295,2)</f>
        <v>0</v>
      </c>
      <c r="BL295" s="18" t="s">
        <v>188</v>
      </c>
      <c r="BM295" s="246" t="s">
        <v>408</v>
      </c>
    </row>
    <row r="296" s="13" customFormat="1">
      <c r="A296" s="13"/>
      <c r="B296" s="252"/>
      <c r="C296" s="253"/>
      <c r="D296" s="254" t="s">
        <v>194</v>
      </c>
      <c r="E296" s="255" t="s">
        <v>1</v>
      </c>
      <c r="F296" s="256" t="s">
        <v>409</v>
      </c>
      <c r="G296" s="253"/>
      <c r="H296" s="257">
        <v>4.2000000000000002</v>
      </c>
      <c r="I296" s="258"/>
      <c r="J296" s="253"/>
      <c r="K296" s="253"/>
      <c r="L296" s="259"/>
      <c r="M296" s="260"/>
      <c r="N296" s="261"/>
      <c r="O296" s="261"/>
      <c r="P296" s="261"/>
      <c r="Q296" s="261"/>
      <c r="R296" s="261"/>
      <c r="S296" s="261"/>
      <c r="T296" s="26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3" t="s">
        <v>194</v>
      </c>
      <c r="AU296" s="263" t="s">
        <v>126</v>
      </c>
      <c r="AV296" s="13" t="s">
        <v>126</v>
      </c>
      <c r="AW296" s="13" t="s">
        <v>34</v>
      </c>
      <c r="AX296" s="13" t="s">
        <v>86</v>
      </c>
      <c r="AY296" s="263" t="s">
        <v>149</v>
      </c>
    </row>
    <row r="297" s="2" customFormat="1" ht="24.15" customHeight="1">
      <c r="A297" s="39"/>
      <c r="B297" s="40"/>
      <c r="C297" s="234" t="s">
        <v>410</v>
      </c>
      <c r="D297" s="234" t="s">
        <v>151</v>
      </c>
      <c r="E297" s="235" t="s">
        <v>411</v>
      </c>
      <c r="F297" s="236" t="s">
        <v>412</v>
      </c>
      <c r="G297" s="237" t="s">
        <v>312</v>
      </c>
      <c r="H297" s="238">
        <v>3.6000000000000001</v>
      </c>
      <c r="I297" s="239"/>
      <c r="J297" s="240">
        <f>ROUND(I297*H297,2)</f>
        <v>0</v>
      </c>
      <c r="K297" s="236" t="s">
        <v>154</v>
      </c>
      <c r="L297" s="45"/>
      <c r="M297" s="248" t="s">
        <v>1</v>
      </c>
      <c r="N297" s="249" t="s">
        <v>44</v>
      </c>
      <c r="O297" s="92"/>
      <c r="P297" s="250">
        <f>O297*H297</f>
        <v>0</v>
      </c>
      <c r="Q297" s="250">
        <v>0</v>
      </c>
      <c r="R297" s="250">
        <f>Q297*H297</f>
        <v>0</v>
      </c>
      <c r="S297" s="250">
        <v>0.0089999999999999993</v>
      </c>
      <c r="T297" s="251">
        <f>S297*H297</f>
        <v>0.032399999999999998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6" t="s">
        <v>188</v>
      </c>
      <c r="AT297" s="246" t="s">
        <v>151</v>
      </c>
      <c r="AU297" s="246" t="s">
        <v>126</v>
      </c>
      <c r="AY297" s="18" t="s">
        <v>149</v>
      </c>
      <c r="BE297" s="247">
        <f>IF(N297="základní",J297,0)</f>
        <v>0</v>
      </c>
      <c r="BF297" s="247">
        <f>IF(N297="snížená",J297,0)</f>
        <v>0</v>
      </c>
      <c r="BG297" s="247">
        <f>IF(N297="zákl. přenesená",J297,0)</f>
        <v>0</v>
      </c>
      <c r="BH297" s="247">
        <f>IF(N297="sníž. přenesená",J297,0)</f>
        <v>0</v>
      </c>
      <c r="BI297" s="247">
        <f>IF(N297="nulová",J297,0)</f>
        <v>0</v>
      </c>
      <c r="BJ297" s="18" t="s">
        <v>126</v>
      </c>
      <c r="BK297" s="247">
        <f>ROUND(I297*H297,2)</f>
        <v>0</v>
      </c>
      <c r="BL297" s="18" t="s">
        <v>188</v>
      </c>
      <c r="BM297" s="246" t="s">
        <v>413</v>
      </c>
    </row>
    <row r="298" s="2" customFormat="1" ht="24.15" customHeight="1">
      <c r="A298" s="39"/>
      <c r="B298" s="40"/>
      <c r="C298" s="234" t="s">
        <v>414</v>
      </c>
      <c r="D298" s="234" t="s">
        <v>151</v>
      </c>
      <c r="E298" s="235" t="s">
        <v>415</v>
      </c>
      <c r="F298" s="236" t="s">
        <v>416</v>
      </c>
      <c r="G298" s="237" t="s">
        <v>312</v>
      </c>
      <c r="H298" s="238">
        <v>6.3099999999999996</v>
      </c>
      <c r="I298" s="239"/>
      <c r="J298" s="240">
        <f>ROUND(I298*H298,2)</f>
        <v>0</v>
      </c>
      <c r="K298" s="236" t="s">
        <v>154</v>
      </c>
      <c r="L298" s="45"/>
      <c r="M298" s="248" t="s">
        <v>1</v>
      </c>
      <c r="N298" s="249" t="s">
        <v>44</v>
      </c>
      <c r="O298" s="92"/>
      <c r="P298" s="250">
        <f>O298*H298</f>
        <v>0</v>
      </c>
      <c r="Q298" s="250">
        <v>0</v>
      </c>
      <c r="R298" s="250">
        <f>Q298*H298</f>
        <v>0</v>
      </c>
      <c r="S298" s="250">
        <v>0.0089999999999999993</v>
      </c>
      <c r="T298" s="251">
        <f>S298*H298</f>
        <v>0.056789999999999993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6" t="s">
        <v>188</v>
      </c>
      <c r="AT298" s="246" t="s">
        <v>151</v>
      </c>
      <c r="AU298" s="246" t="s">
        <v>126</v>
      </c>
      <c r="AY298" s="18" t="s">
        <v>149</v>
      </c>
      <c r="BE298" s="247">
        <f>IF(N298="základní",J298,0)</f>
        <v>0</v>
      </c>
      <c r="BF298" s="247">
        <f>IF(N298="snížená",J298,0)</f>
        <v>0</v>
      </c>
      <c r="BG298" s="247">
        <f>IF(N298="zákl. přenesená",J298,0)</f>
        <v>0</v>
      </c>
      <c r="BH298" s="247">
        <f>IF(N298="sníž. přenesená",J298,0)</f>
        <v>0</v>
      </c>
      <c r="BI298" s="247">
        <f>IF(N298="nulová",J298,0)</f>
        <v>0</v>
      </c>
      <c r="BJ298" s="18" t="s">
        <v>126</v>
      </c>
      <c r="BK298" s="247">
        <f>ROUND(I298*H298,2)</f>
        <v>0</v>
      </c>
      <c r="BL298" s="18" t="s">
        <v>188</v>
      </c>
      <c r="BM298" s="246" t="s">
        <v>417</v>
      </c>
    </row>
    <row r="299" s="16" customFormat="1">
      <c r="A299" s="16"/>
      <c r="B299" s="296"/>
      <c r="C299" s="297"/>
      <c r="D299" s="254" t="s">
        <v>194</v>
      </c>
      <c r="E299" s="298" t="s">
        <v>1</v>
      </c>
      <c r="F299" s="299" t="s">
        <v>418</v>
      </c>
      <c r="G299" s="297"/>
      <c r="H299" s="298" t="s">
        <v>1</v>
      </c>
      <c r="I299" s="300"/>
      <c r="J299" s="297"/>
      <c r="K299" s="297"/>
      <c r="L299" s="301"/>
      <c r="M299" s="302"/>
      <c r="N299" s="303"/>
      <c r="O299" s="303"/>
      <c r="P299" s="303"/>
      <c r="Q299" s="303"/>
      <c r="R299" s="303"/>
      <c r="S299" s="303"/>
      <c r="T299" s="304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T299" s="305" t="s">
        <v>194</v>
      </c>
      <c r="AU299" s="305" t="s">
        <v>126</v>
      </c>
      <c r="AV299" s="16" t="s">
        <v>86</v>
      </c>
      <c r="AW299" s="16" t="s">
        <v>34</v>
      </c>
      <c r="AX299" s="16" t="s">
        <v>78</v>
      </c>
      <c r="AY299" s="305" t="s">
        <v>149</v>
      </c>
    </row>
    <row r="300" s="13" customFormat="1">
      <c r="A300" s="13"/>
      <c r="B300" s="252"/>
      <c r="C300" s="253"/>
      <c r="D300" s="254" t="s">
        <v>194</v>
      </c>
      <c r="E300" s="255" t="s">
        <v>1</v>
      </c>
      <c r="F300" s="256" t="s">
        <v>386</v>
      </c>
      <c r="G300" s="253"/>
      <c r="H300" s="257">
        <v>6.3099999999999996</v>
      </c>
      <c r="I300" s="258"/>
      <c r="J300" s="253"/>
      <c r="K300" s="253"/>
      <c r="L300" s="259"/>
      <c r="M300" s="260"/>
      <c r="N300" s="261"/>
      <c r="O300" s="261"/>
      <c r="P300" s="261"/>
      <c r="Q300" s="261"/>
      <c r="R300" s="261"/>
      <c r="S300" s="261"/>
      <c r="T300" s="26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3" t="s">
        <v>194</v>
      </c>
      <c r="AU300" s="263" t="s">
        <v>126</v>
      </c>
      <c r="AV300" s="13" t="s">
        <v>126</v>
      </c>
      <c r="AW300" s="13" t="s">
        <v>34</v>
      </c>
      <c r="AX300" s="13" t="s">
        <v>78</v>
      </c>
      <c r="AY300" s="263" t="s">
        <v>149</v>
      </c>
    </row>
    <row r="301" s="14" customFormat="1">
      <c r="A301" s="14"/>
      <c r="B301" s="274"/>
      <c r="C301" s="275"/>
      <c r="D301" s="254" t="s">
        <v>194</v>
      </c>
      <c r="E301" s="276" t="s">
        <v>1</v>
      </c>
      <c r="F301" s="277" t="s">
        <v>220</v>
      </c>
      <c r="G301" s="275"/>
      <c r="H301" s="278">
        <v>6.3099999999999996</v>
      </c>
      <c r="I301" s="279"/>
      <c r="J301" s="275"/>
      <c r="K301" s="275"/>
      <c r="L301" s="280"/>
      <c r="M301" s="281"/>
      <c r="N301" s="282"/>
      <c r="O301" s="282"/>
      <c r="P301" s="282"/>
      <c r="Q301" s="282"/>
      <c r="R301" s="282"/>
      <c r="S301" s="282"/>
      <c r="T301" s="28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84" t="s">
        <v>194</v>
      </c>
      <c r="AU301" s="284" t="s">
        <v>126</v>
      </c>
      <c r="AV301" s="14" t="s">
        <v>188</v>
      </c>
      <c r="AW301" s="14" t="s">
        <v>34</v>
      </c>
      <c r="AX301" s="14" t="s">
        <v>86</v>
      </c>
      <c r="AY301" s="284" t="s">
        <v>149</v>
      </c>
    </row>
    <row r="302" s="2" customFormat="1" ht="33" customHeight="1">
      <c r="A302" s="39"/>
      <c r="B302" s="40"/>
      <c r="C302" s="234" t="s">
        <v>419</v>
      </c>
      <c r="D302" s="234" t="s">
        <v>151</v>
      </c>
      <c r="E302" s="235" t="s">
        <v>420</v>
      </c>
      <c r="F302" s="236" t="s">
        <v>421</v>
      </c>
      <c r="G302" s="237" t="s">
        <v>312</v>
      </c>
      <c r="H302" s="238">
        <v>0.40000000000000002</v>
      </c>
      <c r="I302" s="239"/>
      <c r="J302" s="240">
        <f>ROUND(I302*H302,2)</f>
        <v>0</v>
      </c>
      <c r="K302" s="236" t="s">
        <v>154</v>
      </c>
      <c r="L302" s="45"/>
      <c r="M302" s="248" t="s">
        <v>1</v>
      </c>
      <c r="N302" s="249" t="s">
        <v>44</v>
      </c>
      <c r="O302" s="92"/>
      <c r="P302" s="250">
        <f>O302*H302</f>
        <v>0</v>
      </c>
      <c r="Q302" s="250">
        <v>0</v>
      </c>
      <c r="R302" s="250">
        <f>Q302*H302</f>
        <v>0</v>
      </c>
      <c r="S302" s="250">
        <v>0.081000000000000003</v>
      </c>
      <c r="T302" s="251">
        <f>S302*H302</f>
        <v>0.032400000000000005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6" t="s">
        <v>188</v>
      </c>
      <c r="AT302" s="246" t="s">
        <v>151</v>
      </c>
      <c r="AU302" s="246" t="s">
        <v>126</v>
      </c>
      <c r="AY302" s="18" t="s">
        <v>149</v>
      </c>
      <c r="BE302" s="247">
        <f>IF(N302="základní",J302,0)</f>
        <v>0</v>
      </c>
      <c r="BF302" s="247">
        <f>IF(N302="snížená",J302,0)</f>
        <v>0</v>
      </c>
      <c r="BG302" s="247">
        <f>IF(N302="zákl. přenesená",J302,0)</f>
        <v>0</v>
      </c>
      <c r="BH302" s="247">
        <f>IF(N302="sníž. přenesená",J302,0)</f>
        <v>0</v>
      </c>
      <c r="BI302" s="247">
        <f>IF(N302="nulová",J302,0)</f>
        <v>0</v>
      </c>
      <c r="BJ302" s="18" t="s">
        <v>126</v>
      </c>
      <c r="BK302" s="247">
        <f>ROUND(I302*H302,2)</f>
        <v>0</v>
      </c>
      <c r="BL302" s="18" t="s">
        <v>188</v>
      </c>
      <c r="BM302" s="246" t="s">
        <v>422</v>
      </c>
    </row>
    <row r="303" s="13" customFormat="1">
      <c r="A303" s="13"/>
      <c r="B303" s="252"/>
      <c r="C303" s="253"/>
      <c r="D303" s="254" t="s">
        <v>194</v>
      </c>
      <c r="E303" s="255" t="s">
        <v>1</v>
      </c>
      <c r="F303" s="256" t="s">
        <v>423</v>
      </c>
      <c r="G303" s="253"/>
      <c r="H303" s="257">
        <v>0.40000000000000002</v>
      </c>
      <c r="I303" s="258"/>
      <c r="J303" s="253"/>
      <c r="K303" s="253"/>
      <c r="L303" s="259"/>
      <c r="M303" s="260"/>
      <c r="N303" s="261"/>
      <c r="O303" s="261"/>
      <c r="P303" s="261"/>
      <c r="Q303" s="261"/>
      <c r="R303" s="261"/>
      <c r="S303" s="261"/>
      <c r="T303" s="26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3" t="s">
        <v>194</v>
      </c>
      <c r="AU303" s="263" t="s">
        <v>126</v>
      </c>
      <c r="AV303" s="13" t="s">
        <v>126</v>
      </c>
      <c r="AW303" s="13" t="s">
        <v>34</v>
      </c>
      <c r="AX303" s="13" t="s">
        <v>86</v>
      </c>
      <c r="AY303" s="263" t="s">
        <v>149</v>
      </c>
    </row>
    <row r="304" s="2" customFormat="1" ht="33" customHeight="1">
      <c r="A304" s="39"/>
      <c r="B304" s="40"/>
      <c r="C304" s="234" t="s">
        <v>424</v>
      </c>
      <c r="D304" s="234" t="s">
        <v>151</v>
      </c>
      <c r="E304" s="235" t="s">
        <v>425</v>
      </c>
      <c r="F304" s="236" t="s">
        <v>426</v>
      </c>
      <c r="G304" s="237" t="s">
        <v>312</v>
      </c>
      <c r="H304" s="238">
        <v>3</v>
      </c>
      <c r="I304" s="239"/>
      <c r="J304" s="240">
        <f>ROUND(I304*H304,2)</f>
        <v>0</v>
      </c>
      <c r="K304" s="236" t="s">
        <v>154</v>
      </c>
      <c r="L304" s="45"/>
      <c r="M304" s="248" t="s">
        <v>1</v>
      </c>
      <c r="N304" s="249" t="s">
        <v>44</v>
      </c>
      <c r="O304" s="92"/>
      <c r="P304" s="250">
        <f>O304*H304</f>
        <v>0</v>
      </c>
      <c r="Q304" s="250">
        <v>0</v>
      </c>
      <c r="R304" s="250">
        <f>Q304*H304</f>
        <v>0</v>
      </c>
      <c r="S304" s="250">
        <v>0.24299999999999999</v>
      </c>
      <c r="T304" s="251">
        <f>S304*H304</f>
        <v>0.72899999999999998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6" t="s">
        <v>188</v>
      </c>
      <c r="AT304" s="246" t="s">
        <v>151</v>
      </c>
      <c r="AU304" s="246" t="s">
        <v>126</v>
      </c>
      <c r="AY304" s="18" t="s">
        <v>149</v>
      </c>
      <c r="BE304" s="247">
        <f>IF(N304="základní",J304,0)</f>
        <v>0</v>
      </c>
      <c r="BF304" s="247">
        <f>IF(N304="snížená",J304,0)</f>
        <v>0</v>
      </c>
      <c r="BG304" s="247">
        <f>IF(N304="zákl. přenesená",J304,0)</f>
        <v>0</v>
      </c>
      <c r="BH304" s="247">
        <f>IF(N304="sníž. přenesená",J304,0)</f>
        <v>0</v>
      </c>
      <c r="BI304" s="247">
        <f>IF(N304="nulová",J304,0)</f>
        <v>0</v>
      </c>
      <c r="BJ304" s="18" t="s">
        <v>126</v>
      </c>
      <c r="BK304" s="247">
        <f>ROUND(I304*H304,2)</f>
        <v>0</v>
      </c>
      <c r="BL304" s="18" t="s">
        <v>188</v>
      </c>
      <c r="BM304" s="246" t="s">
        <v>427</v>
      </c>
    </row>
    <row r="305" s="2" customFormat="1" ht="24.15" customHeight="1">
      <c r="A305" s="39"/>
      <c r="B305" s="40"/>
      <c r="C305" s="234" t="s">
        <v>428</v>
      </c>
      <c r="D305" s="234" t="s">
        <v>151</v>
      </c>
      <c r="E305" s="235" t="s">
        <v>429</v>
      </c>
      <c r="F305" s="236" t="s">
        <v>430</v>
      </c>
      <c r="G305" s="237" t="s">
        <v>312</v>
      </c>
      <c r="H305" s="238">
        <v>3.8999999999999999</v>
      </c>
      <c r="I305" s="239"/>
      <c r="J305" s="240">
        <f>ROUND(I305*H305,2)</f>
        <v>0</v>
      </c>
      <c r="K305" s="236" t="s">
        <v>154</v>
      </c>
      <c r="L305" s="45"/>
      <c r="M305" s="248" t="s">
        <v>1</v>
      </c>
      <c r="N305" s="249" t="s">
        <v>44</v>
      </c>
      <c r="O305" s="92"/>
      <c r="P305" s="250">
        <f>O305*H305</f>
        <v>0</v>
      </c>
      <c r="Q305" s="250">
        <v>0</v>
      </c>
      <c r="R305" s="250">
        <f>Q305*H305</f>
        <v>0</v>
      </c>
      <c r="S305" s="250">
        <v>0.065000000000000002</v>
      </c>
      <c r="T305" s="251">
        <f>S305*H305</f>
        <v>0.2535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6" t="s">
        <v>188</v>
      </c>
      <c r="AT305" s="246" t="s">
        <v>151</v>
      </c>
      <c r="AU305" s="246" t="s">
        <v>126</v>
      </c>
      <c r="AY305" s="18" t="s">
        <v>149</v>
      </c>
      <c r="BE305" s="247">
        <f>IF(N305="základní",J305,0)</f>
        <v>0</v>
      </c>
      <c r="BF305" s="247">
        <f>IF(N305="snížená",J305,0)</f>
        <v>0</v>
      </c>
      <c r="BG305" s="247">
        <f>IF(N305="zákl. přenesená",J305,0)</f>
        <v>0</v>
      </c>
      <c r="BH305" s="247">
        <f>IF(N305="sníž. přenesená",J305,0)</f>
        <v>0</v>
      </c>
      <c r="BI305" s="247">
        <f>IF(N305="nulová",J305,0)</f>
        <v>0</v>
      </c>
      <c r="BJ305" s="18" t="s">
        <v>126</v>
      </c>
      <c r="BK305" s="247">
        <f>ROUND(I305*H305,2)</f>
        <v>0</v>
      </c>
      <c r="BL305" s="18" t="s">
        <v>188</v>
      </c>
      <c r="BM305" s="246" t="s">
        <v>431</v>
      </c>
    </row>
    <row r="306" s="13" customFormat="1">
      <c r="A306" s="13"/>
      <c r="B306" s="252"/>
      <c r="C306" s="253"/>
      <c r="D306" s="254" t="s">
        <v>194</v>
      </c>
      <c r="E306" s="255" t="s">
        <v>1</v>
      </c>
      <c r="F306" s="256" t="s">
        <v>432</v>
      </c>
      <c r="G306" s="253"/>
      <c r="H306" s="257">
        <v>3.8999999999999999</v>
      </c>
      <c r="I306" s="258"/>
      <c r="J306" s="253"/>
      <c r="K306" s="253"/>
      <c r="L306" s="259"/>
      <c r="M306" s="260"/>
      <c r="N306" s="261"/>
      <c r="O306" s="261"/>
      <c r="P306" s="261"/>
      <c r="Q306" s="261"/>
      <c r="R306" s="261"/>
      <c r="S306" s="261"/>
      <c r="T306" s="26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3" t="s">
        <v>194</v>
      </c>
      <c r="AU306" s="263" t="s">
        <v>126</v>
      </c>
      <c r="AV306" s="13" t="s">
        <v>126</v>
      </c>
      <c r="AW306" s="13" t="s">
        <v>34</v>
      </c>
      <c r="AX306" s="13" t="s">
        <v>86</v>
      </c>
      <c r="AY306" s="263" t="s">
        <v>149</v>
      </c>
    </row>
    <row r="307" s="2" customFormat="1" ht="24.15" customHeight="1">
      <c r="A307" s="39"/>
      <c r="B307" s="40"/>
      <c r="C307" s="234" t="s">
        <v>433</v>
      </c>
      <c r="D307" s="234" t="s">
        <v>151</v>
      </c>
      <c r="E307" s="235" t="s">
        <v>434</v>
      </c>
      <c r="F307" s="236" t="s">
        <v>435</v>
      </c>
      <c r="G307" s="237" t="s">
        <v>187</v>
      </c>
      <c r="H307" s="238">
        <v>16</v>
      </c>
      <c r="I307" s="239"/>
      <c r="J307" s="240">
        <f>ROUND(I307*H307,2)</f>
        <v>0</v>
      </c>
      <c r="K307" s="236" t="s">
        <v>154</v>
      </c>
      <c r="L307" s="45"/>
      <c r="M307" s="248" t="s">
        <v>1</v>
      </c>
      <c r="N307" s="249" t="s">
        <v>44</v>
      </c>
      <c r="O307" s="92"/>
      <c r="P307" s="250">
        <f>O307*H307</f>
        <v>0</v>
      </c>
      <c r="Q307" s="250">
        <v>0</v>
      </c>
      <c r="R307" s="250">
        <f>Q307*H307</f>
        <v>0</v>
      </c>
      <c r="S307" s="250">
        <v>0.001</v>
      </c>
      <c r="T307" s="251">
        <f>S307*H307</f>
        <v>0.016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6" t="s">
        <v>188</v>
      </c>
      <c r="AT307" s="246" t="s">
        <v>151</v>
      </c>
      <c r="AU307" s="246" t="s">
        <v>126</v>
      </c>
      <c r="AY307" s="18" t="s">
        <v>149</v>
      </c>
      <c r="BE307" s="247">
        <f>IF(N307="základní",J307,0)</f>
        <v>0</v>
      </c>
      <c r="BF307" s="247">
        <f>IF(N307="snížená",J307,0)</f>
        <v>0</v>
      </c>
      <c r="BG307" s="247">
        <f>IF(N307="zákl. přenesená",J307,0)</f>
        <v>0</v>
      </c>
      <c r="BH307" s="247">
        <f>IF(N307="sníž. přenesená",J307,0)</f>
        <v>0</v>
      </c>
      <c r="BI307" s="247">
        <f>IF(N307="nulová",J307,0)</f>
        <v>0</v>
      </c>
      <c r="BJ307" s="18" t="s">
        <v>126</v>
      </c>
      <c r="BK307" s="247">
        <f>ROUND(I307*H307,2)</f>
        <v>0</v>
      </c>
      <c r="BL307" s="18" t="s">
        <v>188</v>
      </c>
      <c r="BM307" s="246" t="s">
        <v>436</v>
      </c>
    </row>
    <row r="308" s="13" customFormat="1">
      <c r="A308" s="13"/>
      <c r="B308" s="252"/>
      <c r="C308" s="253"/>
      <c r="D308" s="254" t="s">
        <v>194</v>
      </c>
      <c r="E308" s="255" t="s">
        <v>1</v>
      </c>
      <c r="F308" s="256" t="s">
        <v>437</v>
      </c>
      <c r="G308" s="253"/>
      <c r="H308" s="257">
        <v>16</v>
      </c>
      <c r="I308" s="258"/>
      <c r="J308" s="253"/>
      <c r="K308" s="253"/>
      <c r="L308" s="259"/>
      <c r="M308" s="260"/>
      <c r="N308" s="261"/>
      <c r="O308" s="261"/>
      <c r="P308" s="261"/>
      <c r="Q308" s="261"/>
      <c r="R308" s="261"/>
      <c r="S308" s="261"/>
      <c r="T308" s="26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3" t="s">
        <v>194</v>
      </c>
      <c r="AU308" s="263" t="s">
        <v>126</v>
      </c>
      <c r="AV308" s="13" t="s">
        <v>126</v>
      </c>
      <c r="AW308" s="13" t="s">
        <v>34</v>
      </c>
      <c r="AX308" s="13" t="s">
        <v>86</v>
      </c>
      <c r="AY308" s="263" t="s">
        <v>149</v>
      </c>
    </row>
    <row r="309" s="2" customFormat="1" ht="24.15" customHeight="1">
      <c r="A309" s="39"/>
      <c r="B309" s="40"/>
      <c r="C309" s="234" t="s">
        <v>438</v>
      </c>
      <c r="D309" s="234" t="s">
        <v>151</v>
      </c>
      <c r="E309" s="235" t="s">
        <v>439</v>
      </c>
      <c r="F309" s="236" t="s">
        <v>440</v>
      </c>
      <c r="G309" s="237" t="s">
        <v>312</v>
      </c>
      <c r="H309" s="238">
        <v>17</v>
      </c>
      <c r="I309" s="239"/>
      <c r="J309" s="240">
        <f>ROUND(I309*H309,2)</f>
        <v>0</v>
      </c>
      <c r="K309" s="236" t="s">
        <v>154</v>
      </c>
      <c r="L309" s="45"/>
      <c r="M309" s="248" t="s">
        <v>1</v>
      </c>
      <c r="N309" s="249" t="s">
        <v>44</v>
      </c>
      <c r="O309" s="92"/>
      <c r="P309" s="250">
        <f>O309*H309</f>
        <v>0</v>
      </c>
      <c r="Q309" s="250">
        <v>0</v>
      </c>
      <c r="R309" s="250">
        <f>Q309*H309</f>
        <v>0</v>
      </c>
      <c r="S309" s="250">
        <v>0</v>
      </c>
      <c r="T309" s="25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6" t="s">
        <v>188</v>
      </c>
      <c r="AT309" s="246" t="s">
        <v>151</v>
      </c>
      <c r="AU309" s="246" t="s">
        <v>126</v>
      </c>
      <c r="AY309" s="18" t="s">
        <v>149</v>
      </c>
      <c r="BE309" s="247">
        <f>IF(N309="základní",J309,0)</f>
        <v>0</v>
      </c>
      <c r="BF309" s="247">
        <f>IF(N309="snížená",J309,0)</f>
        <v>0</v>
      </c>
      <c r="BG309" s="247">
        <f>IF(N309="zákl. přenesená",J309,0)</f>
        <v>0</v>
      </c>
      <c r="BH309" s="247">
        <f>IF(N309="sníž. přenesená",J309,0)</f>
        <v>0</v>
      </c>
      <c r="BI309" s="247">
        <f>IF(N309="nulová",J309,0)</f>
        <v>0</v>
      </c>
      <c r="BJ309" s="18" t="s">
        <v>126</v>
      </c>
      <c r="BK309" s="247">
        <f>ROUND(I309*H309,2)</f>
        <v>0</v>
      </c>
      <c r="BL309" s="18" t="s">
        <v>188</v>
      </c>
      <c r="BM309" s="246" t="s">
        <v>441</v>
      </c>
    </row>
    <row r="310" s="13" customFormat="1">
      <c r="A310" s="13"/>
      <c r="B310" s="252"/>
      <c r="C310" s="253"/>
      <c r="D310" s="254" t="s">
        <v>194</v>
      </c>
      <c r="E310" s="255" t="s">
        <v>1</v>
      </c>
      <c r="F310" s="256" t="s">
        <v>442</v>
      </c>
      <c r="G310" s="253"/>
      <c r="H310" s="257">
        <v>9</v>
      </c>
      <c r="I310" s="258"/>
      <c r="J310" s="253"/>
      <c r="K310" s="253"/>
      <c r="L310" s="259"/>
      <c r="M310" s="260"/>
      <c r="N310" s="261"/>
      <c r="O310" s="261"/>
      <c r="P310" s="261"/>
      <c r="Q310" s="261"/>
      <c r="R310" s="261"/>
      <c r="S310" s="261"/>
      <c r="T310" s="26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3" t="s">
        <v>194</v>
      </c>
      <c r="AU310" s="263" t="s">
        <v>126</v>
      </c>
      <c r="AV310" s="13" t="s">
        <v>126</v>
      </c>
      <c r="AW310" s="13" t="s">
        <v>34</v>
      </c>
      <c r="AX310" s="13" t="s">
        <v>78</v>
      </c>
      <c r="AY310" s="263" t="s">
        <v>149</v>
      </c>
    </row>
    <row r="311" s="13" customFormat="1">
      <c r="A311" s="13"/>
      <c r="B311" s="252"/>
      <c r="C311" s="253"/>
      <c r="D311" s="254" t="s">
        <v>194</v>
      </c>
      <c r="E311" s="255" t="s">
        <v>1</v>
      </c>
      <c r="F311" s="256" t="s">
        <v>443</v>
      </c>
      <c r="G311" s="253"/>
      <c r="H311" s="257">
        <v>8</v>
      </c>
      <c r="I311" s="258"/>
      <c r="J311" s="253"/>
      <c r="K311" s="253"/>
      <c r="L311" s="259"/>
      <c r="M311" s="260"/>
      <c r="N311" s="261"/>
      <c r="O311" s="261"/>
      <c r="P311" s="261"/>
      <c r="Q311" s="261"/>
      <c r="R311" s="261"/>
      <c r="S311" s="261"/>
      <c r="T311" s="26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3" t="s">
        <v>194</v>
      </c>
      <c r="AU311" s="263" t="s">
        <v>126</v>
      </c>
      <c r="AV311" s="13" t="s">
        <v>126</v>
      </c>
      <c r="AW311" s="13" t="s">
        <v>34</v>
      </c>
      <c r="AX311" s="13" t="s">
        <v>78</v>
      </c>
      <c r="AY311" s="263" t="s">
        <v>149</v>
      </c>
    </row>
    <row r="312" s="14" customFormat="1">
      <c r="A312" s="14"/>
      <c r="B312" s="274"/>
      <c r="C312" s="275"/>
      <c r="D312" s="254" t="s">
        <v>194</v>
      </c>
      <c r="E312" s="276" t="s">
        <v>1</v>
      </c>
      <c r="F312" s="277" t="s">
        <v>220</v>
      </c>
      <c r="G312" s="275"/>
      <c r="H312" s="278">
        <v>17</v>
      </c>
      <c r="I312" s="279"/>
      <c r="J312" s="275"/>
      <c r="K312" s="275"/>
      <c r="L312" s="280"/>
      <c r="M312" s="281"/>
      <c r="N312" s="282"/>
      <c r="O312" s="282"/>
      <c r="P312" s="282"/>
      <c r="Q312" s="282"/>
      <c r="R312" s="282"/>
      <c r="S312" s="282"/>
      <c r="T312" s="28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84" t="s">
        <v>194</v>
      </c>
      <c r="AU312" s="284" t="s">
        <v>126</v>
      </c>
      <c r="AV312" s="14" t="s">
        <v>188</v>
      </c>
      <c r="AW312" s="14" t="s">
        <v>34</v>
      </c>
      <c r="AX312" s="14" t="s">
        <v>86</v>
      </c>
      <c r="AY312" s="284" t="s">
        <v>149</v>
      </c>
    </row>
    <row r="313" s="2" customFormat="1" ht="37.8" customHeight="1">
      <c r="A313" s="39"/>
      <c r="B313" s="40"/>
      <c r="C313" s="234" t="s">
        <v>444</v>
      </c>
      <c r="D313" s="234" t="s">
        <v>151</v>
      </c>
      <c r="E313" s="235" t="s">
        <v>445</v>
      </c>
      <c r="F313" s="236" t="s">
        <v>446</v>
      </c>
      <c r="G313" s="237" t="s">
        <v>192</v>
      </c>
      <c r="H313" s="238">
        <v>52.569000000000003</v>
      </c>
      <c r="I313" s="239"/>
      <c r="J313" s="240">
        <f>ROUND(I313*H313,2)</f>
        <v>0</v>
      </c>
      <c r="K313" s="236" t="s">
        <v>154</v>
      </c>
      <c r="L313" s="45"/>
      <c r="M313" s="248" t="s">
        <v>1</v>
      </c>
      <c r="N313" s="249" t="s">
        <v>44</v>
      </c>
      <c r="O313" s="92"/>
      <c r="P313" s="250">
        <f>O313*H313</f>
        <v>0</v>
      </c>
      <c r="Q313" s="250">
        <v>0</v>
      </c>
      <c r="R313" s="250">
        <f>Q313*H313</f>
        <v>0</v>
      </c>
      <c r="S313" s="250">
        <v>0.02</v>
      </c>
      <c r="T313" s="251">
        <f>S313*H313</f>
        <v>1.05138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6" t="s">
        <v>188</v>
      </c>
      <c r="AT313" s="246" t="s">
        <v>151</v>
      </c>
      <c r="AU313" s="246" t="s">
        <v>126</v>
      </c>
      <c r="AY313" s="18" t="s">
        <v>149</v>
      </c>
      <c r="BE313" s="247">
        <f>IF(N313="základní",J313,0)</f>
        <v>0</v>
      </c>
      <c r="BF313" s="247">
        <f>IF(N313="snížená",J313,0)</f>
        <v>0</v>
      </c>
      <c r="BG313" s="247">
        <f>IF(N313="zákl. přenesená",J313,0)</f>
        <v>0</v>
      </c>
      <c r="BH313" s="247">
        <f>IF(N313="sníž. přenesená",J313,0)</f>
        <v>0</v>
      </c>
      <c r="BI313" s="247">
        <f>IF(N313="nulová",J313,0)</f>
        <v>0</v>
      </c>
      <c r="BJ313" s="18" t="s">
        <v>126</v>
      </c>
      <c r="BK313" s="247">
        <f>ROUND(I313*H313,2)</f>
        <v>0</v>
      </c>
      <c r="BL313" s="18" t="s">
        <v>188</v>
      </c>
      <c r="BM313" s="246" t="s">
        <v>447</v>
      </c>
    </row>
    <row r="314" s="16" customFormat="1">
      <c r="A314" s="16"/>
      <c r="B314" s="296"/>
      <c r="C314" s="297"/>
      <c r="D314" s="254" t="s">
        <v>194</v>
      </c>
      <c r="E314" s="298" t="s">
        <v>1</v>
      </c>
      <c r="F314" s="299" t="s">
        <v>448</v>
      </c>
      <c r="G314" s="297"/>
      <c r="H314" s="298" t="s">
        <v>1</v>
      </c>
      <c r="I314" s="300"/>
      <c r="J314" s="297"/>
      <c r="K314" s="297"/>
      <c r="L314" s="301"/>
      <c r="M314" s="302"/>
      <c r="N314" s="303"/>
      <c r="O314" s="303"/>
      <c r="P314" s="303"/>
      <c r="Q314" s="303"/>
      <c r="R314" s="303"/>
      <c r="S314" s="303"/>
      <c r="T314" s="304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305" t="s">
        <v>194</v>
      </c>
      <c r="AU314" s="305" t="s">
        <v>126</v>
      </c>
      <c r="AV314" s="16" t="s">
        <v>86</v>
      </c>
      <c r="AW314" s="16" t="s">
        <v>34</v>
      </c>
      <c r="AX314" s="16" t="s">
        <v>78</v>
      </c>
      <c r="AY314" s="305" t="s">
        <v>149</v>
      </c>
    </row>
    <row r="315" s="13" customFormat="1">
      <c r="A315" s="13"/>
      <c r="B315" s="252"/>
      <c r="C315" s="253"/>
      <c r="D315" s="254" t="s">
        <v>194</v>
      </c>
      <c r="E315" s="255" t="s">
        <v>1</v>
      </c>
      <c r="F315" s="256" t="s">
        <v>449</v>
      </c>
      <c r="G315" s="253"/>
      <c r="H315" s="257">
        <v>52.569000000000003</v>
      </c>
      <c r="I315" s="258"/>
      <c r="J315" s="253"/>
      <c r="K315" s="253"/>
      <c r="L315" s="259"/>
      <c r="M315" s="260"/>
      <c r="N315" s="261"/>
      <c r="O315" s="261"/>
      <c r="P315" s="261"/>
      <c r="Q315" s="261"/>
      <c r="R315" s="261"/>
      <c r="S315" s="261"/>
      <c r="T315" s="26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3" t="s">
        <v>194</v>
      </c>
      <c r="AU315" s="263" t="s">
        <v>126</v>
      </c>
      <c r="AV315" s="13" t="s">
        <v>126</v>
      </c>
      <c r="AW315" s="13" t="s">
        <v>34</v>
      </c>
      <c r="AX315" s="13" t="s">
        <v>78</v>
      </c>
      <c r="AY315" s="263" t="s">
        <v>149</v>
      </c>
    </row>
    <row r="316" s="14" customFormat="1">
      <c r="A316" s="14"/>
      <c r="B316" s="274"/>
      <c r="C316" s="275"/>
      <c r="D316" s="254" t="s">
        <v>194</v>
      </c>
      <c r="E316" s="276" t="s">
        <v>1</v>
      </c>
      <c r="F316" s="277" t="s">
        <v>220</v>
      </c>
      <c r="G316" s="275"/>
      <c r="H316" s="278">
        <v>52.569000000000003</v>
      </c>
      <c r="I316" s="279"/>
      <c r="J316" s="275"/>
      <c r="K316" s="275"/>
      <c r="L316" s="280"/>
      <c r="M316" s="281"/>
      <c r="N316" s="282"/>
      <c r="O316" s="282"/>
      <c r="P316" s="282"/>
      <c r="Q316" s="282"/>
      <c r="R316" s="282"/>
      <c r="S316" s="282"/>
      <c r="T316" s="28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84" t="s">
        <v>194</v>
      </c>
      <c r="AU316" s="284" t="s">
        <v>126</v>
      </c>
      <c r="AV316" s="14" t="s">
        <v>188</v>
      </c>
      <c r="AW316" s="14" t="s">
        <v>34</v>
      </c>
      <c r="AX316" s="14" t="s">
        <v>86</v>
      </c>
      <c r="AY316" s="284" t="s">
        <v>149</v>
      </c>
    </row>
    <row r="317" s="2" customFormat="1" ht="37.8" customHeight="1">
      <c r="A317" s="39"/>
      <c r="B317" s="40"/>
      <c r="C317" s="234" t="s">
        <v>450</v>
      </c>
      <c r="D317" s="234" t="s">
        <v>151</v>
      </c>
      <c r="E317" s="235" t="s">
        <v>451</v>
      </c>
      <c r="F317" s="236" t="s">
        <v>452</v>
      </c>
      <c r="G317" s="237" t="s">
        <v>192</v>
      </c>
      <c r="H317" s="238">
        <v>236.34200000000001</v>
      </c>
      <c r="I317" s="239"/>
      <c r="J317" s="240">
        <f>ROUND(I317*H317,2)</f>
        <v>0</v>
      </c>
      <c r="K317" s="236" t="s">
        <v>154</v>
      </c>
      <c r="L317" s="45"/>
      <c r="M317" s="248" t="s">
        <v>1</v>
      </c>
      <c r="N317" s="249" t="s">
        <v>44</v>
      </c>
      <c r="O317" s="92"/>
      <c r="P317" s="250">
        <f>O317*H317</f>
        <v>0</v>
      </c>
      <c r="Q317" s="250">
        <v>0</v>
      </c>
      <c r="R317" s="250">
        <f>Q317*H317</f>
        <v>0</v>
      </c>
      <c r="S317" s="250">
        <v>0.02</v>
      </c>
      <c r="T317" s="251">
        <f>S317*H317</f>
        <v>4.7268400000000002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6" t="s">
        <v>188</v>
      </c>
      <c r="AT317" s="246" t="s">
        <v>151</v>
      </c>
      <c r="AU317" s="246" t="s">
        <v>126</v>
      </c>
      <c r="AY317" s="18" t="s">
        <v>149</v>
      </c>
      <c r="BE317" s="247">
        <f>IF(N317="základní",J317,0)</f>
        <v>0</v>
      </c>
      <c r="BF317" s="247">
        <f>IF(N317="snížená",J317,0)</f>
        <v>0</v>
      </c>
      <c r="BG317" s="247">
        <f>IF(N317="zákl. přenesená",J317,0)</f>
        <v>0</v>
      </c>
      <c r="BH317" s="247">
        <f>IF(N317="sníž. přenesená",J317,0)</f>
        <v>0</v>
      </c>
      <c r="BI317" s="247">
        <f>IF(N317="nulová",J317,0)</f>
        <v>0</v>
      </c>
      <c r="BJ317" s="18" t="s">
        <v>126</v>
      </c>
      <c r="BK317" s="247">
        <f>ROUND(I317*H317,2)</f>
        <v>0</v>
      </c>
      <c r="BL317" s="18" t="s">
        <v>188</v>
      </c>
      <c r="BM317" s="246" t="s">
        <v>453</v>
      </c>
    </row>
    <row r="318" s="13" customFormat="1">
      <c r="A318" s="13"/>
      <c r="B318" s="252"/>
      <c r="C318" s="253"/>
      <c r="D318" s="254" t="s">
        <v>194</v>
      </c>
      <c r="E318" s="255" t="s">
        <v>1</v>
      </c>
      <c r="F318" s="256" t="s">
        <v>454</v>
      </c>
      <c r="G318" s="253"/>
      <c r="H318" s="257">
        <v>236.34200000000001</v>
      </c>
      <c r="I318" s="258"/>
      <c r="J318" s="253"/>
      <c r="K318" s="253"/>
      <c r="L318" s="259"/>
      <c r="M318" s="260"/>
      <c r="N318" s="261"/>
      <c r="O318" s="261"/>
      <c r="P318" s="261"/>
      <c r="Q318" s="261"/>
      <c r="R318" s="261"/>
      <c r="S318" s="261"/>
      <c r="T318" s="26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3" t="s">
        <v>194</v>
      </c>
      <c r="AU318" s="263" t="s">
        <v>126</v>
      </c>
      <c r="AV318" s="13" t="s">
        <v>126</v>
      </c>
      <c r="AW318" s="13" t="s">
        <v>34</v>
      </c>
      <c r="AX318" s="13" t="s">
        <v>78</v>
      </c>
      <c r="AY318" s="263" t="s">
        <v>149</v>
      </c>
    </row>
    <row r="319" s="14" customFormat="1">
      <c r="A319" s="14"/>
      <c r="B319" s="274"/>
      <c r="C319" s="275"/>
      <c r="D319" s="254" t="s">
        <v>194</v>
      </c>
      <c r="E319" s="276" t="s">
        <v>1</v>
      </c>
      <c r="F319" s="277" t="s">
        <v>220</v>
      </c>
      <c r="G319" s="275"/>
      <c r="H319" s="278">
        <v>236.34200000000001</v>
      </c>
      <c r="I319" s="279"/>
      <c r="J319" s="275"/>
      <c r="K319" s="275"/>
      <c r="L319" s="280"/>
      <c r="M319" s="281"/>
      <c r="N319" s="282"/>
      <c r="O319" s="282"/>
      <c r="P319" s="282"/>
      <c r="Q319" s="282"/>
      <c r="R319" s="282"/>
      <c r="S319" s="282"/>
      <c r="T319" s="28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84" t="s">
        <v>194</v>
      </c>
      <c r="AU319" s="284" t="s">
        <v>126</v>
      </c>
      <c r="AV319" s="14" t="s">
        <v>188</v>
      </c>
      <c r="AW319" s="14" t="s">
        <v>34</v>
      </c>
      <c r="AX319" s="14" t="s">
        <v>86</v>
      </c>
      <c r="AY319" s="284" t="s">
        <v>149</v>
      </c>
    </row>
    <row r="320" s="2" customFormat="1" ht="37.8" customHeight="1">
      <c r="A320" s="39"/>
      <c r="B320" s="40"/>
      <c r="C320" s="234" t="s">
        <v>455</v>
      </c>
      <c r="D320" s="234" t="s">
        <v>151</v>
      </c>
      <c r="E320" s="235" t="s">
        <v>456</v>
      </c>
      <c r="F320" s="236" t="s">
        <v>457</v>
      </c>
      <c r="G320" s="237" t="s">
        <v>192</v>
      </c>
      <c r="H320" s="238">
        <v>38.585999999999999</v>
      </c>
      <c r="I320" s="239"/>
      <c r="J320" s="240">
        <f>ROUND(I320*H320,2)</f>
        <v>0</v>
      </c>
      <c r="K320" s="236" t="s">
        <v>154</v>
      </c>
      <c r="L320" s="45"/>
      <c r="M320" s="248" t="s">
        <v>1</v>
      </c>
      <c r="N320" s="249" t="s">
        <v>44</v>
      </c>
      <c r="O320" s="92"/>
      <c r="P320" s="250">
        <f>O320*H320</f>
        <v>0</v>
      </c>
      <c r="Q320" s="250">
        <v>0</v>
      </c>
      <c r="R320" s="250">
        <f>Q320*H320</f>
        <v>0</v>
      </c>
      <c r="S320" s="250">
        <v>0.045999999999999999</v>
      </c>
      <c r="T320" s="251">
        <f>S320*H320</f>
        <v>1.774956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6" t="s">
        <v>188</v>
      </c>
      <c r="AT320" s="246" t="s">
        <v>151</v>
      </c>
      <c r="AU320" s="246" t="s">
        <v>126</v>
      </c>
      <c r="AY320" s="18" t="s">
        <v>149</v>
      </c>
      <c r="BE320" s="247">
        <f>IF(N320="základní",J320,0)</f>
        <v>0</v>
      </c>
      <c r="BF320" s="247">
        <f>IF(N320="snížená",J320,0)</f>
        <v>0</v>
      </c>
      <c r="BG320" s="247">
        <f>IF(N320="zákl. přenesená",J320,0)</f>
        <v>0</v>
      </c>
      <c r="BH320" s="247">
        <f>IF(N320="sníž. přenesená",J320,0)</f>
        <v>0</v>
      </c>
      <c r="BI320" s="247">
        <f>IF(N320="nulová",J320,0)</f>
        <v>0</v>
      </c>
      <c r="BJ320" s="18" t="s">
        <v>126</v>
      </c>
      <c r="BK320" s="247">
        <f>ROUND(I320*H320,2)</f>
        <v>0</v>
      </c>
      <c r="BL320" s="18" t="s">
        <v>188</v>
      </c>
      <c r="BM320" s="246" t="s">
        <v>458</v>
      </c>
    </row>
    <row r="321" s="13" customFormat="1">
      <c r="A321" s="13"/>
      <c r="B321" s="252"/>
      <c r="C321" s="253"/>
      <c r="D321" s="254" t="s">
        <v>194</v>
      </c>
      <c r="E321" s="255" t="s">
        <v>1</v>
      </c>
      <c r="F321" s="256" t="s">
        <v>459</v>
      </c>
      <c r="G321" s="253"/>
      <c r="H321" s="257">
        <v>3.6000000000000001</v>
      </c>
      <c r="I321" s="258"/>
      <c r="J321" s="253"/>
      <c r="K321" s="253"/>
      <c r="L321" s="259"/>
      <c r="M321" s="260"/>
      <c r="N321" s="261"/>
      <c r="O321" s="261"/>
      <c r="P321" s="261"/>
      <c r="Q321" s="261"/>
      <c r="R321" s="261"/>
      <c r="S321" s="261"/>
      <c r="T321" s="26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3" t="s">
        <v>194</v>
      </c>
      <c r="AU321" s="263" t="s">
        <v>126</v>
      </c>
      <c r="AV321" s="13" t="s">
        <v>126</v>
      </c>
      <c r="AW321" s="13" t="s">
        <v>34</v>
      </c>
      <c r="AX321" s="13" t="s">
        <v>78</v>
      </c>
      <c r="AY321" s="263" t="s">
        <v>149</v>
      </c>
    </row>
    <row r="322" s="13" customFormat="1">
      <c r="A322" s="13"/>
      <c r="B322" s="252"/>
      <c r="C322" s="253"/>
      <c r="D322" s="254" t="s">
        <v>194</v>
      </c>
      <c r="E322" s="255" t="s">
        <v>1</v>
      </c>
      <c r="F322" s="256" t="s">
        <v>460</v>
      </c>
      <c r="G322" s="253"/>
      <c r="H322" s="257">
        <v>27.359999999999999</v>
      </c>
      <c r="I322" s="258"/>
      <c r="J322" s="253"/>
      <c r="K322" s="253"/>
      <c r="L322" s="259"/>
      <c r="M322" s="260"/>
      <c r="N322" s="261"/>
      <c r="O322" s="261"/>
      <c r="P322" s="261"/>
      <c r="Q322" s="261"/>
      <c r="R322" s="261"/>
      <c r="S322" s="261"/>
      <c r="T322" s="26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3" t="s">
        <v>194</v>
      </c>
      <c r="AU322" s="263" t="s">
        <v>126</v>
      </c>
      <c r="AV322" s="13" t="s">
        <v>126</v>
      </c>
      <c r="AW322" s="13" t="s">
        <v>34</v>
      </c>
      <c r="AX322" s="13" t="s">
        <v>78</v>
      </c>
      <c r="AY322" s="263" t="s">
        <v>149</v>
      </c>
    </row>
    <row r="323" s="13" customFormat="1">
      <c r="A323" s="13"/>
      <c r="B323" s="252"/>
      <c r="C323" s="253"/>
      <c r="D323" s="254" t="s">
        <v>194</v>
      </c>
      <c r="E323" s="255" t="s">
        <v>1</v>
      </c>
      <c r="F323" s="256" t="s">
        <v>461</v>
      </c>
      <c r="G323" s="253"/>
      <c r="H323" s="257">
        <v>-1.8999999999999999</v>
      </c>
      <c r="I323" s="258"/>
      <c r="J323" s="253"/>
      <c r="K323" s="253"/>
      <c r="L323" s="259"/>
      <c r="M323" s="260"/>
      <c r="N323" s="261"/>
      <c r="O323" s="261"/>
      <c r="P323" s="261"/>
      <c r="Q323" s="261"/>
      <c r="R323" s="261"/>
      <c r="S323" s="261"/>
      <c r="T323" s="26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3" t="s">
        <v>194</v>
      </c>
      <c r="AU323" s="263" t="s">
        <v>126</v>
      </c>
      <c r="AV323" s="13" t="s">
        <v>126</v>
      </c>
      <c r="AW323" s="13" t="s">
        <v>34</v>
      </c>
      <c r="AX323" s="13" t="s">
        <v>78</v>
      </c>
      <c r="AY323" s="263" t="s">
        <v>149</v>
      </c>
    </row>
    <row r="324" s="13" customFormat="1">
      <c r="A324" s="13"/>
      <c r="B324" s="252"/>
      <c r="C324" s="253"/>
      <c r="D324" s="254" t="s">
        <v>194</v>
      </c>
      <c r="E324" s="255" t="s">
        <v>1</v>
      </c>
      <c r="F324" s="256" t="s">
        <v>249</v>
      </c>
      <c r="G324" s="253"/>
      <c r="H324" s="257">
        <v>2.04</v>
      </c>
      <c r="I324" s="258"/>
      <c r="J324" s="253"/>
      <c r="K324" s="253"/>
      <c r="L324" s="259"/>
      <c r="M324" s="260"/>
      <c r="N324" s="261"/>
      <c r="O324" s="261"/>
      <c r="P324" s="261"/>
      <c r="Q324" s="261"/>
      <c r="R324" s="261"/>
      <c r="S324" s="261"/>
      <c r="T324" s="26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3" t="s">
        <v>194</v>
      </c>
      <c r="AU324" s="263" t="s">
        <v>126</v>
      </c>
      <c r="AV324" s="13" t="s">
        <v>126</v>
      </c>
      <c r="AW324" s="13" t="s">
        <v>34</v>
      </c>
      <c r="AX324" s="13" t="s">
        <v>78</v>
      </c>
      <c r="AY324" s="263" t="s">
        <v>149</v>
      </c>
    </row>
    <row r="325" s="13" customFormat="1">
      <c r="A325" s="13"/>
      <c r="B325" s="252"/>
      <c r="C325" s="253"/>
      <c r="D325" s="254" t="s">
        <v>194</v>
      </c>
      <c r="E325" s="255" t="s">
        <v>1</v>
      </c>
      <c r="F325" s="256" t="s">
        <v>462</v>
      </c>
      <c r="G325" s="253"/>
      <c r="H325" s="257">
        <v>0.70199999999999996</v>
      </c>
      <c r="I325" s="258"/>
      <c r="J325" s="253"/>
      <c r="K325" s="253"/>
      <c r="L325" s="259"/>
      <c r="M325" s="260"/>
      <c r="N325" s="261"/>
      <c r="O325" s="261"/>
      <c r="P325" s="261"/>
      <c r="Q325" s="261"/>
      <c r="R325" s="261"/>
      <c r="S325" s="261"/>
      <c r="T325" s="26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3" t="s">
        <v>194</v>
      </c>
      <c r="AU325" s="263" t="s">
        <v>126</v>
      </c>
      <c r="AV325" s="13" t="s">
        <v>126</v>
      </c>
      <c r="AW325" s="13" t="s">
        <v>34</v>
      </c>
      <c r="AX325" s="13" t="s">
        <v>78</v>
      </c>
      <c r="AY325" s="263" t="s">
        <v>149</v>
      </c>
    </row>
    <row r="326" s="13" customFormat="1">
      <c r="A326" s="13"/>
      <c r="B326" s="252"/>
      <c r="C326" s="253"/>
      <c r="D326" s="254" t="s">
        <v>194</v>
      </c>
      <c r="E326" s="255" t="s">
        <v>1</v>
      </c>
      <c r="F326" s="256" t="s">
        <v>463</v>
      </c>
      <c r="G326" s="253"/>
      <c r="H326" s="257">
        <v>4.7999999999999998</v>
      </c>
      <c r="I326" s="258"/>
      <c r="J326" s="253"/>
      <c r="K326" s="253"/>
      <c r="L326" s="259"/>
      <c r="M326" s="260"/>
      <c r="N326" s="261"/>
      <c r="O326" s="261"/>
      <c r="P326" s="261"/>
      <c r="Q326" s="261"/>
      <c r="R326" s="261"/>
      <c r="S326" s="261"/>
      <c r="T326" s="26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3" t="s">
        <v>194</v>
      </c>
      <c r="AU326" s="263" t="s">
        <v>126</v>
      </c>
      <c r="AV326" s="13" t="s">
        <v>126</v>
      </c>
      <c r="AW326" s="13" t="s">
        <v>34</v>
      </c>
      <c r="AX326" s="13" t="s">
        <v>78</v>
      </c>
      <c r="AY326" s="263" t="s">
        <v>149</v>
      </c>
    </row>
    <row r="327" s="13" customFormat="1">
      <c r="A327" s="13"/>
      <c r="B327" s="252"/>
      <c r="C327" s="253"/>
      <c r="D327" s="254" t="s">
        <v>194</v>
      </c>
      <c r="E327" s="255" t="s">
        <v>1</v>
      </c>
      <c r="F327" s="256" t="s">
        <v>464</v>
      </c>
      <c r="G327" s="253"/>
      <c r="H327" s="257">
        <v>1.984</v>
      </c>
      <c r="I327" s="258"/>
      <c r="J327" s="253"/>
      <c r="K327" s="253"/>
      <c r="L327" s="259"/>
      <c r="M327" s="260"/>
      <c r="N327" s="261"/>
      <c r="O327" s="261"/>
      <c r="P327" s="261"/>
      <c r="Q327" s="261"/>
      <c r="R327" s="261"/>
      <c r="S327" s="261"/>
      <c r="T327" s="26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3" t="s">
        <v>194</v>
      </c>
      <c r="AU327" s="263" t="s">
        <v>126</v>
      </c>
      <c r="AV327" s="13" t="s">
        <v>126</v>
      </c>
      <c r="AW327" s="13" t="s">
        <v>34</v>
      </c>
      <c r="AX327" s="13" t="s">
        <v>78</v>
      </c>
      <c r="AY327" s="263" t="s">
        <v>149</v>
      </c>
    </row>
    <row r="328" s="14" customFormat="1">
      <c r="A328" s="14"/>
      <c r="B328" s="274"/>
      <c r="C328" s="275"/>
      <c r="D328" s="254" t="s">
        <v>194</v>
      </c>
      <c r="E328" s="276" t="s">
        <v>1</v>
      </c>
      <c r="F328" s="277" t="s">
        <v>220</v>
      </c>
      <c r="G328" s="275"/>
      <c r="H328" s="278">
        <v>38.585999999999999</v>
      </c>
      <c r="I328" s="279"/>
      <c r="J328" s="275"/>
      <c r="K328" s="275"/>
      <c r="L328" s="280"/>
      <c r="M328" s="281"/>
      <c r="N328" s="282"/>
      <c r="O328" s="282"/>
      <c r="P328" s="282"/>
      <c r="Q328" s="282"/>
      <c r="R328" s="282"/>
      <c r="S328" s="282"/>
      <c r="T328" s="28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84" t="s">
        <v>194</v>
      </c>
      <c r="AU328" s="284" t="s">
        <v>126</v>
      </c>
      <c r="AV328" s="14" t="s">
        <v>188</v>
      </c>
      <c r="AW328" s="14" t="s">
        <v>34</v>
      </c>
      <c r="AX328" s="14" t="s">
        <v>86</v>
      </c>
      <c r="AY328" s="284" t="s">
        <v>149</v>
      </c>
    </row>
    <row r="329" s="12" customFormat="1" ht="22.8" customHeight="1">
      <c r="A329" s="12"/>
      <c r="B329" s="218"/>
      <c r="C329" s="219"/>
      <c r="D329" s="220" t="s">
        <v>77</v>
      </c>
      <c r="E329" s="232" t="s">
        <v>465</v>
      </c>
      <c r="F329" s="232" t="s">
        <v>466</v>
      </c>
      <c r="G329" s="219"/>
      <c r="H329" s="219"/>
      <c r="I329" s="222"/>
      <c r="J329" s="233">
        <f>BK329</f>
        <v>0</v>
      </c>
      <c r="K329" s="219"/>
      <c r="L329" s="224"/>
      <c r="M329" s="225"/>
      <c r="N329" s="226"/>
      <c r="O329" s="226"/>
      <c r="P329" s="227">
        <f>SUM(P330:P334)</f>
        <v>0</v>
      </c>
      <c r="Q329" s="226"/>
      <c r="R329" s="227">
        <f>SUM(R330:R334)</f>
        <v>0</v>
      </c>
      <c r="S329" s="226"/>
      <c r="T329" s="228">
        <f>SUM(T330:T334)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29" t="s">
        <v>86</v>
      </c>
      <c r="AT329" s="230" t="s">
        <v>77</v>
      </c>
      <c r="AU329" s="230" t="s">
        <v>86</v>
      </c>
      <c r="AY329" s="229" t="s">
        <v>149</v>
      </c>
      <c r="BK329" s="231">
        <f>SUM(BK330:BK334)</f>
        <v>0</v>
      </c>
    </row>
    <row r="330" s="2" customFormat="1" ht="24.15" customHeight="1">
      <c r="A330" s="39"/>
      <c r="B330" s="40"/>
      <c r="C330" s="234" t="s">
        <v>467</v>
      </c>
      <c r="D330" s="234" t="s">
        <v>151</v>
      </c>
      <c r="E330" s="235" t="s">
        <v>468</v>
      </c>
      <c r="F330" s="236" t="s">
        <v>469</v>
      </c>
      <c r="G330" s="237" t="s">
        <v>198</v>
      </c>
      <c r="H330" s="238">
        <v>26.757000000000001</v>
      </c>
      <c r="I330" s="239"/>
      <c r="J330" s="240">
        <f>ROUND(I330*H330,2)</f>
        <v>0</v>
      </c>
      <c r="K330" s="236" t="s">
        <v>154</v>
      </c>
      <c r="L330" s="45"/>
      <c r="M330" s="248" t="s">
        <v>1</v>
      </c>
      <c r="N330" s="249" t="s">
        <v>44</v>
      </c>
      <c r="O330" s="92"/>
      <c r="P330" s="250">
        <f>O330*H330</f>
        <v>0</v>
      </c>
      <c r="Q330" s="250">
        <v>0</v>
      </c>
      <c r="R330" s="250">
        <f>Q330*H330</f>
        <v>0</v>
      </c>
      <c r="S330" s="250">
        <v>0</v>
      </c>
      <c r="T330" s="25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6" t="s">
        <v>188</v>
      </c>
      <c r="AT330" s="246" t="s">
        <v>151</v>
      </c>
      <c r="AU330" s="246" t="s">
        <v>126</v>
      </c>
      <c r="AY330" s="18" t="s">
        <v>149</v>
      </c>
      <c r="BE330" s="247">
        <f>IF(N330="základní",J330,0)</f>
        <v>0</v>
      </c>
      <c r="BF330" s="247">
        <f>IF(N330="snížená",J330,0)</f>
        <v>0</v>
      </c>
      <c r="BG330" s="247">
        <f>IF(N330="zákl. přenesená",J330,0)</f>
        <v>0</v>
      </c>
      <c r="BH330" s="247">
        <f>IF(N330="sníž. přenesená",J330,0)</f>
        <v>0</v>
      </c>
      <c r="BI330" s="247">
        <f>IF(N330="nulová",J330,0)</f>
        <v>0</v>
      </c>
      <c r="BJ330" s="18" t="s">
        <v>126</v>
      </c>
      <c r="BK330" s="247">
        <f>ROUND(I330*H330,2)</f>
        <v>0</v>
      </c>
      <c r="BL330" s="18" t="s">
        <v>188</v>
      </c>
      <c r="BM330" s="246" t="s">
        <v>470</v>
      </c>
    </row>
    <row r="331" s="2" customFormat="1" ht="24.15" customHeight="1">
      <c r="A331" s="39"/>
      <c r="B331" s="40"/>
      <c r="C331" s="234" t="s">
        <v>471</v>
      </c>
      <c r="D331" s="234" t="s">
        <v>151</v>
      </c>
      <c r="E331" s="235" t="s">
        <v>472</v>
      </c>
      <c r="F331" s="236" t="s">
        <v>473</v>
      </c>
      <c r="G331" s="237" t="s">
        <v>198</v>
      </c>
      <c r="H331" s="238">
        <v>642.16800000000001</v>
      </c>
      <c r="I331" s="239"/>
      <c r="J331" s="240">
        <f>ROUND(I331*H331,2)</f>
        <v>0</v>
      </c>
      <c r="K331" s="236" t="s">
        <v>154</v>
      </c>
      <c r="L331" s="45"/>
      <c r="M331" s="248" t="s">
        <v>1</v>
      </c>
      <c r="N331" s="249" t="s">
        <v>44</v>
      </c>
      <c r="O331" s="92"/>
      <c r="P331" s="250">
        <f>O331*H331</f>
        <v>0</v>
      </c>
      <c r="Q331" s="250">
        <v>0</v>
      </c>
      <c r="R331" s="250">
        <f>Q331*H331</f>
        <v>0</v>
      </c>
      <c r="S331" s="250">
        <v>0</v>
      </c>
      <c r="T331" s="25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6" t="s">
        <v>188</v>
      </c>
      <c r="AT331" s="246" t="s">
        <v>151</v>
      </c>
      <c r="AU331" s="246" t="s">
        <v>126</v>
      </c>
      <c r="AY331" s="18" t="s">
        <v>149</v>
      </c>
      <c r="BE331" s="247">
        <f>IF(N331="základní",J331,0)</f>
        <v>0</v>
      </c>
      <c r="BF331" s="247">
        <f>IF(N331="snížená",J331,0)</f>
        <v>0</v>
      </c>
      <c r="BG331" s="247">
        <f>IF(N331="zákl. přenesená",J331,0)</f>
        <v>0</v>
      </c>
      <c r="BH331" s="247">
        <f>IF(N331="sníž. přenesená",J331,0)</f>
        <v>0</v>
      </c>
      <c r="BI331" s="247">
        <f>IF(N331="nulová",J331,0)</f>
        <v>0</v>
      </c>
      <c r="BJ331" s="18" t="s">
        <v>126</v>
      </c>
      <c r="BK331" s="247">
        <f>ROUND(I331*H331,2)</f>
        <v>0</v>
      </c>
      <c r="BL331" s="18" t="s">
        <v>188</v>
      </c>
      <c r="BM331" s="246" t="s">
        <v>474</v>
      </c>
    </row>
    <row r="332" s="13" customFormat="1">
      <c r="A332" s="13"/>
      <c r="B332" s="252"/>
      <c r="C332" s="253"/>
      <c r="D332" s="254" t="s">
        <v>194</v>
      </c>
      <c r="E332" s="253"/>
      <c r="F332" s="256" t="s">
        <v>475</v>
      </c>
      <c r="G332" s="253"/>
      <c r="H332" s="257">
        <v>642.16800000000001</v>
      </c>
      <c r="I332" s="258"/>
      <c r="J332" s="253"/>
      <c r="K332" s="253"/>
      <c r="L332" s="259"/>
      <c r="M332" s="260"/>
      <c r="N332" s="261"/>
      <c r="O332" s="261"/>
      <c r="P332" s="261"/>
      <c r="Q332" s="261"/>
      <c r="R332" s="261"/>
      <c r="S332" s="261"/>
      <c r="T332" s="26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3" t="s">
        <v>194</v>
      </c>
      <c r="AU332" s="263" t="s">
        <v>126</v>
      </c>
      <c r="AV332" s="13" t="s">
        <v>126</v>
      </c>
      <c r="AW332" s="13" t="s">
        <v>4</v>
      </c>
      <c r="AX332" s="13" t="s">
        <v>86</v>
      </c>
      <c r="AY332" s="263" t="s">
        <v>149</v>
      </c>
    </row>
    <row r="333" s="2" customFormat="1" ht="33" customHeight="1">
      <c r="A333" s="39"/>
      <c r="B333" s="40"/>
      <c r="C333" s="234" t="s">
        <v>476</v>
      </c>
      <c r="D333" s="234" t="s">
        <v>151</v>
      </c>
      <c r="E333" s="235" t="s">
        <v>477</v>
      </c>
      <c r="F333" s="236" t="s">
        <v>478</v>
      </c>
      <c r="G333" s="237" t="s">
        <v>198</v>
      </c>
      <c r="H333" s="238">
        <v>26.757000000000001</v>
      </c>
      <c r="I333" s="239"/>
      <c r="J333" s="240">
        <f>ROUND(I333*H333,2)</f>
        <v>0</v>
      </c>
      <c r="K333" s="236" t="s">
        <v>154</v>
      </c>
      <c r="L333" s="45"/>
      <c r="M333" s="248" t="s">
        <v>1</v>
      </c>
      <c r="N333" s="249" t="s">
        <v>44</v>
      </c>
      <c r="O333" s="92"/>
      <c r="P333" s="250">
        <f>O333*H333</f>
        <v>0</v>
      </c>
      <c r="Q333" s="250">
        <v>0</v>
      </c>
      <c r="R333" s="250">
        <f>Q333*H333</f>
        <v>0</v>
      </c>
      <c r="S333" s="250">
        <v>0</v>
      </c>
      <c r="T333" s="251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6" t="s">
        <v>188</v>
      </c>
      <c r="AT333" s="246" t="s">
        <v>151</v>
      </c>
      <c r="AU333" s="246" t="s">
        <v>126</v>
      </c>
      <c r="AY333" s="18" t="s">
        <v>149</v>
      </c>
      <c r="BE333" s="247">
        <f>IF(N333="základní",J333,0)</f>
        <v>0</v>
      </c>
      <c r="BF333" s="247">
        <f>IF(N333="snížená",J333,0)</f>
        <v>0</v>
      </c>
      <c r="BG333" s="247">
        <f>IF(N333="zákl. přenesená",J333,0)</f>
        <v>0</v>
      </c>
      <c r="BH333" s="247">
        <f>IF(N333="sníž. přenesená",J333,0)</f>
        <v>0</v>
      </c>
      <c r="BI333" s="247">
        <f>IF(N333="nulová",J333,0)</f>
        <v>0</v>
      </c>
      <c r="BJ333" s="18" t="s">
        <v>126</v>
      </c>
      <c r="BK333" s="247">
        <f>ROUND(I333*H333,2)</f>
        <v>0</v>
      </c>
      <c r="BL333" s="18" t="s">
        <v>188</v>
      </c>
      <c r="BM333" s="246" t="s">
        <v>479</v>
      </c>
    </row>
    <row r="334" s="2" customFormat="1" ht="33" customHeight="1">
      <c r="A334" s="39"/>
      <c r="B334" s="40"/>
      <c r="C334" s="234" t="s">
        <v>480</v>
      </c>
      <c r="D334" s="234" t="s">
        <v>151</v>
      </c>
      <c r="E334" s="235" t="s">
        <v>481</v>
      </c>
      <c r="F334" s="236" t="s">
        <v>482</v>
      </c>
      <c r="G334" s="237" t="s">
        <v>198</v>
      </c>
      <c r="H334" s="238">
        <v>26.759</v>
      </c>
      <c r="I334" s="239"/>
      <c r="J334" s="240">
        <f>ROUND(I334*H334,2)</f>
        <v>0</v>
      </c>
      <c r="K334" s="236" t="s">
        <v>154</v>
      </c>
      <c r="L334" s="45"/>
      <c r="M334" s="248" t="s">
        <v>1</v>
      </c>
      <c r="N334" s="249" t="s">
        <v>44</v>
      </c>
      <c r="O334" s="92"/>
      <c r="P334" s="250">
        <f>O334*H334</f>
        <v>0</v>
      </c>
      <c r="Q334" s="250">
        <v>0</v>
      </c>
      <c r="R334" s="250">
        <f>Q334*H334</f>
        <v>0</v>
      </c>
      <c r="S334" s="250">
        <v>0</v>
      </c>
      <c r="T334" s="25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6" t="s">
        <v>188</v>
      </c>
      <c r="AT334" s="246" t="s">
        <v>151</v>
      </c>
      <c r="AU334" s="246" t="s">
        <v>126</v>
      </c>
      <c r="AY334" s="18" t="s">
        <v>149</v>
      </c>
      <c r="BE334" s="247">
        <f>IF(N334="základní",J334,0)</f>
        <v>0</v>
      </c>
      <c r="BF334" s="247">
        <f>IF(N334="snížená",J334,0)</f>
        <v>0</v>
      </c>
      <c r="BG334" s="247">
        <f>IF(N334="zákl. přenesená",J334,0)</f>
        <v>0</v>
      </c>
      <c r="BH334" s="247">
        <f>IF(N334="sníž. přenesená",J334,0)</f>
        <v>0</v>
      </c>
      <c r="BI334" s="247">
        <f>IF(N334="nulová",J334,0)</f>
        <v>0</v>
      </c>
      <c r="BJ334" s="18" t="s">
        <v>126</v>
      </c>
      <c r="BK334" s="247">
        <f>ROUND(I334*H334,2)</f>
        <v>0</v>
      </c>
      <c r="BL334" s="18" t="s">
        <v>188</v>
      </c>
      <c r="BM334" s="246" t="s">
        <v>483</v>
      </c>
    </row>
    <row r="335" s="12" customFormat="1" ht="22.8" customHeight="1">
      <c r="A335" s="12"/>
      <c r="B335" s="218"/>
      <c r="C335" s="219"/>
      <c r="D335" s="220" t="s">
        <v>77</v>
      </c>
      <c r="E335" s="232" t="s">
        <v>484</v>
      </c>
      <c r="F335" s="232" t="s">
        <v>485</v>
      </c>
      <c r="G335" s="219"/>
      <c r="H335" s="219"/>
      <c r="I335" s="222"/>
      <c r="J335" s="233">
        <f>BK335</f>
        <v>0</v>
      </c>
      <c r="K335" s="219"/>
      <c r="L335" s="224"/>
      <c r="M335" s="225"/>
      <c r="N335" s="226"/>
      <c r="O335" s="226"/>
      <c r="P335" s="227">
        <f>P336</f>
        <v>0</v>
      </c>
      <c r="Q335" s="226"/>
      <c r="R335" s="227">
        <f>R336</f>
        <v>0</v>
      </c>
      <c r="S335" s="226"/>
      <c r="T335" s="228">
        <f>T336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29" t="s">
        <v>86</v>
      </c>
      <c r="AT335" s="230" t="s">
        <v>77</v>
      </c>
      <c r="AU335" s="230" t="s">
        <v>86</v>
      </c>
      <c r="AY335" s="229" t="s">
        <v>149</v>
      </c>
      <c r="BK335" s="231">
        <f>BK336</f>
        <v>0</v>
      </c>
    </row>
    <row r="336" s="2" customFormat="1" ht="21.75" customHeight="1">
      <c r="A336" s="39"/>
      <c r="B336" s="40"/>
      <c r="C336" s="234" t="s">
        <v>486</v>
      </c>
      <c r="D336" s="234" t="s">
        <v>151</v>
      </c>
      <c r="E336" s="235" t="s">
        <v>487</v>
      </c>
      <c r="F336" s="236" t="s">
        <v>488</v>
      </c>
      <c r="G336" s="237" t="s">
        <v>198</v>
      </c>
      <c r="H336" s="238">
        <v>4.2329999999999997</v>
      </c>
      <c r="I336" s="239"/>
      <c r="J336" s="240">
        <f>ROUND(I336*H336,2)</f>
        <v>0</v>
      </c>
      <c r="K336" s="236" t="s">
        <v>154</v>
      </c>
      <c r="L336" s="45"/>
      <c r="M336" s="248" t="s">
        <v>1</v>
      </c>
      <c r="N336" s="249" t="s">
        <v>44</v>
      </c>
      <c r="O336" s="92"/>
      <c r="P336" s="250">
        <f>O336*H336</f>
        <v>0</v>
      </c>
      <c r="Q336" s="250">
        <v>0</v>
      </c>
      <c r="R336" s="250">
        <f>Q336*H336</f>
        <v>0</v>
      </c>
      <c r="S336" s="250">
        <v>0</v>
      </c>
      <c r="T336" s="25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6" t="s">
        <v>188</v>
      </c>
      <c r="AT336" s="246" t="s">
        <v>151</v>
      </c>
      <c r="AU336" s="246" t="s">
        <v>126</v>
      </c>
      <c r="AY336" s="18" t="s">
        <v>149</v>
      </c>
      <c r="BE336" s="247">
        <f>IF(N336="základní",J336,0)</f>
        <v>0</v>
      </c>
      <c r="BF336" s="247">
        <f>IF(N336="snížená",J336,0)</f>
        <v>0</v>
      </c>
      <c r="BG336" s="247">
        <f>IF(N336="zákl. přenesená",J336,0)</f>
        <v>0</v>
      </c>
      <c r="BH336" s="247">
        <f>IF(N336="sníž. přenesená",J336,0)</f>
        <v>0</v>
      </c>
      <c r="BI336" s="247">
        <f>IF(N336="nulová",J336,0)</f>
        <v>0</v>
      </c>
      <c r="BJ336" s="18" t="s">
        <v>126</v>
      </c>
      <c r="BK336" s="247">
        <f>ROUND(I336*H336,2)</f>
        <v>0</v>
      </c>
      <c r="BL336" s="18" t="s">
        <v>188</v>
      </c>
      <c r="BM336" s="246" t="s">
        <v>489</v>
      </c>
    </row>
    <row r="337" s="12" customFormat="1" ht="25.92" customHeight="1">
      <c r="A337" s="12"/>
      <c r="B337" s="218"/>
      <c r="C337" s="219"/>
      <c r="D337" s="220" t="s">
        <v>77</v>
      </c>
      <c r="E337" s="221" t="s">
        <v>490</v>
      </c>
      <c r="F337" s="221" t="s">
        <v>491</v>
      </c>
      <c r="G337" s="219"/>
      <c r="H337" s="219"/>
      <c r="I337" s="222"/>
      <c r="J337" s="223">
        <f>BK337</f>
        <v>0</v>
      </c>
      <c r="K337" s="219"/>
      <c r="L337" s="224"/>
      <c r="M337" s="225"/>
      <c r="N337" s="226"/>
      <c r="O337" s="226"/>
      <c r="P337" s="227">
        <f>P338+P342+P352+P365+P370+P390+P394+P402+P417+P464+P489+P517+P547+P551+P591+P601</f>
        <v>0</v>
      </c>
      <c r="Q337" s="226"/>
      <c r="R337" s="227">
        <f>R338+R342+R352+R365+R370+R390+R394+R402+R417+R464+R489+R517+R547+R551+R591+R601</f>
        <v>3.4373066299999993</v>
      </c>
      <c r="S337" s="226"/>
      <c r="T337" s="228">
        <f>T338+T342+T352+T365+T370+T390+T394+T402+T417+T464+T489+T517+T547+T551+T591+T601</f>
        <v>2.6341027599999998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29" t="s">
        <v>126</v>
      </c>
      <c r="AT337" s="230" t="s">
        <v>77</v>
      </c>
      <c r="AU337" s="230" t="s">
        <v>78</v>
      </c>
      <c r="AY337" s="229" t="s">
        <v>149</v>
      </c>
      <c r="BK337" s="231">
        <f>BK338+BK342+BK352+BK365+BK370+BK390+BK394+BK402+BK417+BK464+BK489+BK517+BK547+BK551+BK591+BK601</f>
        <v>0</v>
      </c>
    </row>
    <row r="338" s="12" customFormat="1" ht="22.8" customHeight="1">
      <c r="A338" s="12"/>
      <c r="B338" s="218"/>
      <c r="C338" s="219"/>
      <c r="D338" s="220" t="s">
        <v>77</v>
      </c>
      <c r="E338" s="232" t="s">
        <v>492</v>
      </c>
      <c r="F338" s="232" t="s">
        <v>493</v>
      </c>
      <c r="G338" s="219"/>
      <c r="H338" s="219"/>
      <c r="I338" s="222"/>
      <c r="J338" s="233">
        <f>BK338</f>
        <v>0</v>
      </c>
      <c r="K338" s="219"/>
      <c r="L338" s="224"/>
      <c r="M338" s="225"/>
      <c r="N338" s="226"/>
      <c r="O338" s="226"/>
      <c r="P338" s="227">
        <f>SUM(P339:P341)</f>
        <v>0</v>
      </c>
      <c r="Q338" s="226"/>
      <c r="R338" s="227">
        <f>SUM(R339:R341)</f>
        <v>0</v>
      </c>
      <c r="S338" s="226"/>
      <c r="T338" s="228">
        <f>SUM(T339:T341)</f>
        <v>0.026620000000000001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29" t="s">
        <v>126</v>
      </c>
      <c r="AT338" s="230" t="s">
        <v>77</v>
      </c>
      <c r="AU338" s="230" t="s">
        <v>86</v>
      </c>
      <c r="AY338" s="229" t="s">
        <v>149</v>
      </c>
      <c r="BK338" s="231">
        <f>SUM(BK339:BK341)</f>
        <v>0</v>
      </c>
    </row>
    <row r="339" s="2" customFormat="1" ht="16.5" customHeight="1">
      <c r="A339" s="39"/>
      <c r="B339" s="40"/>
      <c r="C339" s="234" t="s">
        <v>494</v>
      </c>
      <c r="D339" s="234" t="s">
        <v>151</v>
      </c>
      <c r="E339" s="235" t="s">
        <v>495</v>
      </c>
      <c r="F339" s="236" t="s">
        <v>496</v>
      </c>
      <c r="G339" s="237" t="s">
        <v>192</v>
      </c>
      <c r="H339" s="238">
        <v>6.6550000000000002</v>
      </c>
      <c r="I339" s="239"/>
      <c r="J339" s="240">
        <f>ROUND(I339*H339,2)</f>
        <v>0</v>
      </c>
      <c r="K339" s="236" t="s">
        <v>154</v>
      </c>
      <c r="L339" s="45"/>
      <c r="M339" s="248" t="s">
        <v>1</v>
      </c>
      <c r="N339" s="249" t="s">
        <v>44</v>
      </c>
      <c r="O339" s="92"/>
      <c r="P339" s="250">
        <f>O339*H339</f>
        <v>0</v>
      </c>
      <c r="Q339" s="250">
        <v>0</v>
      </c>
      <c r="R339" s="250">
        <f>Q339*H339</f>
        <v>0</v>
      </c>
      <c r="S339" s="250">
        <v>0.0040000000000000001</v>
      </c>
      <c r="T339" s="251">
        <f>S339*H339</f>
        <v>0.026620000000000001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6" t="s">
        <v>280</v>
      </c>
      <c r="AT339" s="246" t="s">
        <v>151</v>
      </c>
      <c r="AU339" s="246" t="s">
        <v>126</v>
      </c>
      <c r="AY339" s="18" t="s">
        <v>149</v>
      </c>
      <c r="BE339" s="247">
        <f>IF(N339="základní",J339,0)</f>
        <v>0</v>
      </c>
      <c r="BF339" s="247">
        <f>IF(N339="snížená",J339,0)</f>
        <v>0</v>
      </c>
      <c r="BG339" s="247">
        <f>IF(N339="zákl. přenesená",J339,0)</f>
        <v>0</v>
      </c>
      <c r="BH339" s="247">
        <f>IF(N339="sníž. přenesená",J339,0)</f>
        <v>0</v>
      </c>
      <c r="BI339" s="247">
        <f>IF(N339="nulová",J339,0)</f>
        <v>0</v>
      </c>
      <c r="BJ339" s="18" t="s">
        <v>126</v>
      </c>
      <c r="BK339" s="247">
        <f>ROUND(I339*H339,2)</f>
        <v>0</v>
      </c>
      <c r="BL339" s="18" t="s">
        <v>280</v>
      </c>
      <c r="BM339" s="246" t="s">
        <v>497</v>
      </c>
    </row>
    <row r="340" s="13" customFormat="1">
      <c r="A340" s="13"/>
      <c r="B340" s="252"/>
      <c r="C340" s="253"/>
      <c r="D340" s="254" t="s">
        <v>194</v>
      </c>
      <c r="E340" s="255" t="s">
        <v>1</v>
      </c>
      <c r="F340" s="256" t="s">
        <v>498</v>
      </c>
      <c r="G340" s="253"/>
      <c r="H340" s="257">
        <v>6.6550000000000002</v>
      </c>
      <c r="I340" s="258"/>
      <c r="J340" s="253"/>
      <c r="K340" s="253"/>
      <c r="L340" s="259"/>
      <c r="M340" s="260"/>
      <c r="N340" s="261"/>
      <c r="O340" s="261"/>
      <c r="P340" s="261"/>
      <c r="Q340" s="261"/>
      <c r="R340" s="261"/>
      <c r="S340" s="261"/>
      <c r="T340" s="26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3" t="s">
        <v>194</v>
      </c>
      <c r="AU340" s="263" t="s">
        <v>126</v>
      </c>
      <c r="AV340" s="13" t="s">
        <v>126</v>
      </c>
      <c r="AW340" s="13" t="s">
        <v>34</v>
      </c>
      <c r="AX340" s="13" t="s">
        <v>78</v>
      </c>
      <c r="AY340" s="263" t="s">
        <v>149</v>
      </c>
    </row>
    <row r="341" s="14" customFormat="1">
      <c r="A341" s="14"/>
      <c r="B341" s="274"/>
      <c r="C341" s="275"/>
      <c r="D341" s="254" t="s">
        <v>194</v>
      </c>
      <c r="E341" s="276" t="s">
        <v>1</v>
      </c>
      <c r="F341" s="277" t="s">
        <v>220</v>
      </c>
      <c r="G341" s="275"/>
      <c r="H341" s="278">
        <v>6.6550000000000002</v>
      </c>
      <c r="I341" s="279"/>
      <c r="J341" s="275"/>
      <c r="K341" s="275"/>
      <c r="L341" s="280"/>
      <c r="M341" s="281"/>
      <c r="N341" s="282"/>
      <c r="O341" s="282"/>
      <c r="P341" s="282"/>
      <c r="Q341" s="282"/>
      <c r="R341" s="282"/>
      <c r="S341" s="282"/>
      <c r="T341" s="28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84" t="s">
        <v>194</v>
      </c>
      <c r="AU341" s="284" t="s">
        <v>126</v>
      </c>
      <c r="AV341" s="14" t="s">
        <v>188</v>
      </c>
      <c r="AW341" s="14" t="s">
        <v>34</v>
      </c>
      <c r="AX341" s="14" t="s">
        <v>86</v>
      </c>
      <c r="AY341" s="284" t="s">
        <v>149</v>
      </c>
    </row>
    <row r="342" s="12" customFormat="1" ht="22.8" customHeight="1">
      <c r="A342" s="12"/>
      <c r="B342" s="218"/>
      <c r="C342" s="219"/>
      <c r="D342" s="220" t="s">
        <v>77</v>
      </c>
      <c r="E342" s="232" t="s">
        <v>499</v>
      </c>
      <c r="F342" s="232" t="s">
        <v>500</v>
      </c>
      <c r="G342" s="219"/>
      <c r="H342" s="219"/>
      <c r="I342" s="222"/>
      <c r="J342" s="233">
        <f>BK342</f>
        <v>0</v>
      </c>
      <c r="K342" s="219"/>
      <c r="L342" s="224"/>
      <c r="M342" s="225"/>
      <c r="N342" s="226"/>
      <c r="O342" s="226"/>
      <c r="P342" s="227">
        <f>SUM(P343:P351)</f>
        <v>0</v>
      </c>
      <c r="Q342" s="226"/>
      <c r="R342" s="227">
        <f>SUM(R343:R351)</f>
        <v>0.059600000000000007</v>
      </c>
      <c r="S342" s="226"/>
      <c r="T342" s="228">
        <f>SUM(T343:T351)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29" t="s">
        <v>126</v>
      </c>
      <c r="AT342" s="230" t="s">
        <v>77</v>
      </c>
      <c r="AU342" s="230" t="s">
        <v>86</v>
      </c>
      <c r="AY342" s="229" t="s">
        <v>149</v>
      </c>
      <c r="BK342" s="231">
        <f>SUM(BK343:BK351)</f>
        <v>0</v>
      </c>
    </row>
    <row r="343" s="2" customFormat="1" ht="21.75" customHeight="1">
      <c r="A343" s="39"/>
      <c r="B343" s="40"/>
      <c r="C343" s="234" t="s">
        <v>501</v>
      </c>
      <c r="D343" s="234" t="s">
        <v>151</v>
      </c>
      <c r="E343" s="235" t="s">
        <v>502</v>
      </c>
      <c r="F343" s="236" t="s">
        <v>503</v>
      </c>
      <c r="G343" s="237" t="s">
        <v>312</v>
      </c>
      <c r="H343" s="238">
        <v>10</v>
      </c>
      <c r="I343" s="239"/>
      <c r="J343" s="240">
        <f>ROUND(I343*H343,2)</f>
        <v>0</v>
      </c>
      <c r="K343" s="236" t="s">
        <v>154</v>
      </c>
      <c r="L343" s="45"/>
      <c r="M343" s="248" t="s">
        <v>1</v>
      </c>
      <c r="N343" s="249" t="s">
        <v>44</v>
      </c>
      <c r="O343" s="92"/>
      <c r="P343" s="250">
        <f>O343*H343</f>
        <v>0</v>
      </c>
      <c r="Q343" s="250">
        <v>0.00142</v>
      </c>
      <c r="R343" s="250">
        <f>Q343*H343</f>
        <v>0.014200000000000001</v>
      </c>
      <c r="S343" s="250">
        <v>0</v>
      </c>
      <c r="T343" s="25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6" t="s">
        <v>280</v>
      </c>
      <c r="AT343" s="246" t="s">
        <v>151</v>
      </c>
      <c r="AU343" s="246" t="s">
        <v>126</v>
      </c>
      <c r="AY343" s="18" t="s">
        <v>149</v>
      </c>
      <c r="BE343" s="247">
        <f>IF(N343="základní",J343,0)</f>
        <v>0</v>
      </c>
      <c r="BF343" s="247">
        <f>IF(N343="snížená",J343,0)</f>
        <v>0</v>
      </c>
      <c r="BG343" s="247">
        <f>IF(N343="zákl. přenesená",J343,0)</f>
        <v>0</v>
      </c>
      <c r="BH343" s="247">
        <f>IF(N343="sníž. přenesená",J343,0)</f>
        <v>0</v>
      </c>
      <c r="BI343" s="247">
        <f>IF(N343="nulová",J343,0)</f>
        <v>0</v>
      </c>
      <c r="BJ343" s="18" t="s">
        <v>126</v>
      </c>
      <c r="BK343" s="247">
        <f>ROUND(I343*H343,2)</f>
        <v>0</v>
      </c>
      <c r="BL343" s="18" t="s">
        <v>280</v>
      </c>
      <c r="BM343" s="246" t="s">
        <v>504</v>
      </c>
    </row>
    <row r="344" s="13" customFormat="1">
      <c r="A344" s="13"/>
      <c r="B344" s="252"/>
      <c r="C344" s="253"/>
      <c r="D344" s="254" t="s">
        <v>194</v>
      </c>
      <c r="E344" s="255" t="s">
        <v>1</v>
      </c>
      <c r="F344" s="256" t="s">
        <v>505</v>
      </c>
      <c r="G344" s="253"/>
      <c r="H344" s="257">
        <v>10</v>
      </c>
      <c r="I344" s="258"/>
      <c r="J344" s="253"/>
      <c r="K344" s="253"/>
      <c r="L344" s="259"/>
      <c r="M344" s="260"/>
      <c r="N344" s="261"/>
      <c r="O344" s="261"/>
      <c r="P344" s="261"/>
      <c r="Q344" s="261"/>
      <c r="R344" s="261"/>
      <c r="S344" s="261"/>
      <c r="T344" s="26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3" t="s">
        <v>194</v>
      </c>
      <c r="AU344" s="263" t="s">
        <v>126</v>
      </c>
      <c r="AV344" s="13" t="s">
        <v>126</v>
      </c>
      <c r="AW344" s="13" t="s">
        <v>34</v>
      </c>
      <c r="AX344" s="13" t="s">
        <v>86</v>
      </c>
      <c r="AY344" s="263" t="s">
        <v>149</v>
      </c>
    </row>
    <row r="345" s="2" customFormat="1" ht="24.15" customHeight="1">
      <c r="A345" s="39"/>
      <c r="B345" s="40"/>
      <c r="C345" s="234" t="s">
        <v>506</v>
      </c>
      <c r="D345" s="234" t="s">
        <v>151</v>
      </c>
      <c r="E345" s="235" t="s">
        <v>507</v>
      </c>
      <c r="F345" s="236" t="s">
        <v>508</v>
      </c>
      <c r="G345" s="237" t="s">
        <v>312</v>
      </c>
      <c r="H345" s="238">
        <v>10</v>
      </c>
      <c r="I345" s="239"/>
      <c r="J345" s="240">
        <f>ROUND(I345*H345,2)</f>
        <v>0</v>
      </c>
      <c r="K345" s="236" t="s">
        <v>154</v>
      </c>
      <c r="L345" s="45"/>
      <c r="M345" s="248" t="s">
        <v>1</v>
      </c>
      <c r="N345" s="249" t="s">
        <v>44</v>
      </c>
      <c r="O345" s="92"/>
      <c r="P345" s="250">
        <f>O345*H345</f>
        <v>0</v>
      </c>
      <c r="Q345" s="250">
        <v>0.00085999999999999998</v>
      </c>
      <c r="R345" s="250">
        <f>Q345*H345</f>
        <v>0.0086</v>
      </c>
      <c r="S345" s="250">
        <v>0</v>
      </c>
      <c r="T345" s="251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6" t="s">
        <v>280</v>
      </c>
      <c r="AT345" s="246" t="s">
        <v>151</v>
      </c>
      <c r="AU345" s="246" t="s">
        <v>126</v>
      </c>
      <c r="AY345" s="18" t="s">
        <v>149</v>
      </c>
      <c r="BE345" s="247">
        <f>IF(N345="základní",J345,0)</f>
        <v>0</v>
      </c>
      <c r="BF345" s="247">
        <f>IF(N345="snížená",J345,0)</f>
        <v>0</v>
      </c>
      <c r="BG345" s="247">
        <f>IF(N345="zákl. přenesená",J345,0)</f>
        <v>0</v>
      </c>
      <c r="BH345" s="247">
        <f>IF(N345="sníž. přenesená",J345,0)</f>
        <v>0</v>
      </c>
      <c r="BI345" s="247">
        <f>IF(N345="nulová",J345,0)</f>
        <v>0</v>
      </c>
      <c r="BJ345" s="18" t="s">
        <v>126</v>
      </c>
      <c r="BK345" s="247">
        <f>ROUND(I345*H345,2)</f>
        <v>0</v>
      </c>
      <c r="BL345" s="18" t="s">
        <v>280</v>
      </c>
      <c r="BM345" s="246" t="s">
        <v>509</v>
      </c>
    </row>
    <row r="346" s="2" customFormat="1" ht="24.15" customHeight="1">
      <c r="A346" s="39"/>
      <c r="B346" s="40"/>
      <c r="C346" s="234" t="s">
        <v>510</v>
      </c>
      <c r="D346" s="234" t="s">
        <v>151</v>
      </c>
      <c r="E346" s="235" t="s">
        <v>511</v>
      </c>
      <c r="F346" s="236" t="s">
        <v>512</v>
      </c>
      <c r="G346" s="237" t="s">
        <v>312</v>
      </c>
      <c r="H346" s="238">
        <v>10</v>
      </c>
      <c r="I346" s="239"/>
      <c r="J346" s="240">
        <f>ROUND(I346*H346,2)</f>
        <v>0</v>
      </c>
      <c r="K346" s="236" t="s">
        <v>154</v>
      </c>
      <c r="L346" s="45"/>
      <c r="M346" s="248" t="s">
        <v>1</v>
      </c>
      <c r="N346" s="249" t="s">
        <v>44</v>
      </c>
      <c r="O346" s="92"/>
      <c r="P346" s="250">
        <f>O346*H346</f>
        <v>0</v>
      </c>
      <c r="Q346" s="250">
        <v>0.0028800000000000002</v>
      </c>
      <c r="R346" s="250">
        <f>Q346*H346</f>
        <v>0.028800000000000003</v>
      </c>
      <c r="S346" s="250">
        <v>0</v>
      </c>
      <c r="T346" s="25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6" t="s">
        <v>280</v>
      </c>
      <c r="AT346" s="246" t="s">
        <v>151</v>
      </c>
      <c r="AU346" s="246" t="s">
        <v>126</v>
      </c>
      <c r="AY346" s="18" t="s">
        <v>149</v>
      </c>
      <c r="BE346" s="247">
        <f>IF(N346="základní",J346,0)</f>
        <v>0</v>
      </c>
      <c r="BF346" s="247">
        <f>IF(N346="snížená",J346,0)</f>
        <v>0</v>
      </c>
      <c r="BG346" s="247">
        <f>IF(N346="zákl. přenesená",J346,0)</f>
        <v>0</v>
      </c>
      <c r="BH346" s="247">
        <f>IF(N346="sníž. přenesená",J346,0)</f>
        <v>0</v>
      </c>
      <c r="BI346" s="247">
        <f>IF(N346="nulová",J346,0)</f>
        <v>0</v>
      </c>
      <c r="BJ346" s="18" t="s">
        <v>126</v>
      </c>
      <c r="BK346" s="247">
        <f>ROUND(I346*H346,2)</f>
        <v>0</v>
      </c>
      <c r="BL346" s="18" t="s">
        <v>280</v>
      </c>
      <c r="BM346" s="246" t="s">
        <v>513</v>
      </c>
    </row>
    <row r="347" s="13" customFormat="1">
      <c r="A347" s="13"/>
      <c r="B347" s="252"/>
      <c r="C347" s="253"/>
      <c r="D347" s="254" t="s">
        <v>194</v>
      </c>
      <c r="E347" s="255" t="s">
        <v>1</v>
      </c>
      <c r="F347" s="256" t="s">
        <v>505</v>
      </c>
      <c r="G347" s="253"/>
      <c r="H347" s="257">
        <v>10</v>
      </c>
      <c r="I347" s="258"/>
      <c r="J347" s="253"/>
      <c r="K347" s="253"/>
      <c r="L347" s="259"/>
      <c r="M347" s="260"/>
      <c r="N347" s="261"/>
      <c r="O347" s="261"/>
      <c r="P347" s="261"/>
      <c r="Q347" s="261"/>
      <c r="R347" s="261"/>
      <c r="S347" s="261"/>
      <c r="T347" s="26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3" t="s">
        <v>194</v>
      </c>
      <c r="AU347" s="263" t="s">
        <v>126</v>
      </c>
      <c r="AV347" s="13" t="s">
        <v>126</v>
      </c>
      <c r="AW347" s="13" t="s">
        <v>34</v>
      </c>
      <c r="AX347" s="13" t="s">
        <v>86</v>
      </c>
      <c r="AY347" s="263" t="s">
        <v>149</v>
      </c>
    </row>
    <row r="348" s="2" customFormat="1" ht="24.15" customHeight="1">
      <c r="A348" s="39"/>
      <c r="B348" s="40"/>
      <c r="C348" s="234" t="s">
        <v>514</v>
      </c>
      <c r="D348" s="234" t="s">
        <v>151</v>
      </c>
      <c r="E348" s="235" t="s">
        <v>515</v>
      </c>
      <c r="F348" s="236" t="s">
        <v>516</v>
      </c>
      <c r="G348" s="237" t="s">
        <v>312</v>
      </c>
      <c r="H348" s="238">
        <v>5</v>
      </c>
      <c r="I348" s="239"/>
      <c r="J348" s="240">
        <f>ROUND(I348*H348,2)</f>
        <v>0</v>
      </c>
      <c r="K348" s="236" t="s">
        <v>154</v>
      </c>
      <c r="L348" s="45"/>
      <c r="M348" s="248" t="s">
        <v>1</v>
      </c>
      <c r="N348" s="249" t="s">
        <v>44</v>
      </c>
      <c r="O348" s="92"/>
      <c r="P348" s="250">
        <f>O348*H348</f>
        <v>0</v>
      </c>
      <c r="Q348" s="250">
        <v>0.0016000000000000001</v>
      </c>
      <c r="R348" s="250">
        <f>Q348*H348</f>
        <v>0.0080000000000000002</v>
      </c>
      <c r="S348" s="250">
        <v>0</v>
      </c>
      <c r="T348" s="251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6" t="s">
        <v>280</v>
      </c>
      <c r="AT348" s="246" t="s">
        <v>151</v>
      </c>
      <c r="AU348" s="246" t="s">
        <v>126</v>
      </c>
      <c r="AY348" s="18" t="s">
        <v>149</v>
      </c>
      <c r="BE348" s="247">
        <f>IF(N348="základní",J348,0)</f>
        <v>0</v>
      </c>
      <c r="BF348" s="247">
        <f>IF(N348="snížená",J348,0)</f>
        <v>0</v>
      </c>
      <c r="BG348" s="247">
        <f>IF(N348="zákl. přenesená",J348,0)</f>
        <v>0</v>
      </c>
      <c r="BH348" s="247">
        <f>IF(N348="sníž. přenesená",J348,0)</f>
        <v>0</v>
      </c>
      <c r="BI348" s="247">
        <f>IF(N348="nulová",J348,0)</f>
        <v>0</v>
      </c>
      <c r="BJ348" s="18" t="s">
        <v>126</v>
      </c>
      <c r="BK348" s="247">
        <f>ROUND(I348*H348,2)</f>
        <v>0</v>
      </c>
      <c r="BL348" s="18" t="s">
        <v>280</v>
      </c>
      <c r="BM348" s="246" t="s">
        <v>517</v>
      </c>
    </row>
    <row r="349" s="2" customFormat="1" ht="16.5" customHeight="1">
      <c r="A349" s="39"/>
      <c r="B349" s="40"/>
      <c r="C349" s="234" t="s">
        <v>518</v>
      </c>
      <c r="D349" s="234" t="s">
        <v>151</v>
      </c>
      <c r="E349" s="235" t="s">
        <v>519</v>
      </c>
      <c r="F349" s="236" t="s">
        <v>520</v>
      </c>
      <c r="G349" s="237" t="s">
        <v>187</v>
      </c>
      <c r="H349" s="238">
        <v>3</v>
      </c>
      <c r="I349" s="239"/>
      <c r="J349" s="240">
        <f>ROUND(I349*H349,2)</f>
        <v>0</v>
      </c>
      <c r="K349" s="236" t="s">
        <v>154</v>
      </c>
      <c r="L349" s="45"/>
      <c r="M349" s="248" t="s">
        <v>1</v>
      </c>
      <c r="N349" s="249" t="s">
        <v>44</v>
      </c>
      <c r="O349" s="92"/>
      <c r="P349" s="250">
        <f>O349*H349</f>
        <v>0</v>
      </c>
      <c r="Q349" s="250">
        <v>0</v>
      </c>
      <c r="R349" s="250">
        <f>Q349*H349</f>
        <v>0</v>
      </c>
      <c r="S349" s="250">
        <v>0</v>
      </c>
      <c r="T349" s="25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6" t="s">
        <v>280</v>
      </c>
      <c r="AT349" s="246" t="s">
        <v>151</v>
      </c>
      <c r="AU349" s="246" t="s">
        <v>126</v>
      </c>
      <c r="AY349" s="18" t="s">
        <v>149</v>
      </c>
      <c r="BE349" s="247">
        <f>IF(N349="základní",J349,0)</f>
        <v>0</v>
      </c>
      <c r="BF349" s="247">
        <f>IF(N349="snížená",J349,0)</f>
        <v>0</v>
      </c>
      <c r="BG349" s="247">
        <f>IF(N349="zákl. přenesená",J349,0)</f>
        <v>0</v>
      </c>
      <c r="BH349" s="247">
        <f>IF(N349="sníž. přenesená",J349,0)</f>
        <v>0</v>
      </c>
      <c r="BI349" s="247">
        <f>IF(N349="nulová",J349,0)</f>
        <v>0</v>
      </c>
      <c r="BJ349" s="18" t="s">
        <v>126</v>
      </c>
      <c r="BK349" s="247">
        <f>ROUND(I349*H349,2)</f>
        <v>0</v>
      </c>
      <c r="BL349" s="18" t="s">
        <v>280</v>
      </c>
      <c r="BM349" s="246" t="s">
        <v>521</v>
      </c>
    </row>
    <row r="350" s="2" customFormat="1" ht="16.5" customHeight="1">
      <c r="A350" s="39"/>
      <c r="B350" s="40"/>
      <c r="C350" s="234" t="s">
        <v>522</v>
      </c>
      <c r="D350" s="234" t="s">
        <v>151</v>
      </c>
      <c r="E350" s="235" t="s">
        <v>523</v>
      </c>
      <c r="F350" s="236" t="s">
        <v>524</v>
      </c>
      <c r="G350" s="237" t="s">
        <v>187</v>
      </c>
      <c r="H350" s="238">
        <v>2</v>
      </c>
      <c r="I350" s="239"/>
      <c r="J350" s="240">
        <f>ROUND(I350*H350,2)</f>
        <v>0</v>
      </c>
      <c r="K350" s="236" t="s">
        <v>154</v>
      </c>
      <c r="L350" s="45"/>
      <c r="M350" s="248" t="s">
        <v>1</v>
      </c>
      <c r="N350" s="249" t="s">
        <v>44</v>
      </c>
      <c r="O350" s="92"/>
      <c r="P350" s="250">
        <f>O350*H350</f>
        <v>0</v>
      </c>
      <c r="Q350" s="250">
        <v>0</v>
      </c>
      <c r="R350" s="250">
        <f>Q350*H350</f>
        <v>0</v>
      </c>
      <c r="S350" s="250">
        <v>0</v>
      </c>
      <c r="T350" s="25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6" t="s">
        <v>280</v>
      </c>
      <c r="AT350" s="246" t="s">
        <v>151</v>
      </c>
      <c r="AU350" s="246" t="s">
        <v>126</v>
      </c>
      <c r="AY350" s="18" t="s">
        <v>149</v>
      </c>
      <c r="BE350" s="247">
        <f>IF(N350="základní",J350,0)</f>
        <v>0</v>
      </c>
      <c r="BF350" s="247">
        <f>IF(N350="snížená",J350,0)</f>
        <v>0</v>
      </c>
      <c r="BG350" s="247">
        <f>IF(N350="zákl. přenesená",J350,0)</f>
        <v>0</v>
      </c>
      <c r="BH350" s="247">
        <f>IF(N350="sníž. přenesená",J350,0)</f>
        <v>0</v>
      </c>
      <c r="BI350" s="247">
        <f>IF(N350="nulová",J350,0)</f>
        <v>0</v>
      </c>
      <c r="BJ350" s="18" t="s">
        <v>126</v>
      </c>
      <c r="BK350" s="247">
        <f>ROUND(I350*H350,2)</f>
        <v>0</v>
      </c>
      <c r="BL350" s="18" t="s">
        <v>280</v>
      </c>
      <c r="BM350" s="246" t="s">
        <v>525</v>
      </c>
    </row>
    <row r="351" s="2" customFormat="1" ht="21.75" customHeight="1">
      <c r="A351" s="39"/>
      <c r="B351" s="40"/>
      <c r="C351" s="234" t="s">
        <v>526</v>
      </c>
      <c r="D351" s="234" t="s">
        <v>151</v>
      </c>
      <c r="E351" s="235" t="s">
        <v>527</v>
      </c>
      <c r="F351" s="236" t="s">
        <v>528</v>
      </c>
      <c r="G351" s="237" t="s">
        <v>312</v>
      </c>
      <c r="H351" s="238">
        <v>35</v>
      </c>
      <c r="I351" s="239"/>
      <c r="J351" s="240">
        <f>ROUND(I351*H351,2)</f>
        <v>0</v>
      </c>
      <c r="K351" s="236" t="s">
        <v>154</v>
      </c>
      <c r="L351" s="45"/>
      <c r="M351" s="248" t="s">
        <v>1</v>
      </c>
      <c r="N351" s="249" t="s">
        <v>44</v>
      </c>
      <c r="O351" s="92"/>
      <c r="P351" s="250">
        <f>O351*H351</f>
        <v>0</v>
      </c>
      <c r="Q351" s="250">
        <v>0</v>
      </c>
      <c r="R351" s="250">
        <f>Q351*H351</f>
        <v>0</v>
      </c>
      <c r="S351" s="250">
        <v>0</v>
      </c>
      <c r="T351" s="251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6" t="s">
        <v>280</v>
      </c>
      <c r="AT351" s="246" t="s">
        <v>151</v>
      </c>
      <c r="AU351" s="246" t="s">
        <v>126</v>
      </c>
      <c r="AY351" s="18" t="s">
        <v>149</v>
      </c>
      <c r="BE351" s="247">
        <f>IF(N351="základní",J351,0)</f>
        <v>0</v>
      </c>
      <c r="BF351" s="247">
        <f>IF(N351="snížená",J351,0)</f>
        <v>0</v>
      </c>
      <c r="BG351" s="247">
        <f>IF(N351="zákl. přenesená",J351,0)</f>
        <v>0</v>
      </c>
      <c r="BH351" s="247">
        <f>IF(N351="sníž. přenesená",J351,0)</f>
        <v>0</v>
      </c>
      <c r="BI351" s="247">
        <f>IF(N351="nulová",J351,0)</f>
        <v>0</v>
      </c>
      <c r="BJ351" s="18" t="s">
        <v>126</v>
      </c>
      <c r="BK351" s="247">
        <f>ROUND(I351*H351,2)</f>
        <v>0</v>
      </c>
      <c r="BL351" s="18" t="s">
        <v>280</v>
      </c>
      <c r="BM351" s="246" t="s">
        <v>529</v>
      </c>
    </row>
    <row r="352" s="12" customFormat="1" ht="22.8" customHeight="1">
      <c r="A352" s="12"/>
      <c r="B352" s="218"/>
      <c r="C352" s="219"/>
      <c r="D352" s="220" t="s">
        <v>77</v>
      </c>
      <c r="E352" s="232" t="s">
        <v>530</v>
      </c>
      <c r="F352" s="232" t="s">
        <v>531</v>
      </c>
      <c r="G352" s="219"/>
      <c r="H352" s="219"/>
      <c r="I352" s="222"/>
      <c r="J352" s="233">
        <f>BK352</f>
        <v>0</v>
      </c>
      <c r="K352" s="219"/>
      <c r="L352" s="224"/>
      <c r="M352" s="225"/>
      <c r="N352" s="226"/>
      <c r="O352" s="226"/>
      <c r="P352" s="227">
        <f>SUM(P353:P364)</f>
        <v>0</v>
      </c>
      <c r="Q352" s="226"/>
      <c r="R352" s="227">
        <f>SUM(R353:R364)</f>
        <v>0.11345000000000001</v>
      </c>
      <c r="S352" s="226"/>
      <c r="T352" s="228">
        <f>SUM(T353:T364)</f>
        <v>0.011219999999999999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29" t="s">
        <v>126</v>
      </c>
      <c r="AT352" s="230" t="s">
        <v>77</v>
      </c>
      <c r="AU352" s="230" t="s">
        <v>86</v>
      </c>
      <c r="AY352" s="229" t="s">
        <v>149</v>
      </c>
      <c r="BK352" s="231">
        <f>SUM(BK353:BK364)</f>
        <v>0</v>
      </c>
    </row>
    <row r="353" s="2" customFormat="1" ht="24.15" customHeight="1">
      <c r="A353" s="39"/>
      <c r="B353" s="40"/>
      <c r="C353" s="234" t="s">
        <v>532</v>
      </c>
      <c r="D353" s="234" t="s">
        <v>151</v>
      </c>
      <c r="E353" s="235" t="s">
        <v>533</v>
      </c>
      <c r="F353" s="236" t="s">
        <v>534</v>
      </c>
      <c r="G353" s="237" t="s">
        <v>312</v>
      </c>
      <c r="H353" s="238">
        <v>40</v>
      </c>
      <c r="I353" s="239"/>
      <c r="J353" s="240">
        <f>ROUND(I353*H353,2)</f>
        <v>0</v>
      </c>
      <c r="K353" s="236" t="s">
        <v>154</v>
      </c>
      <c r="L353" s="45"/>
      <c r="M353" s="248" t="s">
        <v>1</v>
      </c>
      <c r="N353" s="249" t="s">
        <v>44</v>
      </c>
      <c r="O353" s="92"/>
      <c r="P353" s="250">
        <f>O353*H353</f>
        <v>0</v>
      </c>
      <c r="Q353" s="250">
        <v>0.00097999999999999997</v>
      </c>
      <c r="R353" s="250">
        <f>Q353*H353</f>
        <v>0.039199999999999999</v>
      </c>
      <c r="S353" s="250">
        <v>0</v>
      </c>
      <c r="T353" s="251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6" t="s">
        <v>280</v>
      </c>
      <c r="AT353" s="246" t="s">
        <v>151</v>
      </c>
      <c r="AU353" s="246" t="s">
        <v>126</v>
      </c>
      <c r="AY353" s="18" t="s">
        <v>149</v>
      </c>
      <c r="BE353" s="247">
        <f>IF(N353="základní",J353,0)</f>
        <v>0</v>
      </c>
      <c r="BF353" s="247">
        <f>IF(N353="snížená",J353,0)</f>
        <v>0</v>
      </c>
      <c r="BG353" s="247">
        <f>IF(N353="zákl. přenesená",J353,0)</f>
        <v>0</v>
      </c>
      <c r="BH353" s="247">
        <f>IF(N353="sníž. přenesená",J353,0)</f>
        <v>0</v>
      </c>
      <c r="BI353" s="247">
        <f>IF(N353="nulová",J353,0)</f>
        <v>0</v>
      </c>
      <c r="BJ353" s="18" t="s">
        <v>126</v>
      </c>
      <c r="BK353" s="247">
        <f>ROUND(I353*H353,2)</f>
        <v>0</v>
      </c>
      <c r="BL353" s="18" t="s">
        <v>280</v>
      </c>
      <c r="BM353" s="246" t="s">
        <v>535</v>
      </c>
    </row>
    <row r="354" s="2" customFormat="1" ht="24.15" customHeight="1">
      <c r="A354" s="39"/>
      <c r="B354" s="40"/>
      <c r="C354" s="234" t="s">
        <v>536</v>
      </c>
      <c r="D354" s="234" t="s">
        <v>151</v>
      </c>
      <c r="E354" s="235" t="s">
        <v>537</v>
      </c>
      <c r="F354" s="236" t="s">
        <v>538</v>
      </c>
      <c r="G354" s="237" t="s">
        <v>312</v>
      </c>
      <c r="H354" s="238">
        <v>40</v>
      </c>
      <c r="I354" s="239"/>
      <c r="J354" s="240">
        <f>ROUND(I354*H354,2)</f>
        <v>0</v>
      </c>
      <c r="K354" s="236" t="s">
        <v>154</v>
      </c>
      <c r="L354" s="45"/>
      <c r="M354" s="248" t="s">
        <v>1</v>
      </c>
      <c r="N354" s="249" t="s">
        <v>44</v>
      </c>
      <c r="O354" s="92"/>
      <c r="P354" s="250">
        <f>O354*H354</f>
        <v>0</v>
      </c>
      <c r="Q354" s="250">
        <v>0.0012600000000000001</v>
      </c>
      <c r="R354" s="250">
        <f>Q354*H354</f>
        <v>0.0504</v>
      </c>
      <c r="S354" s="250">
        <v>0</v>
      </c>
      <c r="T354" s="251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6" t="s">
        <v>280</v>
      </c>
      <c r="AT354" s="246" t="s">
        <v>151</v>
      </c>
      <c r="AU354" s="246" t="s">
        <v>126</v>
      </c>
      <c r="AY354" s="18" t="s">
        <v>149</v>
      </c>
      <c r="BE354" s="247">
        <f>IF(N354="základní",J354,0)</f>
        <v>0</v>
      </c>
      <c r="BF354" s="247">
        <f>IF(N354="snížená",J354,0)</f>
        <v>0</v>
      </c>
      <c r="BG354" s="247">
        <f>IF(N354="zákl. přenesená",J354,0)</f>
        <v>0</v>
      </c>
      <c r="BH354" s="247">
        <f>IF(N354="sníž. přenesená",J354,0)</f>
        <v>0</v>
      </c>
      <c r="BI354" s="247">
        <f>IF(N354="nulová",J354,0)</f>
        <v>0</v>
      </c>
      <c r="BJ354" s="18" t="s">
        <v>126</v>
      </c>
      <c r="BK354" s="247">
        <f>ROUND(I354*H354,2)</f>
        <v>0</v>
      </c>
      <c r="BL354" s="18" t="s">
        <v>280</v>
      </c>
      <c r="BM354" s="246" t="s">
        <v>539</v>
      </c>
    </row>
    <row r="355" s="2" customFormat="1" ht="37.8" customHeight="1">
      <c r="A355" s="39"/>
      <c r="B355" s="40"/>
      <c r="C355" s="234" t="s">
        <v>540</v>
      </c>
      <c r="D355" s="234" t="s">
        <v>151</v>
      </c>
      <c r="E355" s="235" t="s">
        <v>541</v>
      </c>
      <c r="F355" s="236" t="s">
        <v>542</v>
      </c>
      <c r="G355" s="237" t="s">
        <v>312</v>
      </c>
      <c r="H355" s="238">
        <v>40</v>
      </c>
      <c r="I355" s="239"/>
      <c r="J355" s="240">
        <f>ROUND(I355*H355,2)</f>
        <v>0</v>
      </c>
      <c r="K355" s="236" t="s">
        <v>154</v>
      </c>
      <c r="L355" s="45"/>
      <c r="M355" s="248" t="s">
        <v>1</v>
      </c>
      <c r="N355" s="249" t="s">
        <v>44</v>
      </c>
      <c r="O355" s="92"/>
      <c r="P355" s="250">
        <f>O355*H355</f>
        <v>0</v>
      </c>
      <c r="Q355" s="250">
        <v>0.00012</v>
      </c>
      <c r="R355" s="250">
        <f>Q355*H355</f>
        <v>0.0048000000000000004</v>
      </c>
      <c r="S355" s="250">
        <v>0</v>
      </c>
      <c r="T355" s="251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6" t="s">
        <v>280</v>
      </c>
      <c r="AT355" s="246" t="s">
        <v>151</v>
      </c>
      <c r="AU355" s="246" t="s">
        <v>126</v>
      </c>
      <c r="AY355" s="18" t="s">
        <v>149</v>
      </c>
      <c r="BE355" s="247">
        <f>IF(N355="základní",J355,0)</f>
        <v>0</v>
      </c>
      <c r="BF355" s="247">
        <f>IF(N355="snížená",J355,0)</f>
        <v>0</v>
      </c>
      <c r="BG355" s="247">
        <f>IF(N355="zákl. přenesená",J355,0)</f>
        <v>0</v>
      </c>
      <c r="BH355" s="247">
        <f>IF(N355="sníž. přenesená",J355,0)</f>
        <v>0</v>
      </c>
      <c r="BI355" s="247">
        <f>IF(N355="nulová",J355,0)</f>
        <v>0</v>
      </c>
      <c r="BJ355" s="18" t="s">
        <v>126</v>
      </c>
      <c r="BK355" s="247">
        <f>ROUND(I355*H355,2)</f>
        <v>0</v>
      </c>
      <c r="BL355" s="18" t="s">
        <v>280</v>
      </c>
      <c r="BM355" s="246" t="s">
        <v>543</v>
      </c>
    </row>
    <row r="356" s="2" customFormat="1" ht="16.5" customHeight="1">
      <c r="A356" s="39"/>
      <c r="B356" s="40"/>
      <c r="C356" s="234" t="s">
        <v>544</v>
      </c>
      <c r="D356" s="234" t="s">
        <v>151</v>
      </c>
      <c r="E356" s="235" t="s">
        <v>545</v>
      </c>
      <c r="F356" s="236" t="s">
        <v>546</v>
      </c>
      <c r="G356" s="237" t="s">
        <v>187</v>
      </c>
      <c r="H356" s="238">
        <v>4</v>
      </c>
      <c r="I356" s="239"/>
      <c r="J356" s="240">
        <f>ROUND(I356*H356,2)</f>
        <v>0</v>
      </c>
      <c r="K356" s="236" t="s">
        <v>154</v>
      </c>
      <c r="L356" s="45"/>
      <c r="M356" s="248" t="s">
        <v>1</v>
      </c>
      <c r="N356" s="249" t="s">
        <v>44</v>
      </c>
      <c r="O356" s="92"/>
      <c r="P356" s="250">
        <f>O356*H356</f>
        <v>0</v>
      </c>
      <c r="Q356" s="250">
        <v>0</v>
      </c>
      <c r="R356" s="250">
        <f>Q356*H356</f>
        <v>0</v>
      </c>
      <c r="S356" s="250">
        <v>0</v>
      </c>
      <c r="T356" s="251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6" t="s">
        <v>280</v>
      </c>
      <c r="AT356" s="246" t="s">
        <v>151</v>
      </c>
      <c r="AU356" s="246" t="s">
        <v>126</v>
      </c>
      <c r="AY356" s="18" t="s">
        <v>149</v>
      </c>
      <c r="BE356" s="247">
        <f>IF(N356="základní",J356,0)</f>
        <v>0</v>
      </c>
      <c r="BF356" s="247">
        <f>IF(N356="snížená",J356,0)</f>
        <v>0</v>
      </c>
      <c r="BG356" s="247">
        <f>IF(N356="zákl. přenesená",J356,0)</f>
        <v>0</v>
      </c>
      <c r="BH356" s="247">
        <f>IF(N356="sníž. přenesená",J356,0)</f>
        <v>0</v>
      </c>
      <c r="BI356" s="247">
        <f>IF(N356="nulová",J356,0)</f>
        <v>0</v>
      </c>
      <c r="BJ356" s="18" t="s">
        <v>126</v>
      </c>
      <c r="BK356" s="247">
        <f>ROUND(I356*H356,2)</f>
        <v>0</v>
      </c>
      <c r="BL356" s="18" t="s">
        <v>280</v>
      </c>
      <c r="BM356" s="246" t="s">
        <v>547</v>
      </c>
    </row>
    <row r="357" s="2" customFormat="1" ht="24.15" customHeight="1">
      <c r="A357" s="39"/>
      <c r="B357" s="40"/>
      <c r="C357" s="234" t="s">
        <v>548</v>
      </c>
      <c r="D357" s="234" t="s">
        <v>151</v>
      </c>
      <c r="E357" s="235" t="s">
        <v>549</v>
      </c>
      <c r="F357" s="236" t="s">
        <v>550</v>
      </c>
      <c r="G357" s="237" t="s">
        <v>187</v>
      </c>
      <c r="H357" s="238">
        <v>2</v>
      </c>
      <c r="I357" s="239"/>
      <c r="J357" s="240">
        <f>ROUND(I357*H357,2)</f>
        <v>0</v>
      </c>
      <c r="K357" s="236" t="s">
        <v>154</v>
      </c>
      <c r="L357" s="45"/>
      <c r="M357" s="248" t="s">
        <v>1</v>
      </c>
      <c r="N357" s="249" t="s">
        <v>44</v>
      </c>
      <c r="O357" s="92"/>
      <c r="P357" s="250">
        <f>O357*H357</f>
        <v>0</v>
      </c>
      <c r="Q357" s="250">
        <v>0.00076999999999999996</v>
      </c>
      <c r="R357" s="250">
        <f>Q357*H357</f>
        <v>0.0015399999999999999</v>
      </c>
      <c r="S357" s="250">
        <v>0</v>
      </c>
      <c r="T357" s="251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6" t="s">
        <v>280</v>
      </c>
      <c r="AT357" s="246" t="s">
        <v>151</v>
      </c>
      <c r="AU357" s="246" t="s">
        <v>126</v>
      </c>
      <c r="AY357" s="18" t="s">
        <v>149</v>
      </c>
      <c r="BE357" s="247">
        <f>IF(N357="základní",J357,0)</f>
        <v>0</v>
      </c>
      <c r="BF357" s="247">
        <f>IF(N357="snížená",J357,0)</f>
        <v>0</v>
      </c>
      <c r="BG357" s="247">
        <f>IF(N357="zákl. přenesená",J357,0)</f>
        <v>0</v>
      </c>
      <c r="BH357" s="247">
        <f>IF(N357="sníž. přenesená",J357,0)</f>
        <v>0</v>
      </c>
      <c r="BI357" s="247">
        <f>IF(N357="nulová",J357,0)</f>
        <v>0</v>
      </c>
      <c r="BJ357" s="18" t="s">
        <v>126</v>
      </c>
      <c r="BK357" s="247">
        <f>ROUND(I357*H357,2)</f>
        <v>0</v>
      </c>
      <c r="BL357" s="18" t="s">
        <v>280</v>
      </c>
      <c r="BM357" s="246" t="s">
        <v>551</v>
      </c>
    </row>
    <row r="358" s="2" customFormat="1" ht="16.5" customHeight="1">
      <c r="A358" s="39"/>
      <c r="B358" s="40"/>
      <c r="C358" s="234" t="s">
        <v>552</v>
      </c>
      <c r="D358" s="234" t="s">
        <v>151</v>
      </c>
      <c r="E358" s="235" t="s">
        <v>553</v>
      </c>
      <c r="F358" s="236" t="s">
        <v>554</v>
      </c>
      <c r="G358" s="237" t="s">
        <v>187</v>
      </c>
      <c r="H358" s="238">
        <v>2</v>
      </c>
      <c r="I358" s="239"/>
      <c r="J358" s="240">
        <f>ROUND(I358*H358,2)</f>
        <v>0</v>
      </c>
      <c r="K358" s="236" t="s">
        <v>154</v>
      </c>
      <c r="L358" s="45"/>
      <c r="M358" s="248" t="s">
        <v>1</v>
      </c>
      <c r="N358" s="249" t="s">
        <v>44</v>
      </c>
      <c r="O358" s="92"/>
      <c r="P358" s="250">
        <f>O358*H358</f>
        <v>0</v>
      </c>
      <c r="Q358" s="250">
        <v>0</v>
      </c>
      <c r="R358" s="250">
        <f>Q358*H358</f>
        <v>0</v>
      </c>
      <c r="S358" s="250">
        <v>0.0055999999999999999</v>
      </c>
      <c r="T358" s="251">
        <f>S358*H358</f>
        <v>0.0112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6" t="s">
        <v>280</v>
      </c>
      <c r="AT358" s="246" t="s">
        <v>151</v>
      </c>
      <c r="AU358" s="246" t="s">
        <v>126</v>
      </c>
      <c r="AY358" s="18" t="s">
        <v>149</v>
      </c>
      <c r="BE358" s="247">
        <f>IF(N358="základní",J358,0)</f>
        <v>0</v>
      </c>
      <c r="BF358" s="247">
        <f>IF(N358="snížená",J358,0)</f>
        <v>0</v>
      </c>
      <c r="BG358" s="247">
        <f>IF(N358="zákl. přenesená",J358,0)</f>
        <v>0</v>
      </c>
      <c r="BH358" s="247">
        <f>IF(N358="sníž. přenesená",J358,0)</f>
        <v>0</v>
      </c>
      <c r="BI358" s="247">
        <f>IF(N358="nulová",J358,0)</f>
        <v>0</v>
      </c>
      <c r="BJ358" s="18" t="s">
        <v>126</v>
      </c>
      <c r="BK358" s="247">
        <f>ROUND(I358*H358,2)</f>
        <v>0</v>
      </c>
      <c r="BL358" s="18" t="s">
        <v>280</v>
      </c>
      <c r="BM358" s="246" t="s">
        <v>555</v>
      </c>
    </row>
    <row r="359" s="2" customFormat="1" ht="16.5" customHeight="1">
      <c r="A359" s="39"/>
      <c r="B359" s="40"/>
      <c r="C359" s="234" t="s">
        <v>556</v>
      </c>
      <c r="D359" s="234" t="s">
        <v>151</v>
      </c>
      <c r="E359" s="235" t="s">
        <v>557</v>
      </c>
      <c r="F359" s="236" t="s">
        <v>558</v>
      </c>
      <c r="G359" s="237" t="s">
        <v>187</v>
      </c>
      <c r="H359" s="238">
        <v>1</v>
      </c>
      <c r="I359" s="239"/>
      <c r="J359" s="240">
        <f>ROUND(I359*H359,2)</f>
        <v>0</v>
      </c>
      <c r="K359" s="236" t="s">
        <v>154</v>
      </c>
      <c r="L359" s="45"/>
      <c r="M359" s="248" t="s">
        <v>1</v>
      </c>
      <c r="N359" s="249" t="s">
        <v>44</v>
      </c>
      <c r="O359" s="92"/>
      <c r="P359" s="250">
        <f>O359*H359</f>
        <v>0</v>
      </c>
      <c r="Q359" s="250">
        <v>2.0000000000000002E-05</v>
      </c>
      <c r="R359" s="250">
        <f>Q359*H359</f>
        <v>2.0000000000000002E-05</v>
      </c>
      <c r="S359" s="250">
        <v>2.0000000000000002E-05</v>
      </c>
      <c r="T359" s="251">
        <f>S359*H359</f>
        <v>2.0000000000000002E-05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6" t="s">
        <v>280</v>
      </c>
      <c r="AT359" s="246" t="s">
        <v>151</v>
      </c>
      <c r="AU359" s="246" t="s">
        <v>126</v>
      </c>
      <c r="AY359" s="18" t="s">
        <v>149</v>
      </c>
      <c r="BE359" s="247">
        <f>IF(N359="základní",J359,0)</f>
        <v>0</v>
      </c>
      <c r="BF359" s="247">
        <f>IF(N359="snížená",J359,0)</f>
        <v>0</v>
      </c>
      <c r="BG359" s="247">
        <f>IF(N359="zákl. přenesená",J359,0)</f>
        <v>0</v>
      </c>
      <c r="BH359" s="247">
        <f>IF(N359="sníž. přenesená",J359,0)</f>
        <v>0</v>
      </c>
      <c r="BI359" s="247">
        <f>IF(N359="nulová",J359,0)</f>
        <v>0</v>
      </c>
      <c r="BJ359" s="18" t="s">
        <v>126</v>
      </c>
      <c r="BK359" s="247">
        <f>ROUND(I359*H359,2)</f>
        <v>0</v>
      </c>
      <c r="BL359" s="18" t="s">
        <v>280</v>
      </c>
      <c r="BM359" s="246" t="s">
        <v>559</v>
      </c>
    </row>
    <row r="360" s="2" customFormat="1" ht="33" customHeight="1">
      <c r="A360" s="39"/>
      <c r="B360" s="40"/>
      <c r="C360" s="234" t="s">
        <v>560</v>
      </c>
      <c r="D360" s="234" t="s">
        <v>151</v>
      </c>
      <c r="E360" s="235" t="s">
        <v>561</v>
      </c>
      <c r="F360" s="236" t="s">
        <v>562</v>
      </c>
      <c r="G360" s="237" t="s">
        <v>187</v>
      </c>
      <c r="H360" s="238">
        <v>1</v>
      </c>
      <c r="I360" s="239"/>
      <c r="J360" s="240">
        <f>ROUND(I360*H360,2)</f>
        <v>0</v>
      </c>
      <c r="K360" s="236" t="s">
        <v>154</v>
      </c>
      <c r="L360" s="45"/>
      <c r="M360" s="248" t="s">
        <v>1</v>
      </c>
      <c r="N360" s="249" t="s">
        <v>44</v>
      </c>
      <c r="O360" s="92"/>
      <c r="P360" s="250">
        <f>O360*H360</f>
        <v>0</v>
      </c>
      <c r="Q360" s="250">
        <v>0.00149</v>
      </c>
      <c r="R360" s="250">
        <f>Q360*H360</f>
        <v>0.00149</v>
      </c>
      <c r="S360" s="250">
        <v>0</v>
      </c>
      <c r="T360" s="251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6" t="s">
        <v>280</v>
      </c>
      <c r="AT360" s="246" t="s">
        <v>151</v>
      </c>
      <c r="AU360" s="246" t="s">
        <v>126</v>
      </c>
      <c r="AY360" s="18" t="s">
        <v>149</v>
      </c>
      <c r="BE360" s="247">
        <f>IF(N360="základní",J360,0)</f>
        <v>0</v>
      </c>
      <c r="BF360" s="247">
        <f>IF(N360="snížená",J360,0)</f>
        <v>0</v>
      </c>
      <c r="BG360" s="247">
        <f>IF(N360="zákl. přenesená",J360,0)</f>
        <v>0</v>
      </c>
      <c r="BH360" s="247">
        <f>IF(N360="sníž. přenesená",J360,0)</f>
        <v>0</v>
      </c>
      <c r="BI360" s="247">
        <f>IF(N360="nulová",J360,0)</f>
        <v>0</v>
      </c>
      <c r="BJ360" s="18" t="s">
        <v>126</v>
      </c>
      <c r="BK360" s="247">
        <f>ROUND(I360*H360,2)</f>
        <v>0</v>
      </c>
      <c r="BL360" s="18" t="s">
        <v>280</v>
      </c>
      <c r="BM360" s="246" t="s">
        <v>563</v>
      </c>
    </row>
    <row r="361" s="2" customFormat="1" ht="24.15" customHeight="1">
      <c r="A361" s="39"/>
      <c r="B361" s="40"/>
      <c r="C361" s="234" t="s">
        <v>564</v>
      </c>
      <c r="D361" s="234" t="s">
        <v>151</v>
      </c>
      <c r="E361" s="235" t="s">
        <v>565</v>
      </c>
      <c r="F361" s="236" t="s">
        <v>566</v>
      </c>
      <c r="G361" s="237" t="s">
        <v>312</v>
      </c>
      <c r="H361" s="238">
        <v>80</v>
      </c>
      <c r="I361" s="239"/>
      <c r="J361" s="240">
        <f>ROUND(I361*H361,2)</f>
        <v>0</v>
      </c>
      <c r="K361" s="236" t="s">
        <v>154</v>
      </c>
      <c r="L361" s="45"/>
      <c r="M361" s="248" t="s">
        <v>1</v>
      </c>
      <c r="N361" s="249" t="s">
        <v>44</v>
      </c>
      <c r="O361" s="92"/>
      <c r="P361" s="250">
        <f>O361*H361</f>
        <v>0</v>
      </c>
      <c r="Q361" s="250">
        <v>0.00019000000000000001</v>
      </c>
      <c r="R361" s="250">
        <f>Q361*H361</f>
        <v>0.015200000000000002</v>
      </c>
      <c r="S361" s="250">
        <v>0</v>
      </c>
      <c r="T361" s="251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6" t="s">
        <v>280</v>
      </c>
      <c r="AT361" s="246" t="s">
        <v>151</v>
      </c>
      <c r="AU361" s="246" t="s">
        <v>126</v>
      </c>
      <c r="AY361" s="18" t="s">
        <v>149</v>
      </c>
      <c r="BE361" s="247">
        <f>IF(N361="základní",J361,0)</f>
        <v>0</v>
      </c>
      <c r="BF361" s="247">
        <f>IF(N361="snížená",J361,0)</f>
        <v>0</v>
      </c>
      <c r="BG361" s="247">
        <f>IF(N361="zákl. přenesená",J361,0)</f>
        <v>0</v>
      </c>
      <c r="BH361" s="247">
        <f>IF(N361="sníž. přenesená",J361,0)</f>
        <v>0</v>
      </c>
      <c r="BI361" s="247">
        <f>IF(N361="nulová",J361,0)</f>
        <v>0</v>
      </c>
      <c r="BJ361" s="18" t="s">
        <v>126</v>
      </c>
      <c r="BK361" s="247">
        <f>ROUND(I361*H361,2)</f>
        <v>0</v>
      </c>
      <c r="BL361" s="18" t="s">
        <v>280</v>
      </c>
      <c r="BM361" s="246" t="s">
        <v>567</v>
      </c>
    </row>
    <row r="362" s="2" customFormat="1" ht="21.75" customHeight="1">
      <c r="A362" s="39"/>
      <c r="B362" s="40"/>
      <c r="C362" s="234" t="s">
        <v>568</v>
      </c>
      <c r="D362" s="234" t="s">
        <v>151</v>
      </c>
      <c r="E362" s="235" t="s">
        <v>569</v>
      </c>
      <c r="F362" s="236" t="s">
        <v>570</v>
      </c>
      <c r="G362" s="237" t="s">
        <v>312</v>
      </c>
      <c r="H362" s="238">
        <v>80</v>
      </c>
      <c r="I362" s="239"/>
      <c r="J362" s="240">
        <f>ROUND(I362*H362,2)</f>
        <v>0</v>
      </c>
      <c r="K362" s="236" t="s">
        <v>154</v>
      </c>
      <c r="L362" s="45"/>
      <c r="M362" s="248" t="s">
        <v>1</v>
      </c>
      <c r="N362" s="249" t="s">
        <v>44</v>
      </c>
      <c r="O362" s="92"/>
      <c r="P362" s="250">
        <f>O362*H362</f>
        <v>0</v>
      </c>
      <c r="Q362" s="250">
        <v>1.0000000000000001E-05</v>
      </c>
      <c r="R362" s="250">
        <f>Q362*H362</f>
        <v>0.00080000000000000004</v>
      </c>
      <c r="S362" s="250">
        <v>0</v>
      </c>
      <c r="T362" s="251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6" t="s">
        <v>280</v>
      </c>
      <c r="AT362" s="246" t="s">
        <v>151</v>
      </c>
      <c r="AU362" s="246" t="s">
        <v>126</v>
      </c>
      <c r="AY362" s="18" t="s">
        <v>149</v>
      </c>
      <c r="BE362" s="247">
        <f>IF(N362="základní",J362,0)</f>
        <v>0</v>
      </c>
      <c r="BF362" s="247">
        <f>IF(N362="snížená",J362,0)</f>
        <v>0</v>
      </c>
      <c r="BG362" s="247">
        <f>IF(N362="zákl. přenesená",J362,0)</f>
        <v>0</v>
      </c>
      <c r="BH362" s="247">
        <f>IF(N362="sníž. přenesená",J362,0)</f>
        <v>0</v>
      </c>
      <c r="BI362" s="247">
        <f>IF(N362="nulová",J362,0)</f>
        <v>0</v>
      </c>
      <c r="BJ362" s="18" t="s">
        <v>126</v>
      </c>
      <c r="BK362" s="247">
        <f>ROUND(I362*H362,2)</f>
        <v>0</v>
      </c>
      <c r="BL362" s="18" t="s">
        <v>280</v>
      </c>
      <c r="BM362" s="246" t="s">
        <v>571</v>
      </c>
    </row>
    <row r="363" s="2" customFormat="1" ht="24.15" customHeight="1">
      <c r="A363" s="39"/>
      <c r="B363" s="40"/>
      <c r="C363" s="234" t="s">
        <v>572</v>
      </c>
      <c r="D363" s="234" t="s">
        <v>151</v>
      </c>
      <c r="E363" s="235" t="s">
        <v>573</v>
      </c>
      <c r="F363" s="236" t="s">
        <v>574</v>
      </c>
      <c r="G363" s="237" t="s">
        <v>198</v>
      </c>
      <c r="H363" s="238">
        <v>0.113</v>
      </c>
      <c r="I363" s="239"/>
      <c r="J363" s="240">
        <f>ROUND(I363*H363,2)</f>
        <v>0</v>
      </c>
      <c r="K363" s="236" t="s">
        <v>154</v>
      </c>
      <c r="L363" s="45"/>
      <c r="M363" s="248" t="s">
        <v>1</v>
      </c>
      <c r="N363" s="249" t="s">
        <v>44</v>
      </c>
      <c r="O363" s="92"/>
      <c r="P363" s="250">
        <f>O363*H363</f>
        <v>0</v>
      </c>
      <c r="Q363" s="250">
        <v>0</v>
      </c>
      <c r="R363" s="250">
        <f>Q363*H363</f>
        <v>0</v>
      </c>
      <c r="S363" s="250">
        <v>0</v>
      </c>
      <c r="T363" s="251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6" t="s">
        <v>280</v>
      </c>
      <c r="AT363" s="246" t="s">
        <v>151</v>
      </c>
      <c r="AU363" s="246" t="s">
        <v>126</v>
      </c>
      <c r="AY363" s="18" t="s">
        <v>149</v>
      </c>
      <c r="BE363" s="247">
        <f>IF(N363="základní",J363,0)</f>
        <v>0</v>
      </c>
      <c r="BF363" s="247">
        <f>IF(N363="snížená",J363,0)</f>
        <v>0</v>
      </c>
      <c r="BG363" s="247">
        <f>IF(N363="zákl. přenesená",J363,0)</f>
        <v>0</v>
      </c>
      <c r="BH363" s="247">
        <f>IF(N363="sníž. přenesená",J363,0)</f>
        <v>0</v>
      </c>
      <c r="BI363" s="247">
        <f>IF(N363="nulová",J363,0)</f>
        <v>0</v>
      </c>
      <c r="BJ363" s="18" t="s">
        <v>126</v>
      </c>
      <c r="BK363" s="247">
        <f>ROUND(I363*H363,2)</f>
        <v>0</v>
      </c>
      <c r="BL363" s="18" t="s">
        <v>280</v>
      </c>
      <c r="BM363" s="246" t="s">
        <v>575</v>
      </c>
    </row>
    <row r="364" s="2" customFormat="1" ht="24.15" customHeight="1">
      <c r="A364" s="39"/>
      <c r="B364" s="40"/>
      <c r="C364" s="234" t="s">
        <v>576</v>
      </c>
      <c r="D364" s="234" t="s">
        <v>151</v>
      </c>
      <c r="E364" s="235" t="s">
        <v>577</v>
      </c>
      <c r="F364" s="236" t="s">
        <v>578</v>
      </c>
      <c r="G364" s="237" t="s">
        <v>198</v>
      </c>
      <c r="H364" s="238">
        <v>0.113</v>
      </c>
      <c r="I364" s="239"/>
      <c r="J364" s="240">
        <f>ROUND(I364*H364,2)</f>
        <v>0</v>
      </c>
      <c r="K364" s="236" t="s">
        <v>154</v>
      </c>
      <c r="L364" s="45"/>
      <c r="M364" s="248" t="s">
        <v>1</v>
      </c>
      <c r="N364" s="249" t="s">
        <v>44</v>
      </c>
      <c r="O364" s="92"/>
      <c r="P364" s="250">
        <f>O364*H364</f>
        <v>0</v>
      </c>
      <c r="Q364" s="250">
        <v>0</v>
      </c>
      <c r="R364" s="250">
        <f>Q364*H364</f>
        <v>0</v>
      </c>
      <c r="S364" s="250">
        <v>0</v>
      </c>
      <c r="T364" s="251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6" t="s">
        <v>280</v>
      </c>
      <c r="AT364" s="246" t="s">
        <v>151</v>
      </c>
      <c r="AU364" s="246" t="s">
        <v>126</v>
      </c>
      <c r="AY364" s="18" t="s">
        <v>149</v>
      </c>
      <c r="BE364" s="247">
        <f>IF(N364="základní",J364,0)</f>
        <v>0</v>
      </c>
      <c r="BF364" s="247">
        <f>IF(N364="snížená",J364,0)</f>
        <v>0</v>
      </c>
      <c r="BG364" s="247">
        <f>IF(N364="zákl. přenesená",J364,0)</f>
        <v>0</v>
      </c>
      <c r="BH364" s="247">
        <f>IF(N364="sníž. přenesená",J364,0)</f>
        <v>0</v>
      </c>
      <c r="BI364" s="247">
        <f>IF(N364="nulová",J364,0)</f>
        <v>0</v>
      </c>
      <c r="BJ364" s="18" t="s">
        <v>126</v>
      </c>
      <c r="BK364" s="247">
        <f>ROUND(I364*H364,2)</f>
        <v>0</v>
      </c>
      <c r="BL364" s="18" t="s">
        <v>280</v>
      </c>
      <c r="BM364" s="246" t="s">
        <v>579</v>
      </c>
    </row>
    <row r="365" s="12" customFormat="1" ht="22.8" customHeight="1">
      <c r="A365" s="12"/>
      <c r="B365" s="218"/>
      <c r="C365" s="219"/>
      <c r="D365" s="220" t="s">
        <v>77</v>
      </c>
      <c r="E365" s="232" t="s">
        <v>580</v>
      </c>
      <c r="F365" s="232" t="s">
        <v>581</v>
      </c>
      <c r="G365" s="219"/>
      <c r="H365" s="219"/>
      <c r="I365" s="222"/>
      <c r="J365" s="233">
        <f>BK365</f>
        <v>0</v>
      </c>
      <c r="K365" s="219"/>
      <c r="L365" s="224"/>
      <c r="M365" s="225"/>
      <c r="N365" s="226"/>
      <c r="O365" s="226"/>
      <c r="P365" s="227">
        <f>SUM(P366:P369)</f>
        <v>0</v>
      </c>
      <c r="Q365" s="226"/>
      <c r="R365" s="227">
        <f>SUM(R366:R369)</f>
        <v>0.00576648</v>
      </c>
      <c r="S365" s="226"/>
      <c r="T365" s="228">
        <f>SUM(T366:T369)</f>
        <v>0.061028580000000006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29" t="s">
        <v>126</v>
      </c>
      <c r="AT365" s="230" t="s">
        <v>77</v>
      </c>
      <c r="AU365" s="230" t="s">
        <v>86</v>
      </c>
      <c r="AY365" s="229" t="s">
        <v>149</v>
      </c>
      <c r="BK365" s="231">
        <f>SUM(BK366:BK369)</f>
        <v>0</v>
      </c>
    </row>
    <row r="366" s="2" customFormat="1" ht="21.75" customHeight="1">
      <c r="A366" s="39"/>
      <c r="B366" s="40"/>
      <c r="C366" s="234" t="s">
        <v>582</v>
      </c>
      <c r="D366" s="234" t="s">
        <v>151</v>
      </c>
      <c r="E366" s="235" t="s">
        <v>583</v>
      </c>
      <c r="F366" s="236" t="s">
        <v>584</v>
      </c>
      <c r="G366" s="237" t="s">
        <v>312</v>
      </c>
      <c r="H366" s="238">
        <v>24.027000000000001</v>
      </c>
      <c r="I366" s="239"/>
      <c r="J366" s="240">
        <f>ROUND(I366*H366,2)</f>
        <v>0</v>
      </c>
      <c r="K366" s="236" t="s">
        <v>154</v>
      </c>
      <c r="L366" s="45"/>
      <c r="M366" s="248" t="s">
        <v>1</v>
      </c>
      <c r="N366" s="249" t="s">
        <v>44</v>
      </c>
      <c r="O366" s="92"/>
      <c r="P366" s="250">
        <f>O366*H366</f>
        <v>0</v>
      </c>
      <c r="Q366" s="250">
        <v>0.00024000000000000001</v>
      </c>
      <c r="R366" s="250">
        <f>Q366*H366</f>
        <v>0.00576648</v>
      </c>
      <c r="S366" s="250">
        <v>0.0025400000000000002</v>
      </c>
      <c r="T366" s="251">
        <f>S366*H366</f>
        <v>0.061028580000000006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6" t="s">
        <v>280</v>
      </c>
      <c r="AT366" s="246" t="s">
        <v>151</v>
      </c>
      <c r="AU366" s="246" t="s">
        <v>126</v>
      </c>
      <c r="AY366" s="18" t="s">
        <v>149</v>
      </c>
      <c r="BE366" s="247">
        <f>IF(N366="základní",J366,0)</f>
        <v>0</v>
      </c>
      <c r="BF366" s="247">
        <f>IF(N366="snížená",J366,0)</f>
        <v>0</v>
      </c>
      <c r="BG366" s="247">
        <f>IF(N366="zákl. přenesená",J366,0)</f>
        <v>0</v>
      </c>
      <c r="BH366" s="247">
        <f>IF(N366="sníž. přenesená",J366,0)</f>
        <v>0</v>
      </c>
      <c r="BI366" s="247">
        <f>IF(N366="nulová",J366,0)</f>
        <v>0</v>
      </c>
      <c r="BJ366" s="18" t="s">
        <v>126</v>
      </c>
      <c r="BK366" s="247">
        <f>ROUND(I366*H366,2)</f>
        <v>0</v>
      </c>
      <c r="BL366" s="18" t="s">
        <v>280</v>
      </c>
      <c r="BM366" s="246" t="s">
        <v>585</v>
      </c>
    </row>
    <row r="367" s="13" customFormat="1">
      <c r="A367" s="13"/>
      <c r="B367" s="252"/>
      <c r="C367" s="253"/>
      <c r="D367" s="254" t="s">
        <v>194</v>
      </c>
      <c r="E367" s="255" t="s">
        <v>1</v>
      </c>
      <c r="F367" s="256" t="s">
        <v>586</v>
      </c>
      <c r="G367" s="253"/>
      <c r="H367" s="257">
        <v>17.577000000000002</v>
      </c>
      <c r="I367" s="258"/>
      <c r="J367" s="253"/>
      <c r="K367" s="253"/>
      <c r="L367" s="259"/>
      <c r="M367" s="260"/>
      <c r="N367" s="261"/>
      <c r="O367" s="261"/>
      <c r="P367" s="261"/>
      <c r="Q367" s="261"/>
      <c r="R367" s="261"/>
      <c r="S367" s="261"/>
      <c r="T367" s="26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3" t="s">
        <v>194</v>
      </c>
      <c r="AU367" s="263" t="s">
        <v>126</v>
      </c>
      <c r="AV367" s="13" t="s">
        <v>126</v>
      </c>
      <c r="AW367" s="13" t="s">
        <v>34</v>
      </c>
      <c r="AX367" s="13" t="s">
        <v>78</v>
      </c>
      <c r="AY367" s="263" t="s">
        <v>149</v>
      </c>
    </row>
    <row r="368" s="13" customFormat="1">
      <c r="A368" s="13"/>
      <c r="B368" s="252"/>
      <c r="C368" s="253"/>
      <c r="D368" s="254" t="s">
        <v>194</v>
      </c>
      <c r="E368" s="255" t="s">
        <v>1</v>
      </c>
      <c r="F368" s="256" t="s">
        <v>587</v>
      </c>
      <c r="G368" s="253"/>
      <c r="H368" s="257">
        <v>6.4500000000000002</v>
      </c>
      <c r="I368" s="258"/>
      <c r="J368" s="253"/>
      <c r="K368" s="253"/>
      <c r="L368" s="259"/>
      <c r="M368" s="260"/>
      <c r="N368" s="261"/>
      <c r="O368" s="261"/>
      <c r="P368" s="261"/>
      <c r="Q368" s="261"/>
      <c r="R368" s="261"/>
      <c r="S368" s="261"/>
      <c r="T368" s="26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3" t="s">
        <v>194</v>
      </c>
      <c r="AU368" s="263" t="s">
        <v>126</v>
      </c>
      <c r="AV368" s="13" t="s">
        <v>126</v>
      </c>
      <c r="AW368" s="13" t="s">
        <v>34</v>
      </c>
      <c r="AX368" s="13" t="s">
        <v>78</v>
      </c>
      <c r="AY368" s="263" t="s">
        <v>149</v>
      </c>
    </row>
    <row r="369" s="14" customFormat="1">
      <c r="A369" s="14"/>
      <c r="B369" s="274"/>
      <c r="C369" s="275"/>
      <c r="D369" s="254" t="s">
        <v>194</v>
      </c>
      <c r="E369" s="276" t="s">
        <v>1</v>
      </c>
      <c r="F369" s="277" t="s">
        <v>220</v>
      </c>
      <c r="G369" s="275"/>
      <c r="H369" s="278">
        <v>24.027000000000001</v>
      </c>
      <c r="I369" s="279"/>
      <c r="J369" s="275"/>
      <c r="K369" s="275"/>
      <c r="L369" s="280"/>
      <c r="M369" s="281"/>
      <c r="N369" s="282"/>
      <c r="O369" s="282"/>
      <c r="P369" s="282"/>
      <c r="Q369" s="282"/>
      <c r="R369" s="282"/>
      <c r="S369" s="282"/>
      <c r="T369" s="28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84" t="s">
        <v>194</v>
      </c>
      <c r="AU369" s="284" t="s">
        <v>126</v>
      </c>
      <c r="AV369" s="14" t="s">
        <v>188</v>
      </c>
      <c r="AW369" s="14" t="s">
        <v>34</v>
      </c>
      <c r="AX369" s="14" t="s">
        <v>86</v>
      </c>
      <c r="AY369" s="284" t="s">
        <v>149</v>
      </c>
    </row>
    <row r="370" s="12" customFormat="1" ht="22.8" customHeight="1">
      <c r="A370" s="12"/>
      <c r="B370" s="218"/>
      <c r="C370" s="219"/>
      <c r="D370" s="220" t="s">
        <v>77</v>
      </c>
      <c r="E370" s="232" t="s">
        <v>588</v>
      </c>
      <c r="F370" s="232" t="s">
        <v>589</v>
      </c>
      <c r="G370" s="219"/>
      <c r="H370" s="219"/>
      <c r="I370" s="222"/>
      <c r="J370" s="233">
        <f>BK370</f>
        <v>0</v>
      </c>
      <c r="K370" s="219"/>
      <c r="L370" s="224"/>
      <c r="M370" s="225"/>
      <c r="N370" s="226"/>
      <c r="O370" s="226"/>
      <c r="P370" s="227">
        <f>SUM(P371:P389)</f>
        <v>0</v>
      </c>
      <c r="Q370" s="226"/>
      <c r="R370" s="227">
        <f>SUM(R371:R389)</f>
        <v>0.087289999999999979</v>
      </c>
      <c r="S370" s="226"/>
      <c r="T370" s="228">
        <f>SUM(T371:T389)</f>
        <v>0.060310000000000002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29" t="s">
        <v>126</v>
      </c>
      <c r="AT370" s="230" t="s">
        <v>77</v>
      </c>
      <c r="AU370" s="230" t="s">
        <v>86</v>
      </c>
      <c r="AY370" s="229" t="s">
        <v>149</v>
      </c>
      <c r="BK370" s="231">
        <f>SUM(BK371:BK389)</f>
        <v>0</v>
      </c>
    </row>
    <row r="371" s="2" customFormat="1" ht="24.15" customHeight="1">
      <c r="A371" s="39"/>
      <c r="B371" s="40"/>
      <c r="C371" s="234" t="s">
        <v>590</v>
      </c>
      <c r="D371" s="234" t="s">
        <v>151</v>
      </c>
      <c r="E371" s="235" t="s">
        <v>591</v>
      </c>
      <c r="F371" s="236" t="s">
        <v>592</v>
      </c>
      <c r="G371" s="237" t="s">
        <v>593</v>
      </c>
      <c r="H371" s="238">
        <v>1</v>
      </c>
      <c r="I371" s="239"/>
      <c r="J371" s="240">
        <f>ROUND(I371*H371,2)</f>
        <v>0</v>
      </c>
      <c r="K371" s="236" t="s">
        <v>154</v>
      </c>
      <c r="L371" s="45"/>
      <c r="M371" s="248" t="s">
        <v>1</v>
      </c>
      <c r="N371" s="249" t="s">
        <v>44</v>
      </c>
      <c r="O371" s="92"/>
      <c r="P371" s="250">
        <f>O371*H371</f>
        <v>0</v>
      </c>
      <c r="Q371" s="250">
        <v>0.016969999999999999</v>
      </c>
      <c r="R371" s="250">
        <f>Q371*H371</f>
        <v>0.016969999999999999</v>
      </c>
      <c r="S371" s="250">
        <v>0</v>
      </c>
      <c r="T371" s="251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6" t="s">
        <v>280</v>
      </c>
      <c r="AT371" s="246" t="s">
        <v>151</v>
      </c>
      <c r="AU371" s="246" t="s">
        <v>126</v>
      </c>
      <c r="AY371" s="18" t="s">
        <v>149</v>
      </c>
      <c r="BE371" s="247">
        <f>IF(N371="základní",J371,0)</f>
        <v>0</v>
      </c>
      <c r="BF371" s="247">
        <f>IF(N371="snížená",J371,0)</f>
        <v>0</v>
      </c>
      <c r="BG371" s="247">
        <f>IF(N371="zákl. přenesená",J371,0)</f>
        <v>0</v>
      </c>
      <c r="BH371" s="247">
        <f>IF(N371="sníž. přenesená",J371,0)</f>
        <v>0</v>
      </c>
      <c r="BI371" s="247">
        <f>IF(N371="nulová",J371,0)</f>
        <v>0</v>
      </c>
      <c r="BJ371" s="18" t="s">
        <v>126</v>
      </c>
      <c r="BK371" s="247">
        <f>ROUND(I371*H371,2)</f>
        <v>0</v>
      </c>
      <c r="BL371" s="18" t="s">
        <v>280</v>
      </c>
      <c r="BM371" s="246" t="s">
        <v>594</v>
      </c>
    </row>
    <row r="372" s="2" customFormat="1" ht="16.5" customHeight="1">
      <c r="A372" s="39"/>
      <c r="B372" s="40"/>
      <c r="C372" s="234" t="s">
        <v>595</v>
      </c>
      <c r="D372" s="234" t="s">
        <v>151</v>
      </c>
      <c r="E372" s="235" t="s">
        <v>596</v>
      </c>
      <c r="F372" s="236" t="s">
        <v>597</v>
      </c>
      <c r="G372" s="237" t="s">
        <v>593</v>
      </c>
      <c r="H372" s="238">
        <v>1</v>
      </c>
      <c r="I372" s="239"/>
      <c r="J372" s="240">
        <f>ROUND(I372*H372,2)</f>
        <v>0</v>
      </c>
      <c r="K372" s="236" t="s">
        <v>154</v>
      </c>
      <c r="L372" s="45"/>
      <c r="M372" s="248" t="s">
        <v>1</v>
      </c>
      <c r="N372" s="249" t="s">
        <v>44</v>
      </c>
      <c r="O372" s="92"/>
      <c r="P372" s="250">
        <f>O372*H372</f>
        <v>0</v>
      </c>
      <c r="Q372" s="250">
        <v>0</v>
      </c>
      <c r="R372" s="250">
        <f>Q372*H372</f>
        <v>0</v>
      </c>
      <c r="S372" s="250">
        <v>0.019460000000000002</v>
      </c>
      <c r="T372" s="251">
        <f>S372*H372</f>
        <v>0.019460000000000002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6" t="s">
        <v>280</v>
      </c>
      <c r="AT372" s="246" t="s">
        <v>151</v>
      </c>
      <c r="AU372" s="246" t="s">
        <v>126</v>
      </c>
      <c r="AY372" s="18" t="s">
        <v>149</v>
      </c>
      <c r="BE372" s="247">
        <f>IF(N372="základní",J372,0)</f>
        <v>0</v>
      </c>
      <c r="BF372" s="247">
        <f>IF(N372="snížená",J372,0)</f>
        <v>0</v>
      </c>
      <c r="BG372" s="247">
        <f>IF(N372="zákl. přenesená",J372,0)</f>
        <v>0</v>
      </c>
      <c r="BH372" s="247">
        <f>IF(N372="sníž. přenesená",J372,0)</f>
        <v>0</v>
      </c>
      <c r="BI372" s="247">
        <f>IF(N372="nulová",J372,0)</f>
        <v>0</v>
      </c>
      <c r="BJ372" s="18" t="s">
        <v>126</v>
      </c>
      <c r="BK372" s="247">
        <f>ROUND(I372*H372,2)</f>
        <v>0</v>
      </c>
      <c r="BL372" s="18" t="s">
        <v>280</v>
      </c>
      <c r="BM372" s="246" t="s">
        <v>598</v>
      </c>
    </row>
    <row r="373" s="2" customFormat="1" ht="24.15" customHeight="1">
      <c r="A373" s="39"/>
      <c r="B373" s="40"/>
      <c r="C373" s="234" t="s">
        <v>599</v>
      </c>
      <c r="D373" s="234" t="s">
        <v>151</v>
      </c>
      <c r="E373" s="235" t="s">
        <v>600</v>
      </c>
      <c r="F373" s="236" t="s">
        <v>601</v>
      </c>
      <c r="G373" s="237" t="s">
        <v>593</v>
      </c>
      <c r="H373" s="238">
        <v>1</v>
      </c>
      <c r="I373" s="239"/>
      <c r="J373" s="240">
        <f>ROUND(I373*H373,2)</f>
        <v>0</v>
      </c>
      <c r="K373" s="236" t="s">
        <v>154</v>
      </c>
      <c r="L373" s="45"/>
      <c r="M373" s="248" t="s">
        <v>1</v>
      </c>
      <c r="N373" s="249" t="s">
        <v>44</v>
      </c>
      <c r="O373" s="92"/>
      <c r="P373" s="250">
        <f>O373*H373</f>
        <v>0</v>
      </c>
      <c r="Q373" s="250">
        <v>0.02223</v>
      </c>
      <c r="R373" s="250">
        <f>Q373*H373</f>
        <v>0.02223</v>
      </c>
      <c r="S373" s="250">
        <v>0</v>
      </c>
      <c r="T373" s="251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6" t="s">
        <v>280</v>
      </c>
      <c r="AT373" s="246" t="s">
        <v>151</v>
      </c>
      <c r="AU373" s="246" t="s">
        <v>126</v>
      </c>
      <c r="AY373" s="18" t="s">
        <v>149</v>
      </c>
      <c r="BE373" s="247">
        <f>IF(N373="základní",J373,0)</f>
        <v>0</v>
      </c>
      <c r="BF373" s="247">
        <f>IF(N373="snížená",J373,0)</f>
        <v>0</v>
      </c>
      <c r="BG373" s="247">
        <f>IF(N373="zákl. přenesená",J373,0)</f>
        <v>0</v>
      </c>
      <c r="BH373" s="247">
        <f>IF(N373="sníž. přenesená",J373,0)</f>
        <v>0</v>
      </c>
      <c r="BI373" s="247">
        <f>IF(N373="nulová",J373,0)</f>
        <v>0</v>
      </c>
      <c r="BJ373" s="18" t="s">
        <v>126</v>
      </c>
      <c r="BK373" s="247">
        <f>ROUND(I373*H373,2)</f>
        <v>0</v>
      </c>
      <c r="BL373" s="18" t="s">
        <v>280</v>
      </c>
      <c r="BM373" s="246" t="s">
        <v>602</v>
      </c>
    </row>
    <row r="374" s="2" customFormat="1" ht="24.15" customHeight="1">
      <c r="A374" s="39"/>
      <c r="B374" s="40"/>
      <c r="C374" s="234" t="s">
        <v>603</v>
      </c>
      <c r="D374" s="234" t="s">
        <v>151</v>
      </c>
      <c r="E374" s="235" t="s">
        <v>604</v>
      </c>
      <c r="F374" s="236" t="s">
        <v>605</v>
      </c>
      <c r="G374" s="237" t="s">
        <v>593</v>
      </c>
      <c r="H374" s="238">
        <v>1</v>
      </c>
      <c r="I374" s="239"/>
      <c r="J374" s="240">
        <f>ROUND(I374*H374,2)</f>
        <v>0</v>
      </c>
      <c r="K374" s="236" t="s">
        <v>154</v>
      </c>
      <c r="L374" s="45"/>
      <c r="M374" s="248" t="s">
        <v>1</v>
      </c>
      <c r="N374" s="249" t="s">
        <v>44</v>
      </c>
      <c r="O374" s="92"/>
      <c r="P374" s="250">
        <f>O374*H374</f>
        <v>0</v>
      </c>
      <c r="Q374" s="250">
        <v>0.01396</v>
      </c>
      <c r="R374" s="250">
        <f>Q374*H374</f>
        <v>0.01396</v>
      </c>
      <c r="S374" s="250">
        <v>0</v>
      </c>
      <c r="T374" s="251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6" t="s">
        <v>280</v>
      </c>
      <c r="AT374" s="246" t="s">
        <v>151</v>
      </c>
      <c r="AU374" s="246" t="s">
        <v>126</v>
      </c>
      <c r="AY374" s="18" t="s">
        <v>149</v>
      </c>
      <c r="BE374" s="247">
        <f>IF(N374="základní",J374,0)</f>
        <v>0</v>
      </c>
      <c r="BF374" s="247">
        <f>IF(N374="snížená",J374,0)</f>
        <v>0</v>
      </c>
      <c r="BG374" s="247">
        <f>IF(N374="zákl. přenesená",J374,0)</f>
        <v>0</v>
      </c>
      <c r="BH374" s="247">
        <f>IF(N374="sníž. přenesená",J374,0)</f>
        <v>0</v>
      </c>
      <c r="BI374" s="247">
        <f>IF(N374="nulová",J374,0)</f>
        <v>0</v>
      </c>
      <c r="BJ374" s="18" t="s">
        <v>126</v>
      </c>
      <c r="BK374" s="247">
        <f>ROUND(I374*H374,2)</f>
        <v>0</v>
      </c>
      <c r="BL374" s="18" t="s">
        <v>280</v>
      </c>
      <c r="BM374" s="246" t="s">
        <v>606</v>
      </c>
    </row>
    <row r="375" s="2" customFormat="1" ht="16.5" customHeight="1">
      <c r="A375" s="39"/>
      <c r="B375" s="40"/>
      <c r="C375" s="234" t="s">
        <v>607</v>
      </c>
      <c r="D375" s="234" t="s">
        <v>151</v>
      </c>
      <c r="E375" s="235" t="s">
        <v>608</v>
      </c>
      <c r="F375" s="236" t="s">
        <v>609</v>
      </c>
      <c r="G375" s="237" t="s">
        <v>593</v>
      </c>
      <c r="H375" s="238">
        <v>1</v>
      </c>
      <c r="I375" s="239"/>
      <c r="J375" s="240">
        <f>ROUND(I375*H375,2)</f>
        <v>0</v>
      </c>
      <c r="K375" s="236" t="s">
        <v>154</v>
      </c>
      <c r="L375" s="45"/>
      <c r="M375" s="248" t="s">
        <v>1</v>
      </c>
      <c r="N375" s="249" t="s">
        <v>44</v>
      </c>
      <c r="O375" s="92"/>
      <c r="P375" s="250">
        <f>O375*H375</f>
        <v>0</v>
      </c>
      <c r="Q375" s="250">
        <v>0</v>
      </c>
      <c r="R375" s="250">
        <f>Q375*H375</f>
        <v>0</v>
      </c>
      <c r="S375" s="250">
        <v>0.032899999999999999</v>
      </c>
      <c r="T375" s="251">
        <f>S375*H375</f>
        <v>0.032899999999999999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6" t="s">
        <v>280</v>
      </c>
      <c r="AT375" s="246" t="s">
        <v>151</v>
      </c>
      <c r="AU375" s="246" t="s">
        <v>126</v>
      </c>
      <c r="AY375" s="18" t="s">
        <v>149</v>
      </c>
      <c r="BE375" s="247">
        <f>IF(N375="základní",J375,0)</f>
        <v>0</v>
      </c>
      <c r="BF375" s="247">
        <f>IF(N375="snížená",J375,0)</f>
        <v>0</v>
      </c>
      <c r="BG375" s="247">
        <f>IF(N375="zákl. přenesená",J375,0)</f>
        <v>0</v>
      </c>
      <c r="BH375" s="247">
        <f>IF(N375="sníž. přenesená",J375,0)</f>
        <v>0</v>
      </c>
      <c r="BI375" s="247">
        <f>IF(N375="nulová",J375,0)</f>
        <v>0</v>
      </c>
      <c r="BJ375" s="18" t="s">
        <v>126</v>
      </c>
      <c r="BK375" s="247">
        <f>ROUND(I375*H375,2)</f>
        <v>0</v>
      </c>
      <c r="BL375" s="18" t="s">
        <v>280</v>
      </c>
      <c r="BM375" s="246" t="s">
        <v>610</v>
      </c>
    </row>
    <row r="376" s="2" customFormat="1" ht="24.15" customHeight="1">
      <c r="A376" s="39"/>
      <c r="B376" s="40"/>
      <c r="C376" s="234" t="s">
        <v>611</v>
      </c>
      <c r="D376" s="234" t="s">
        <v>151</v>
      </c>
      <c r="E376" s="235" t="s">
        <v>612</v>
      </c>
      <c r="F376" s="236" t="s">
        <v>613</v>
      </c>
      <c r="G376" s="237" t="s">
        <v>593</v>
      </c>
      <c r="H376" s="238">
        <v>1</v>
      </c>
      <c r="I376" s="239"/>
      <c r="J376" s="240">
        <f>ROUND(I376*H376,2)</f>
        <v>0</v>
      </c>
      <c r="K376" s="236" t="s">
        <v>154</v>
      </c>
      <c r="L376" s="45"/>
      <c r="M376" s="248" t="s">
        <v>1</v>
      </c>
      <c r="N376" s="249" t="s">
        <v>44</v>
      </c>
      <c r="O376" s="92"/>
      <c r="P376" s="250">
        <f>O376*H376</f>
        <v>0</v>
      </c>
      <c r="Q376" s="250">
        <v>0.023869999999999999</v>
      </c>
      <c r="R376" s="250">
        <f>Q376*H376</f>
        <v>0.023869999999999999</v>
      </c>
      <c r="S376" s="250">
        <v>0</v>
      </c>
      <c r="T376" s="251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6" t="s">
        <v>280</v>
      </c>
      <c r="AT376" s="246" t="s">
        <v>151</v>
      </c>
      <c r="AU376" s="246" t="s">
        <v>126</v>
      </c>
      <c r="AY376" s="18" t="s">
        <v>149</v>
      </c>
      <c r="BE376" s="247">
        <f>IF(N376="základní",J376,0)</f>
        <v>0</v>
      </c>
      <c r="BF376" s="247">
        <f>IF(N376="snížená",J376,0)</f>
        <v>0</v>
      </c>
      <c r="BG376" s="247">
        <f>IF(N376="zákl. přenesená",J376,0)</f>
        <v>0</v>
      </c>
      <c r="BH376" s="247">
        <f>IF(N376="sníž. přenesená",J376,0)</f>
        <v>0</v>
      </c>
      <c r="BI376" s="247">
        <f>IF(N376="nulová",J376,0)</f>
        <v>0</v>
      </c>
      <c r="BJ376" s="18" t="s">
        <v>126</v>
      </c>
      <c r="BK376" s="247">
        <f>ROUND(I376*H376,2)</f>
        <v>0</v>
      </c>
      <c r="BL376" s="18" t="s">
        <v>280</v>
      </c>
      <c r="BM376" s="246" t="s">
        <v>614</v>
      </c>
    </row>
    <row r="377" s="2" customFormat="1" ht="21.75" customHeight="1">
      <c r="A377" s="39"/>
      <c r="B377" s="40"/>
      <c r="C377" s="234" t="s">
        <v>615</v>
      </c>
      <c r="D377" s="234" t="s">
        <v>151</v>
      </c>
      <c r="E377" s="235" t="s">
        <v>616</v>
      </c>
      <c r="F377" s="236" t="s">
        <v>617</v>
      </c>
      <c r="G377" s="237" t="s">
        <v>593</v>
      </c>
      <c r="H377" s="238">
        <v>6</v>
      </c>
      <c r="I377" s="239"/>
      <c r="J377" s="240">
        <f>ROUND(I377*H377,2)</f>
        <v>0</v>
      </c>
      <c r="K377" s="236" t="s">
        <v>154</v>
      </c>
      <c r="L377" s="45"/>
      <c r="M377" s="248" t="s">
        <v>1</v>
      </c>
      <c r="N377" s="249" t="s">
        <v>44</v>
      </c>
      <c r="O377" s="92"/>
      <c r="P377" s="250">
        <f>O377*H377</f>
        <v>0</v>
      </c>
      <c r="Q377" s="250">
        <v>9.0000000000000006E-05</v>
      </c>
      <c r="R377" s="250">
        <f>Q377*H377</f>
        <v>0.00054000000000000001</v>
      </c>
      <c r="S377" s="250">
        <v>0</v>
      </c>
      <c r="T377" s="251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6" t="s">
        <v>280</v>
      </c>
      <c r="AT377" s="246" t="s">
        <v>151</v>
      </c>
      <c r="AU377" s="246" t="s">
        <v>126</v>
      </c>
      <c r="AY377" s="18" t="s">
        <v>149</v>
      </c>
      <c r="BE377" s="247">
        <f>IF(N377="základní",J377,0)</f>
        <v>0</v>
      </c>
      <c r="BF377" s="247">
        <f>IF(N377="snížená",J377,0)</f>
        <v>0</v>
      </c>
      <c r="BG377" s="247">
        <f>IF(N377="zákl. přenesená",J377,0)</f>
        <v>0</v>
      </c>
      <c r="BH377" s="247">
        <f>IF(N377="sníž. přenesená",J377,0)</f>
        <v>0</v>
      </c>
      <c r="BI377" s="247">
        <f>IF(N377="nulová",J377,0)</f>
        <v>0</v>
      </c>
      <c r="BJ377" s="18" t="s">
        <v>126</v>
      </c>
      <c r="BK377" s="247">
        <f>ROUND(I377*H377,2)</f>
        <v>0</v>
      </c>
      <c r="BL377" s="18" t="s">
        <v>280</v>
      </c>
      <c r="BM377" s="246" t="s">
        <v>618</v>
      </c>
    </row>
    <row r="378" s="2" customFormat="1" ht="24.15" customHeight="1">
      <c r="A378" s="39"/>
      <c r="B378" s="40"/>
      <c r="C378" s="264" t="s">
        <v>619</v>
      </c>
      <c r="D378" s="264" t="s">
        <v>201</v>
      </c>
      <c r="E378" s="265" t="s">
        <v>620</v>
      </c>
      <c r="F378" s="266" t="s">
        <v>621</v>
      </c>
      <c r="G378" s="267" t="s">
        <v>312</v>
      </c>
      <c r="H378" s="268">
        <v>6</v>
      </c>
      <c r="I378" s="269"/>
      <c r="J378" s="270">
        <f>ROUND(I378*H378,2)</f>
        <v>0</v>
      </c>
      <c r="K378" s="266" t="s">
        <v>154</v>
      </c>
      <c r="L378" s="271"/>
      <c r="M378" s="272" t="s">
        <v>1</v>
      </c>
      <c r="N378" s="273" t="s">
        <v>44</v>
      </c>
      <c r="O378" s="92"/>
      <c r="P378" s="250">
        <f>O378*H378</f>
        <v>0</v>
      </c>
      <c r="Q378" s="250">
        <v>0.00018000000000000001</v>
      </c>
      <c r="R378" s="250">
        <f>Q378*H378</f>
        <v>0.00108</v>
      </c>
      <c r="S378" s="250">
        <v>0</v>
      </c>
      <c r="T378" s="251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6" t="s">
        <v>370</v>
      </c>
      <c r="AT378" s="246" t="s">
        <v>201</v>
      </c>
      <c r="AU378" s="246" t="s">
        <v>126</v>
      </c>
      <c r="AY378" s="18" t="s">
        <v>149</v>
      </c>
      <c r="BE378" s="247">
        <f>IF(N378="základní",J378,0)</f>
        <v>0</v>
      </c>
      <c r="BF378" s="247">
        <f>IF(N378="snížená",J378,0)</f>
        <v>0</v>
      </c>
      <c r="BG378" s="247">
        <f>IF(N378="zákl. přenesená",J378,0)</f>
        <v>0</v>
      </c>
      <c r="BH378" s="247">
        <f>IF(N378="sníž. přenesená",J378,0)</f>
        <v>0</v>
      </c>
      <c r="BI378" s="247">
        <f>IF(N378="nulová",J378,0)</f>
        <v>0</v>
      </c>
      <c r="BJ378" s="18" t="s">
        <v>126</v>
      </c>
      <c r="BK378" s="247">
        <f>ROUND(I378*H378,2)</f>
        <v>0</v>
      </c>
      <c r="BL378" s="18" t="s">
        <v>280</v>
      </c>
      <c r="BM378" s="246" t="s">
        <v>622</v>
      </c>
    </row>
    <row r="379" s="2" customFormat="1" ht="16.5" customHeight="1">
      <c r="A379" s="39"/>
      <c r="B379" s="40"/>
      <c r="C379" s="234" t="s">
        <v>623</v>
      </c>
      <c r="D379" s="234" t="s">
        <v>151</v>
      </c>
      <c r="E379" s="235" t="s">
        <v>624</v>
      </c>
      <c r="F379" s="236" t="s">
        <v>625</v>
      </c>
      <c r="G379" s="237" t="s">
        <v>593</v>
      </c>
      <c r="H379" s="238">
        <v>2</v>
      </c>
      <c r="I379" s="239"/>
      <c r="J379" s="240">
        <f>ROUND(I379*H379,2)</f>
        <v>0</v>
      </c>
      <c r="K379" s="236" t="s">
        <v>154</v>
      </c>
      <c r="L379" s="45"/>
      <c r="M379" s="248" t="s">
        <v>1</v>
      </c>
      <c r="N379" s="249" t="s">
        <v>44</v>
      </c>
      <c r="O379" s="92"/>
      <c r="P379" s="250">
        <f>O379*H379</f>
        <v>0</v>
      </c>
      <c r="Q379" s="250">
        <v>0</v>
      </c>
      <c r="R379" s="250">
        <f>Q379*H379</f>
        <v>0</v>
      </c>
      <c r="S379" s="250">
        <v>0.00156</v>
      </c>
      <c r="T379" s="251">
        <f>S379*H379</f>
        <v>0.0031199999999999999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6" t="s">
        <v>280</v>
      </c>
      <c r="AT379" s="246" t="s">
        <v>151</v>
      </c>
      <c r="AU379" s="246" t="s">
        <v>126</v>
      </c>
      <c r="AY379" s="18" t="s">
        <v>149</v>
      </c>
      <c r="BE379" s="247">
        <f>IF(N379="základní",J379,0)</f>
        <v>0</v>
      </c>
      <c r="BF379" s="247">
        <f>IF(N379="snížená",J379,0)</f>
        <v>0</v>
      </c>
      <c r="BG379" s="247">
        <f>IF(N379="zákl. přenesená",J379,0)</f>
        <v>0</v>
      </c>
      <c r="BH379" s="247">
        <f>IF(N379="sníž. přenesená",J379,0)</f>
        <v>0</v>
      </c>
      <c r="BI379" s="247">
        <f>IF(N379="nulová",J379,0)</f>
        <v>0</v>
      </c>
      <c r="BJ379" s="18" t="s">
        <v>126</v>
      </c>
      <c r="BK379" s="247">
        <f>ROUND(I379*H379,2)</f>
        <v>0</v>
      </c>
      <c r="BL379" s="18" t="s">
        <v>280</v>
      </c>
      <c r="BM379" s="246" t="s">
        <v>626</v>
      </c>
    </row>
    <row r="380" s="2" customFormat="1" ht="16.5" customHeight="1">
      <c r="A380" s="39"/>
      <c r="B380" s="40"/>
      <c r="C380" s="234" t="s">
        <v>627</v>
      </c>
      <c r="D380" s="234" t="s">
        <v>151</v>
      </c>
      <c r="E380" s="235" t="s">
        <v>628</v>
      </c>
      <c r="F380" s="236" t="s">
        <v>629</v>
      </c>
      <c r="G380" s="237" t="s">
        <v>593</v>
      </c>
      <c r="H380" s="238">
        <v>2</v>
      </c>
      <c r="I380" s="239"/>
      <c r="J380" s="240">
        <f>ROUND(I380*H380,2)</f>
        <v>0</v>
      </c>
      <c r="K380" s="236" t="s">
        <v>154</v>
      </c>
      <c r="L380" s="45"/>
      <c r="M380" s="248" t="s">
        <v>1</v>
      </c>
      <c r="N380" s="249" t="s">
        <v>44</v>
      </c>
      <c r="O380" s="92"/>
      <c r="P380" s="250">
        <f>O380*H380</f>
        <v>0</v>
      </c>
      <c r="Q380" s="250">
        <v>0.0018400000000000001</v>
      </c>
      <c r="R380" s="250">
        <f>Q380*H380</f>
        <v>0.0036800000000000001</v>
      </c>
      <c r="S380" s="250">
        <v>0</v>
      </c>
      <c r="T380" s="25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6" t="s">
        <v>280</v>
      </c>
      <c r="AT380" s="246" t="s">
        <v>151</v>
      </c>
      <c r="AU380" s="246" t="s">
        <v>126</v>
      </c>
      <c r="AY380" s="18" t="s">
        <v>149</v>
      </c>
      <c r="BE380" s="247">
        <f>IF(N380="základní",J380,0)</f>
        <v>0</v>
      </c>
      <c r="BF380" s="247">
        <f>IF(N380="snížená",J380,0)</f>
        <v>0</v>
      </c>
      <c r="BG380" s="247">
        <f>IF(N380="zákl. přenesená",J380,0)</f>
        <v>0</v>
      </c>
      <c r="BH380" s="247">
        <f>IF(N380="sníž. přenesená",J380,0)</f>
        <v>0</v>
      </c>
      <c r="BI380" s="247">
        <f>IF(N380="nulová",J380,0)</f>
        <v>0</v>
      </c>
      <c r="BJ380" s="18" t="s">
        <v>126</v>
      </c>
      <c r="BK380" s="247">
        <f>ROUND(I380*H380,2)</f>
        <v>0</v>
      </c>
      <c r="BL380" s="18" t="s">
        <v>280</v>
      </c>
      <c r="BM380" s="246" t="s">
        <v>630</v>
      </c>
    </row>
    <row r="381" s="2" customFormat="1" ht="24.15" customHeight="1">
      <c r="A381" s="39"/>
      <c r="B381" s="40"/>
      <c r="C381" s="234" t="s">
        <v>631</v>
      </c>
      <c r="D381" s="234" t="s">
        <v>151</v>
      </c>
      <c r="E381" s="235" t="s">
        <v>632</v>
      </c>
      <c r="F381" s="236" t="s">
        <v>633</v>
      </c>
      <c r="G381" s="237" t="s">
        <v>593</v>
      </c>
      <c r="H381" s="238">
        <v>1</v>
      </c>
      <c r="I381" s="239"/>
      <c r="J381" s="240">
        <f>ROUND(I381*H381,2)</f>
        <v>0</v>
      </c>
      <c r="K381" s="236" t="s">
        <v>154</v>
      </c>
      <c r="L381" s="45"/>
      <c r="M381" s="248" t="s">
        <v>1</v>
      </c>
      <c r="N381" s="249" t="s">
        <v>44</v>
      </c>
      <c r="O381" s="92"/>
      <c r="P381" s="250">
        <f>O381*H381</f>
        <v>0</v>
      </c>
      <c r="Q381" s="250">
        <v>0.0023600000000000001</v>
      </c>
      <c r="R381" s="250">
        <f>Q381*H381</f>
        <v>0.0023600000000000001</v>
      </c>
      <c r="S381" s="250">
        <v>0</v>
      </c>
      <c r="T381" s="251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6" t="s">
        <v>280</v>
      </c>
      <c r="AT381" s="246" t="s">
        <v>151</v>
      </c>
      <c r="AU381" s="246" t="s">
        <v>126</v>
      </c>
      <c r="AY381" s="18" t="s">
        <v>149</v>
      </c>
      <c r="BE381" s="247">
        <f>IF(N381="základní",J381,0)</f>
        <v>0</v>
      </c>
      <c r="BF381" s="247">
        <f>IF(N381="snížená",J381,0)</f>
        <v>0</v>
      </c>
      <c r="BG381" s="247">
        <f>IF(N381="zákl. přenesená",J381,0)</f>
        <v>0</v>
      </c>
      <c r="BH381" s="247">
        <f>IF(N381="sníž. přenesená",J381,0)</f>
        <v>0</v>
      </c>
      <c r="BI381" s="247">
        <f>IF(N381="nulová",J381,0)</f>
        <v>0</v>
      </c>
      <c r="BJ381" s="18" t="s">
        <v>126</v>
      </c>
      <c r="BK381" s="247">
        <f>ROUND(I381*H381,2)</f>
        <v>0</v>
      </c>
      <c r="BL381" s="18" t="s">
        <v>280</v>
      </c>
      <c r="BM381" s="246" t="s">
        <v>634</v>
      </c>
    </row>
    <row r="382" s="2" customFormat="1" ht="16.5" customHeight="1">
      <c r="A382" s="39"/>
      <c r="B382" s="40"/>
      <c r="C382" s="234" t="s">
        <v>635</v>
      </c>
      <c r="D382" s="234" t="s">
        <v>151</v>
      </c>
      <c r="E382" s="235" t="s">
        <v>636</v>
      </c>
      <c r="F382" s="236" t="s">
        <v>637</v>
      </c>
      <c r="G382" s="237" t="s">
        <v>187</v>
      </c>
      <c r="H382" s="238">
        <v>1</v>
      </c>
      <c r="I382" s="239"/>
      <c r="J382" s="240">
        <f>ROUND(I382*H382,2)</f>
        <v>0</v>
      </c>
      <c r="K382" s="236" t="s">
        <v>154</v>
      </c>
      <c r="L382" s="45"/>
      <c r="M382" s="248" t="s">
        <v>1</v>
      </c>
      <c r="N382" s="249" t="s">
        <v>44</v>
      </c>
      <c r="O382" s="92"/>
      <c r="P382" s="250">
        <f>O382*H382</f>
        <v>0</v>
      </c>
      <c r="Q382" s="250">
        <v>0</v>
      </c>
      <c r="R382" s="250">
        <f>Q382*H382</f>
        <v>0</v>
      </c>
      <c r="S382" s="250">
        <v>0.0022499999999999998</v>
      </c>
      <c r="T382" s="251">
        <f>S382*H382</f>
        <v>0.0022499999999999998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6" t="s">
        <v>280</v>
      </c>
      <c r="AT382" s="246" t="s">
        <v>151</v>
      </c>
      <c r="AU382" s="246" t="s">
        <v>126</v>
      </c>
      <c r="AY382" s="18" t="s">
        <v>149</v>
      </c>
      <c r="BE382" s="247">
        <f>IF(N382="základní",J382,0)</f>
        <v>0</v>
      </c>
      <c r="BF382" s="247">
        <f>IF(N382="snížená",J382,0)</f>
        <v>0</v>
      </c>
      <c r="BG382" s="247">
        <f>IF(N382="zákl. přenesená",J382,0)</f>
        <v>0</v>
      </c>
      <c r="BH382" s="247">
        <f>IF(N382="sníž. přenesená",J382,0)</f>
        <v>0</v>
      </c>
      <c r="BI382" s="247">
        <f>IF(N382="nulová",J382,0)</f>
        <v>0</v>
      </c>
      <c r="BJ382" s="18" t="s">
        <v>126</v>
      </c>
      <c r="BK382" s="247">
        <f>ROUND(I382*H382,2)</f>
        <v>0</v>
      </c>
      <c r="BL382" s="18" t="s">
        <v>280</v>
      </c>
      <c r="BM382" s="246" t="s">
        <v>638</v>
      </c>
    </row>
    <row r="383" s="2" customFormat="1" ht="16.5" customHeight="1">
      <c r="A383" s="39"/>
      <c r="B383" s="40"/>
      <c r="C383" s="234" t="s">
        <v>639</v>
      </c>
      <c r="D383" s="234" t="s">
        <v>151</v>
      </c>
      <c r="E383" s="235" t="s">
        <v>640</v>
      </c>
      <c r="F383" s="236" t="s">
        <v>641</v>
      </c>
      <c r="G383" s="237" t="s">
        <v>187</v>
      </c>
      <c r="H383" s="238">
        <v>3</v>
      </c>
      <c r="I383" s="239"/>
      <c r="J383" s="240">
        <f>ROUND(I383*H383,2)</f>
        <v>0</v>
      </c>
      <c r="K383" s="236" t="s">
        <v>154</v>
      </c>
      <c r="L383" s="45"/>
      <c r="M383" s="248" t="s">
        <v>1</v>
      </c>
      <c r="N383" s="249" t="s">
        <v>44</v>
      </c>
      <c r="O383" s="92"/>
      <c r="P383" s="250">
        <f>O383*H383</f>
        <v>0</v>
      </c>
      <c r="Q383" s="250">
        <v>0</v>
      </c>
      <c r="R383" s="250">
        <f>Q383*H383</f>
        <v>0</v>
      </c>
      <c r="S383" s="250">
        <v>0.00085999999999999998</v>
      </c>
      <c r="T383" s="251">
        <f>S383*H383</f>
        <v>0.0025799999999999998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6" t="s">
        <v>280</v>
      </c>
      <c r="AT383" s="246" t="s">
        <v>151</v>
      </c>
      <c r="AU383" s="246" t="s">
        <v>126</v>
      </c>
      <c r="AY383" s="18" t="s">
        <v>149</v>
      </c>
      <c r="BE383" s="247">
        <f>IF(N383="základní",J383,0)</f>
        <v>0</v>
      </c>
      <c r="BF383" s="247">
        <f>IF(N383="snížená",J383,0)</f>
        <v>0</v>
      </c>
      <c r="BG383" s="247">
        <f>IF(N383="zákl. přenesená",J383,0)</f>
        <v>0</v>
      </c>
      <c r="BH383" s="247">
        <f>IF(N383="sníž. přenesená",J383,0)</f>
        <v>0</v>
      </c>
      <c r="BI383" s="247">
        <f>IF(N383="nulová",J383,0)</f>
        <v>0</v>
      </c>
      <c r="BJ383" s="18" t="s">
        <v>126</v>
      </c>
      <c r="BK383" s="247">
        <f>ROUND(I383*H383,2)</f>
        <v>0</v>
      </c>
      <c r="BL383" s="18" t="s">
        <v>280</v>
      </c>
      <c r="BM383" s="246" t="s">
        <v>642</v>
      </c>
    </row>
    <row r="384" s="2" customFormat="1" ht="16.5" customHeight="1">
      <c r="A384" s="39"/>
      <c r="B384" s="40"/>
      <c r="C384" s="234" t="s">
        <v>643</v>
      </c>
      <c r="D384" s="234" t="s">
        <v>151</v>
      </c>
      <c r="E384" s="235" t="s">
        <v>644</v>
      </c>
      <c r="F384" s="236" t="s">
        <v>645</v>
      </c>
      <c r="G384" s="237" t="s">
        <v>187</v>
      </c>
      <c r="H384" s="238">
        <v>4</v>
      </c>
      <c r="I384" s="239"/>
      <c r="J384" s="240">
        <f>ROUND(I384*H384,2)</f>
        <v>0</v>
      </c>
      <c r="K384" s="236" t="s">
        <v>154</v>
      </c>
      <c r="L384" s="45"/>
      <c r="M384" s="248" t="s">
        <v>1</v>
      </c>
      <c r="N384" s="249" t="s">
        <v>44</v>
      </c>
      <c r="O384" s="92"/>
      <c r="P384" s="250">
        <f>O384*H384</f>
        <v>0</v>
      </c>
      <c r="Q384" s="250">
        <v>0.00013999999999999999</v>
      </c>
      <c r="R384" s="250">
        <f>Q384*H384</f>
        <v>0.00055999999999999995</v>
      </c>
      <c r="S384" s="250">
        <v>0</v>
      </c>
      <c r="T384" s="251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6" t="s">
        <v>280</v>
      </c>
      <c r="AT384" s="246" t="s">
        <v>151</v>
      </c>
      <c r="AU384" s="246" t="s">
        <v>126</v>
      </c>
      <c r="AY384" s="18" t="s">
        <v>149</v>
      </c>
      <c r="BE384" s="247">
        <f>IF(N384="základní",J384,0)</f>
        <v>0</v>
      </c>
      <c r="BF384" s="247">
        <f>IF(N384="snížená",J384,0)</f>
        <v>0</v>
      </c>
      <c r="BG384" s="247">
        <f>IF(N384="zákl. přenesená",J384,0)</f>
        <v>0</v>
      </c>
      <c r="BH384" s="247">
        <f>IF(N384="sníž. přenesená",J384,0)</f>
        <v>0</v>
      </c>
      <c r="BI384" s="247">
        <f>IF(N384="nulová",J384,0)</f>
        <v>0</v>
      </c>
      <c r="BJ384" s="18" t="s">
        <v>126</v>
      </c>
      <c r="BK384" s="247">
        <f>ROUND(I384*H384,2)</f>
        <v>0</v>
      </c>
      <c r="BL384" s="18" t="s">
        <v>280</v>
      </c>
      <c r="BM384" s="246" t="s">
        <v>646</v>
      </c>
    </row>
    <row r="385" s="2" customFormat="1" ht="16.5" customHeight="1">
      <c r="A385" s="39"/>
      <c r="B385" s="40"/>
      <c r="C385" s="234" t="s">
        <v>647</v>
      </c>
      <c r="D385" s="234" t="s">
        <v>151</v>
      </c>
      <c r="E385" s="235" t="s">
        <v>648</v>
      </c>
      <c r="F385" s="236" t="s">
        <v>649</v>
      </c>
      <c r="G385" s="237" t="s">
        <v>187</v>
      </c>
      <c r="H385" s="238">
        <v>2</v>
      </c>
      <c r="I385" s="239"/>
      <c r="J385" s="240">
        <f>ROUND(I385*H385,2)</f>
        <v>0</v>
      </c>
      <c r="K385" s="236" t="s">
        <v>154</v>
      </c>
      <c r="L385" s="45"/>
      <c r="M385" s="248" t="s">
        <v>1</v>
      </c>
      <c r="N385" s="249" t="s">
        <v>44</v>
      </c>
      <c r="O385" s="92"/>
      <c r="P385" s="250">
        <f>O385*H385</f>
        <v>0</v>
      </c>
      <c r="Q385" s="250">
        <v>0.00024000000000000001</v>
      </c>
      <c r="R385" s="250">
        <f>Q385*H385</f>
        <v>0.00048000000000000001</v>
      </c>
      <c r="S385" s="250">
        <v>0</v>
      </c>
      <c r="T385" s="251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6" t="s">
        <v>280</v>
      </c>
      <c r="AT385" s="246" t="s">
        <v>151</v>
      </c>
      <c r="AU385" s="246" t="s">
        <v>126</v>
      </c>
      <c r="AY385" s="18" t="s">
        <v>149</v>
      </c>
      <c r="BE385" s="247">
        <f>IF(N385="základní",J385,0)</f>
        <v>0</v>
      </c>
      <c r="BF385" s="247">
        <f>IF(N385="snížená",J385,0)</f>
        <v>0</v>
      </c>
      <c r="BG385" s="247">
        <f>IF(N385="zákl. přenesená",J385,0)</f>
        <v>0</v>
      </c>
      <c r="BH385" s="247">
        <f>IF(N385="sníž. přenesená",J385,0)</f>
        <v>0</v>
      </c>
      <c r="BI385" s="247">
        <f>IF(N385="nulová",J385,0)</f>
        <v>0</v>
      </c>
      <c r="BJ385" s="18" t="s">
        <v>126</v>
      </c>
      <c r="BK385" s="247">
        <f>ROUND(I385*H385,2)</f>
        <v>0</v>
      </c>
      <c r="BL385" s="18" t="s">
        <v>280</v>
      </c>
      <c r="BM385" s="246" t="s">
        <v>650</v>
      </c>
    </row>
    <row r="386" s="2" customFormat="1" ht="21.75" customHeight="1">
      <c r="A386" s="39"/>
      <c r="B386" s="40"/>
      <c r="C386" s="234" t="s">
        <v>651</v>
      </c>
      <c r="D386" s="234" t="s">
        <v>151</v>
      </c>
      <c r="E386" s="235" t="s">
        <v>652</v>
      </c>
      <c r="F386" s="236" t="s">
        <v>653</v>
      </c>
      <c r="G386" s="237" t="s">
        <v>187</v>
      </c>
      <c r="H386" s="238">
        <v>1</v>
      </c>
      <c r="I386" s="239"/>
      <c r="J386" s="240">
        <f>ROUND(I386*H386,2)</f>
        <v>0</v>
      </c>
      <c r="K386" s="236" t="s">
        <v>154</v>
      </c>
      <c r="L386" s="45"/>
      <c r="M386" s="248" t="s">
        <v>1</v>
      </c>
      <c r="N386" s="249" t="s">
        <v>44</v>
      </c>
      <c r="O386" s="92"/>
      <c r="P386" s="250">
        <f>O386*H386</f>
        <v>0</v>
      </c>
      <c r="Q386" s="250">
        <v>0.00055000000000000003</v>
      </c>
      <c r="R386" s="250">
        <f>Q386*H386</f>
        <v>0.00055000000000000003</v>
      </c>
      <c r="S386" s="250">
        <v>0</v>
      </c>
      <c r="T386" s="251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46" t="s">
        <v>280</v>
      </c>
      <c r="AT386" s="246" t="s">
        <v>151</v>
      </c>
      <c r="AU386" s="246" t="s">
        <v>126</v>
      </c>
      <c r="AY386" s="18" t="s">
        <v>149</v>
      </c>
      <c r="BE386" s="247">
        <f>IF(N386="základní",J386,0)</f>
        <v>0</v>
      </c>
      <c r="BF386" s="247">
        <f>IF(N386="snížená",J386,0)</f>
        <v>0</v>
      </c>
      <c r="BG386" s="247">
        <f>IF(N386="zákl. přenesená",J386,0)</f>
        <v>0</v>
      </c>
      <c r="BH386" s="247">
        <f>IF(N386="sníž. přenesená",J386,0)</f>
        <v>0</v>
      </c>
      <c r="BI386" s="247">
        <f>IF(N386="nulová",J386,0)</f>
        <v>0</v>
      </c>
      <c r="BJ386" s="18" t="s">
        <v>126</v>
      </c>
      <c r="BK386" s="247">
        <f>ROUND(I386*H386,2)</f>
        <v>0</v>
      </c>
      <c r="BL386" s="18" t="s">
        <v>280</v>
      </c>
      <c r="BM386" s="246" t="s">
        <v>654</v>
      </c>
    </row>
    <row r="387" s="2" customFormat="1" ht="24.15" customHeight="1">
      <c r="A387" s="39"/>
      <c r="B387" s="40"/>
      <c r="C387" s="234" t="s">
        <v>655</v>
      </c>
      <c r="D387" s="234" t="s">
        <v>151</v>
      </c>
      <c r="E387" s="235" t="s">
        <v>656</v>
      </c>
      <c r="F387" s="236" t="s">
        <v>657</v>
      </c>
      <c r="G387" s="237" t="s">
        <v>187</v>
      </c>
      <c r="H387" s="238">
        <v>1</v>
      </c>
      <c r="I387" s="239"/>
      <c r="J387" s="240">
        <f>ROUND(I387*H387,2)</f>
        <v>0</v>
      </c>
      <c r="K387" s="236" t="s">
        <v>154</v>
      </c>
      <c r="L387" s="45"/>
      <c r="M387" s="248" t="s">
        <v>1</v>
      </c>
      <c r="N387" s="249" t="s">
        <v>44</v>
      </c>
      <c r="O387" s="92"/>
      <c r="P387" s="250">
        <f>O387*H387</f>
        <v>0</v>
      </c>
      <c r="Q387" s="250">
        <v>0.0010100000000000001</v>
      </c>
      <c r="R387" s="250">
        <f>Q387*H387</f>
        <v>0.0010100000000000001</v>
      </c>
      <c r="S387" s="250">
        <v>0</v>
      </c>
      <c r="T387" s="251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6" t="s">
        <v>280</v>
      </c>
      <c r="AT387" s="246" t="s">
        <v>151</v>
      </c>
      <c r="AU387" s="246" t="s">
        <v>126</v>
      </c>
      <c r="AY387" s="18" t="s">
        <v>149</v>
      </c>
      <c r="BE387" s="247">
        <f>IF(N387="základní",J387,0)</f>
        <v>0</v>
      </c>
      <c r="BF387" s="247">
        <f>IF(N387="snížená",J387,0)</f>
        <v>0</v>
      </c>
      <c r="BG387" s="247">
        <f>IF(N387="zákl. přenesená",J387,0)</f>
        <v>0</v>
      </c>
      <c r="BH387" s="247">
        <f>IF(N387="sníž. přenesená",J387,0)</f>
        <v>0</v>
      </c>
      <c r="BI387" s="247">
        <f>IF(N387="nulová",J387,0)</f>
        <v>0</v>
      </c>
      <c r="BJ387" s="18" t="s">
        <v>126</v>
      </c>
      <c r="BK387" s="247">
        <f>ROUND(I387*H387,2)</f>
        <v>0</v>
      </c>
      <c r="BL387" s="18" t="s">
        <v>280</v>
      </c>
      <c r="BM387" s="246" t="s">
        <v>658</v>
      </c>
    </row>
    <row r="388" s="2" customFormat="1" ht="24.15" customHeight="1">
      <c r="A388" s="39"/>
      <c r="B388" s="40"/>
      <c r="C388" s="234" t="s">
        <v>659</v>
      </c>
      <c r="D388" s="234" t="s">
        <v>151</v>
      </c>
      <c r="E388" s="235" t="s">
        <v>660</v>
      </c>
      <c r="F388" s="236" t="s">
        <v>661</v>
      </c>
      <c r="G388" s="237" t="s">
        <v>198</v>
      </c>
      <c r="H388" s="238">
        <v>0.086999999999999994</v>
      </c>
      <c r="I388" s="239"/>
      <c r="J388" s="240">
        <f>ROUND(I388*H388,2)</f>
        <v>0</v>
      </c>
      <c r="K388" s="236" t="s">
        <v>154</v>
      </c>
      <c r="L388" s="45"/>
      <c r="M388" s="248" t="s">
        <v>1</v>
      </c>
      <c r="N388" s="249" t="s">
        <v>44</v>
      </c>
      <c r="O388" s="92"/>
      <c r="P388" s="250">
        <f>O388*H388</f>
        <v>0</v>
      </c>
      <c r="Q388" s="250">
        <v>0</v>
      </c>
      <c r="R388" s="250">
        <f>Q388*H388</f>
        <v>0</v>
      </c>
      <c r="S388" s="250">
        <v>0</v>
      </c>
      <c r="T388" s="251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46" t="s">
        <v>280</v>
      </c>
      <c r="AT388" s="246" t="s">
        <v>151</v>
      </c>
      <c r="AU388" s="246" t="s">
        <v>126</v>
      </c>
      <c r="AY388" s="18" t="s">
        <v>149</v>
      </c>
      <c r="BE388" s="247">
        <f>IF(N388="základní",J388,0)</f>
        <v>0</v>
      </c>
      <c r="BF388" s="247">
        <f>IF(N388="snížená",J388,0)</f>
        <v>0</v>
      </c>
      <c r="BG388" s="247">
        <f>IF(N388="zákl. přenesená",J388,0)</f>
        <v>0</v>
      </c>
      <c r="BH388" s="247">
        <f>IF(N388="sníž. přenesená",J388,0)</f>
        <v>0</v>
      </c>
      <c r="BI388" s="247">
        <f>IF(N388="nulová",J388,0)</f>
        <v>0</v>
      </c>
      <c r="BJ388" s="18" t="s">
        <v>126</v>
      </c>
      <c r="BK388" s="247">
        <f>ROUND(I388*H388,2)</f>
        <v>0</v>
      </c>
      <c r="BL388" s="18" t="s">
        <v>280</v>
      </c>
      <c r="BM388" s="246" t="s">
        <v>662</v>
      </c>
    </row>
    <row r="389" s="2" customFormat="1" ht="24.15" customHeight="1">
      <c r="A389" s="39"/>
      <c r="B389" s="40"/>
      <c r="C389" s="234" t="s">
        <v>663</v>
      </c>
      <c r="D389" s="234" t="s">
        <v>151</v>
      </c>
      <c r="E389" s="235" t="s">
        <v>664</v>
      </c>
      <c r="F389" s="236" t="s">
        <v>665</v>
      </c>
      <c r="G389" s="237" t="s">
        <v>198</v>
      </c>
      <c r="H389" s="238">
        <v>0.086999999999999994</v>
      </c>
      <c r="I389" s="239"/>
      <c r="J389" s="240">
        <f>ROUND(I389*H389,2)</f>
        <v>0</v>
      </c>
      <c r="K389" s="236" t="s">
        <v>154</v>
      </c>
      <c r="L389" s="45"/>
      <c r="M389" s="248" t="s">
        <v>1</v>
      </c>
      <c r="N389" s="249" t="s">
        <v>44</v>
      </c>
      <c r="O389" s="92"/>
      <c r="P389" s="250">
        <f>O389*H389</f>
        <v>0</v>
      </c>
      <c r="Q389" s="250">
        <v>0</v>
      </c>
      <c r="R389" s="250">
        <f>Q389*H389</f>
        <v>0</v>
      </c>
      <c r="S389" s="250">
        <v>0</v>
      </c>
      <c r="T389" s="251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6" t="s">
        <v>280</v>
      </c>
      <c r="AT389" s="246" t="s">
        <v>151</v>
      </c>
      <c r="AU389" s="246" t="s">
        <v>126</v>
      </c>
      <c r="AY389" s="18" t="s">
        <v>149</v>
      </c>
      <c r="BE389" s="247">
        <f>IF(N389="základní",J389,0)</f>
        <v>0</v>
      </c>
      <c r="BF389" s="247">
        <f>IF(N389="snížená",J389,0)</f>
        <v>0</v>
      </c>
      <c r="BG389" s="247">
        <f>IF(N389="zákl. přenesená",J389,0)</f>
        <v>0</v>
      </c>
      <c r="BH389" s="247">
        <f>IF(N389="sníž. přenesená",J389,0)</f>
        <v>0</v>
      </c>
      <c r="BI389" s="247">
        <f>IF(N389="nulová",J389,0)</f>
        <v>0</v>
      </c>
      <c r="BJ389" s="18" t="s">
        <v>126</v>
      </c>
      <c r="BK389" s="247">
        <f>ROUND(I389*H389,2)</f>
        <v>0</v>
      </c>
      <c r="BL389" s="18" t="s">
        <v>280</v>
      </c>
      <c r="BM389" s="246" t="s">
        <v>666</v>
      </c>
    </row>
    <row r="390" s="12" customFormat="1" ht="22.8" customHeight="1">
      <c r="A390" s="12"/>
      <c r="B390" s="218"/>
      <c r="C390" s="219"/>
      <c r="D390" s="220" t="s">
        <v>77</v>
      </c>
      <c r="E390" s="232" t="s">
        <v>667</v>
      </c>
      <c r="F390" s="232" t="s">
        <v>668</v>
      </c>
      <c r="G390" s="219"/>
      <c r="H390" s="219"/>
      <c r="I390" s="222"/>
      <c r="J390" s="233">
        <f>BK390</f>
        <v>0</v>
      </c>
      <c r="K390" s="219"/>
      <c r="L390" s="224"/>
      <c r="M390" s="225"/>
      <c r="N390" s="226"/>
      <c r="O390" s="226"/>
      <c r="P390" s="227">
        <f>SUM(P391:P393)</f>
        <v>0</v>
      </c>
      <c r="Q390" s="226"/>
      <c r="R390" s="227">
        <f>SUM(R391:R393)</f>
        <v>0.0166</v>
      </c>
      <c r="S390" s="226"/>
      <c r="T390" s="228">
        <f>SUM(T391:T393)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29" t="s">
        <v>126</v>
      </c>
      <c r="AT390" s="230" t="s">
        <v>77</v>
      </c>
      <c r="AU390" s="230" t="s">
        <v>86</v>
      </c>
      <c r="AY390" s="229" t="s">
        <v>149</v>
      </c>
      <c r="BK390" s="231">
        <f>SUM(BK391:BK393)</f>
        <v>0</v>
      </c>
    </row>
    <row r="391" s="2" customFormat="1" ht="33" customHeight="1">
      <c r="A391" s="39"/>
      <c r="B391" s="40"/>
      <c r="C391" s="234" t="s">
        <v>669</v>
      </c>
      <c r="D391" s="234" t="s">
        <v>151</v>
      </c>
      <c r="E391" s="235" t="s">
        <v>670</v>
      </c>
      <c r="F391" s="236" t="s">
        <v>671</v>
      </c>
      <c r="G391" s="237" t="s">
        <v>593</v>
      </c>
      <c r="H391" s="238">
        <v>1</v>
      </c>
      <c r="I391" s="239"/>
      <c r="J391" s="240">
        <f>ROUND(I391*H391,2)</f>
        <v>0</v>
      </c>
      <c r="K391" s="236" t="s">
        <v>154</v>
      </c>
      <c r="L391" s="45"/>
      <c r="M391" s="248" t="s">
        <v>1</v>
      </c>
      <c r="N391" s="249" t="s">
        <v>44</v>
      </c>
      <c r="O391" s="92"/>
      <c r="P391" s="250">
        <f>O391*H391</f>
        <v>0</v>
      </c>
      <c r="Q391" s="250">
        <v>0.0166</v>
      </c>
      <c r="R391" s="250">
        <f>Q391*H391</f>
        <v>0.0166</v>
      </c>
      <c r="S391" s="250">
        <v>0</v>
      </c>
      <c r="T391" s="251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6" t="s">
        <v>280</v>
      </c>
      <c r="AT391" s="246" t="s">
        <v>151</v>
      </c>
      <c r="AU391" s="246" t="s">
        <v>126</v>
      </c>
      <c r="AY391" s="18" t="s">
        <v>149</v>
      </c>
      <c r="BE391" s="247">
        <f>IF(N391="základní",J391,0)</f>
        <v>0</v>
      </c>
      <c r="BF391" s="247">
        <f>IF(N391="snížená",J391,0)</f>
        <v>0</v>
      </c>
      <c r="BG391" s="247">
        <f>IF(N391="zákl. přenesená",J391,0)</f>
        <v>0</v>
      </c>
      <c r="BH391" s="247">
        <f>IF(N391="sníž. přenesená",J391,0)</f>
        <v>0</v>
      </c>
      <c r="BI391" s="247">
        <f>IF(N391="nulová",J391,0)</f>
        <v>0</v>
      </c>
      <c r="BJ391" s="18" t="s">
        <v>126</v>
      </c>
      <c r="BK391" s="247">
        <f>ROUND(I391*H391,2)</f>
        <v>0</v>
      </c>
      <c r="BL391" s="18" t="s">
        <v>280</v>
      </c>
      <c r="BM391" s="246" t="s">
        <v>672</v>
      </c>
    </row>
    <row r="392" s="2" customFormat="1" ht="24.15" customHeight="1">
      <c r="A392" s="39"/>
      <c r="B392" s="40"/>
      <c r="C392" s="234" t="s">
        <v>673</v>
      </c>
      <c r="D392" s="234" t="s">
        <v>151</v>
      </c>
      <c r="E392" s="235" t="s">
        <v>674</v>
      </c>
      <c r="F392" s="236" t="s">
        <v>675</v>
      </c>
      <c r="G392" s="237" t="s">
        <v>198</v>
      </c>
      <c r="H392" s="238">
        <v>0.017000000000000001</v>
      </c>
      <c r="I392" s="239"/>
      <c r="J392" s="240">
        <f>ROUND(I392*H392,2)</f>
        <v>0</v>
      </c>
      <c r="K392" s="236" t="s">
        <v>154</v>
      </c>
      <c r="L392" s="45"/>
      <c r="M392" s="248" t="s">
        <v>1</v>
      </c>
      <c r="N392" s="249" t="s">
        <v>44</v>
      </c>
      <c r="O392" s="92"/>
      <c r="P392" s="250">
        <f>O392*H392</f>
        <v>0</v>
      </c>
      <c r="Q392" s="250">
        <v>0</v>
      </c>
      <c r="R392" s="250">
        <f>Q392*H392</f>
        <v>0</v>
      </c>
      <c r="S392" s="250">
        <v>0</v>
      </c>
      <c r="T392" s="251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6" t="s">
        <v>280</v>
      </c>
      <c r="AT392" s="246" t="s">
        <v>151</v>
      </c>
      <c r="AU392" s="246" t="s">
        <v>126</v>
      </c>
      <c r="AY392" s="18" t="s">
        <v>149</v>
      </c>
      <c r="BE392" s="247">
        <f>IF(N392="základní",J392,0)</f>
        <v>0</v>
      </c>
      <c r="BF392" s="247">
        <f>IF(N392="snížená",J392,0)</f>
        <v>0</v>
      </c>
      <c r="BG392" s="247">
        <f>IF(N392="zákl. přenesená",J392,0)</f>
        <v>0</v>
      </c>
      <c r="BH392" s="247">
        <f>IF(N392="sníž. přenesená",J392,0)</f>
        <v>0</v>
      </c>
      <c r="BI392" s="247">
        <f>IF(N392="nulová",J392,0)</f>
        <v>0</v>
      </c>
      <c r="BJ392" s="18" t="s">
        <v>126</v>
      </c>
      <c r="BK392" s="247">
        <f>ROUND(I392*H392,2)</f>
        <v>0</v>
      </c>
      <c r="BL392" s="18" t="s">
        <v>280</v>
      </c>
      <c r="BM392" s="246" t="s">
        <v>676</v>
      </c>
    </row>
    <row r="393" s="2" customFormat="1" ht="24.15" customHeight="1">
      <c r="A393" s="39"/>
      <c r="B393" s="40"/>
      <c r="C393" s="234" t="s">
        <v>677</v>
      </c>
      <c r="D393" s="234" t="s">
        <v>151</v>
      </c>
      <c r="E393" s="235" t="s">
        <v>678</v>
      </c>
      <c r="F393" s="236" t="s">
        <v>679</v>
      </c>
      <c r="G393" s="237" t="s">
        <v>198</v>
      </c>
      <c r="H393" s="238">
        <v>0.017000000000000001</v>
      </c>
      <c r="I393" s="239"/>
      <c r="J393" s="240">
        <f>ROUND(I393*H393,2)</f>
        <v>0</v>
      </c>
      <c r="K393" s="236" t="s">
        <v>154</v>
      </c>
      <c r="L393" s="45"/>
      <c r="M393" s="248" t="s">
        <v>1</v>
      </c>
      <c r="N393" s="249" t="s">
        <v>44</v>
      </c>
      <c r="O393" s="92"/>
      <c r="P393" s="250">
        <f>O393*H393</f>
        <v>0</v>
      </c>
      <c r="Q393" s="250">
        <v>0</v>
      </c>
      <c r="R393" s="250">
        <f>Q393*H393</f>
        <v>0</v>
      </c>
      <c r="S393" s="250">
        <v>0</v>
      </c>
      <c r="T393" s="251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6" t="s">
        <v>280</v>
      </c>
      <c r="AT393" s="246" t="s">
        <v>151</v>
      </c>
      <c r="AU393" s="246" t="s">
        <v>126</v>
      </c>
      <c r="AY393" s="18" t="s">
        <v>149</v>
      </c>
      <c r="BE393" s="247">
        <f>IF(N393="základní",J393,0)</f>
        <v>0</v>
      </c>
      <c r="BF393" s="247">
        <f>IF(N393="snížená",J393,0)</f>
        <v>0</v>
      </c>
      <c r="BG393" s="247">
        <f>IF(N393="zákl. přenesená",J393,0)</f>
        <v>0</v>
      </c>
      <c r="BH393" s="247">
        <f>IF(N393="sníž. přenesená",J393,0)</f>
        <v>0</v>
      </c>
      <c r="BI393" s="247">
        <f>IF(N393="nulová",J393,0)</f>
        <v>0</v>
      </c>
      <c r="BJ393" s="18" t="s">
        <v>126</v>
      </c>
      <c r="BK393" s="247">
        <f>ROUND(I393*H393,2)</f>
        <v>0</v>
      </c>
      <c r="BL393" s="18" t="s">
        <v>280</v>
      </c>
      <c r="BM393" s="246" t="s">
        <v>680</v>
      </c>
    </row>
    <row r="394" s="12" customFormat="1" ht="22.8" customHeight="1">
      <c r="A394" s="12"/>
      <c r="B394" s="218"/>
      <c r="C394" s="219"/>
      <c r="D394" s="220" t="s">
        <v>77</v>
      </c>
      <c r="E394" s="232" t="s">
        <v>681</v>
      </c>
      <c r="F394" s="232" t="s">
        <v>682</v>
      </c>
      <c r="G394" s="219"/>
      <c r="H394" s="219"/>
      <c r="I394" s="222"/>
      <c r="J394" s="233">
        <f>BK394</f>
        <v>0</v>
      </c>
      <c r="K394" s="219"/>
      <c r="L394" s="224"/>
      <c r="M394" s="225"/>
      <c r="N394" s="226"/>
      <c r="O394" s="226"/>
      <c r="P394" s="227">
        <f>SUM(P395:P401)</f>
        <v>0</v>
      </c>
      <c r="Q394" s="226"/>
      <c r="R394" s="227">
        <f>SUM(R395:R401)</f>
        <v>0.027280000000000002</v>
      </c>
      <c r="S394" s="226"/>
      <c r="T394" s="228">
        <f>SUM(T395:T401)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29" t="s">
        <v>126</v>
      </c>
      <c r="AT394" s="230" t="s">
        <v>77</v>
      </c>
      <c r="AU394" s="230" t="s">
        <v>86</v>
      </c>
      <c r="AY394" s="229" t="s">
        <v>149</v>
      </c>
      <c r="BK394" s="231">
        <f>SUM(BK395:BK401)</f>
        <v>0</v>
      </c>
    </row>
    <row r="395" s="2" customFormat="1" ht="33" customHeight="1">
      <c r="A395" s="39"/>
      <c r="B395" s="40"/>
      <c r="C395" s="234" t="s">
        <v>683</v>
      </c>
      <c r="D395" s="234" t="s">
        <v>151</v>
      </c>
      <c r="E395" s="235" t="s">
        <v>684</v>
      </c>
      <c r="F395" s="236" t="s">
        <v>685</v>
      </c>
      <c r="G395" s="237" t="s">
        <v>187</v>
      </c>
      <c r="H395" s="238">
        <v>2</v>
      </c>
      <c r="I395" s="239"/>
      <c r="J395" s="240">
        <f>ROUND(I395*H395,2)</f>
        <v>0</v>
      </c>
      <c r="K395" s="236" t="s">
        <v>154</v>
      </c>
      <c r="L395" s="45"/>
      <c r="M395" s="248" t="s">
        <v>1</v>
      </c>
      <c r="N395" s="249" t="s">
        <v>44</v>
      </c>
      <c r="O395" s="92"/>
      <c r="P395" s="250">
        <f>O395*H395</f>
        <v>0</v>
      </c>
      <c r="Q395" s="250">
        <v>0</v>
      </c>
      <c r="R395" s="250">
        <f>Q395*H395</f>
        <v>0</v>
      </c>
      <c r="S395" s="250">
        <v>0</v>
      </c>
      <c r="T395" s="251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6" t="s">
        <v>280</v>
      </c>
      <c r="AT395" s="246" t="s">
        <v>151</v>
      </c>
      <c r="AU395" s="246" t="s">
        <v>126</v>
      </c>
      <c r="AY395" s="18" t="s">
        <v>149</v>
      </c>
      <c r="BE395" s="247">
        <f>IF(N395="základní",J395,0)</f>
        <v>0</v>
      </c>
      <c r="BF395" s="247">
        <f>IF(N395="snížená",J395,0)</f>
        <v>0</v>
      </c>
      <c r="BG395" s="247">
        <f>IF(N395="zákl. přenesená",J395,0)</f>
        <v>0</v>
      </c>
      <c r="BH395" s="247">
        <f>IF(N395="sníž. přenesená",J395,0)</f>
        <v>0</v>
      </c>
      <c r="BI395" s="247">
        <f>IF(N395="nulová",J395,0)</f>
        <v>0</v>
      </c>
      <c r="BJ395" s="18" t="s">
        <v>126</v>
      </c>
      <c r="BK395" s="247">
        <f>ROUND(I395*H395,2)</f>
        <v>0</v>
      </c>
      <c r="BL395" s="18" t="s">
        <v>280</v>
      </c>
      <c r="BM395" s="246" t="s">
        <v>686</v>
      </c>
    </row>
    <row r="396" s="2" customFormat="1" ht="24.15" customHeight="1">
      <c r="A396" s="39"/>
      <c r="B396" s="40"/>
      <c r="C396" s="264" t="s">
        <v>687</v>
      </c>
      <c r="D396" s="264" t="s">
        <v>201</v>
      </c>
      <c r="E396" s="265" t="s">
        <v>688</v>
      </c>
      <c r="F396" s="266" t="s">
        <v>689</v>
      </c>
      <c r="G396" s="267" t="s">
        <v>187</v>
      </c>
      <c r="H396" s="268">
        <v>2</v>
      </c>
      <c r="I396" s="269"/>
      <c r="J396" s="270">
        <f>ROUND(I396*H396,2)</f>
        <v>0</v>
      </c>
      <c r="K396" s="266" t="s">
        <v>154</v>
      </c>
      <c r="L396" s="271"/>
      <c r="M396" s="272" t="s">
        <v>1</v>
      </c>
      <c r="N396" s="273" t="s">
        <v>44</v>
      </c>
      <c r="O396" s="92"/>
      <c r="P396" s="250">
        <f>O396*H396</f>
        <v>0</v>
      </c>
      <c r="Q396" s="250">
        <v>0.0016000000000000001</v>
      </c>
      <c r="R396" s="250">
        <f>Q396*H396</f>
        <v>0.0032000000000000002</v>
      </c>
      <c r="S396" s="250">
        <v>0</v>
      </c>
      <c r="T396" s="251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6" t="s">
        <v>370</v>
      </c>
      <c r="AT396" s="246" t="s">
        <v>201</v>
      </c>
      <c r="AU396" s="246" t="s">
        <v>126</v>
      </c>
      <c r="AY396" s="18" t="s">
        <v>149</v>
      </c>
      <c r="BE396" s="247">
        <f>IF(N396="základní",J396,0)</f>
        <v>0</v>
      </c>
      <c r="BF396" s="247">
        <f>IF(N396="snížená",J396,0)</f>
        <v>0</v>
      </c>
      <c r="BG396" s="247">
        <f>IF(N396="zákl. přenesená",J396,0)</f>
        <v>0</v>
      </c>
      <c r="BH396" s="247">
        <f>IF(N396="sníž. přenesená",J396,0)</f>
        <v>0</v>
      </c>
      <c r="BI396" s="247">
        <f>IF(N396="nulová",J396,0)</f>
        <v>0</v>
      </c>
      <c r="BJ396" s="18" t="s">
        <v>126</v>
      </c>
      <c r="BK396" s="247">
        <f>ROUND(I396*H396,2)</f>
        <v>0</v>
      </c>
      <c r="BL396" s="18" t="s">
        <v>280</v>
      </c>
      <c r="BM396" s="246" t="s">
        <v>690</v>
      </c>
    </row>
    <row r="397" s="2" customFormat="1" ht="37.8" customHeight="1">
      <c r="A397" s="39"/>
      <c r="B397" s="40"/>
      <c r="C397" s="234" t="s">
        <v>691</v>
      </c>
      <c r="D397" s="234" t="s">
        <v>151</v>
      </c>
      <c r="E397" s="235" t="s">
        <v>692</v>
      </c>
      <c r="F397" s="236" t="s">
        <v>693</v>
      </c>
      <c r="G397" s="237" t="s">
        <v>312</v>
      </c>
      <c r="H397" s="238">
        <v>7</v>
      </c>
      <c r="I397" s="239"/>
      <c r="J397" s="240">
        <f>ROUND(I397*H397,2)</f>
        <v>0</v>
      </c>
      <c r="K397" s="236" t="s">
        <v>154</v>
      </c>
      <c r="L397" s="45"/>
      <c r="M397" s="248" t="s">
        <v>1</v>
      </c>
      <c r="N397" s="249" t="s">
        <v>44</v>
      </c>
      <c r="O397" s="92"/>
      <c r="P397" s="250">
        <f>O397*H397</f>
        <v>0</v>
      </c>
      <c r="Q397" s="250">
        <v>0.0034399999999999999</v>
      </c>
      <c r="R397" s="250">
        <f>Q397*H397</f>
        <v>0.024080000000000001</v>
      </c>
      <c r="S397" s="250">
        <v>0</v>
      </c>
      <c r="T397" s="251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6" t="s">
        <v>280</v>
      </c>
      <c r="AT397" s="246" t="s">
        <v>151</v>
      </c>
      <c r="AU397" s="246" t="s">
        <v>126</v>
      </c>
      <c r="AY397" s="18" t="s">
        <v>149</v>
      </c>
      <c r="BE397" s="247">
        <f>IF(N397="základní",J397,0)</f>
        <v>0</v>
      </c>
      <c r="BF397" s="247">
        <f>IF(N397="snížená",J397,0)</f>
        <v>0</v>
      </c>
      <c r="BG397" s="247">
        <f>IF(N397="zákl. přenesená",J397,0)</f>
        <v>0</v>
      </c>
      <c r="BH397" s="247">
        <f>IF(N397="sníž. přenesená",J397,0)</f>
        <v>0</v>
      </c>
      <c r="BI397" s="247">
        <f>IF(N397="nulová",J397,0)</f>
        <v>0</v>
      </c>
      <c r="BJ397" s="18" t="s">
        <v>126</v>
      </c>
      <c r="BK397" s="247">
        <f>ROUND(I397*H397,2)</f>
        <v>0</v>
      </c>
      <c r="BL397" s="18" t="s">
        <v>280</v>
      </c>
      <c r="BM397" s="246" t="s">
        <v>694</v>
      </c>
    </row>
    <row r="398" s="13" customFormat="1">
      <c r="A398" s="13"/>
      <c r="B398" s="252"/>
      <c r="C398" s="253"/>
      <c r="D398" s="254" t="s">
        <v>194</v>
      </c>
      <c r="E398" s="255" t="s">
        <v>1</v>
      </c>
      <c r="F398" s="256" t="s">
        <v>695</v>
      </c>
      <c r="G398" s="253"/>
      <c r="H398" s="257">
        <v>7</v>
      </c>
      <c r="I398" s="258"/>
      <c r="J398" s="253"/>
      <c r="K398" s="253"/>
      <c r="L398" s="259"/>
      <c r="M398" s="260"/>
      <c r="N398" s="261"/>
      <c r="O398" s="261"/>
      <c r="P398" s="261"/>
      <c r="Q398" s="261"/>
      <c r="R398" s="261"/>
      <c r="S398" s="261"/>
      <c r="T398" s="26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3" t="s">
        <v>194</v>
      </c>
      <c r="AU398" s="263" t="s">
        <v>126</v>
      </c>
      <c r="AV398" s="13" t="s">
        <v>126</v>
      </c>
      <c r="AW398" s="13" t="s">
        <v>34</v>
      </c>
      <c r="AX398" s="13" t="s">
        <v>86</v>
      </c>
      <c r="AY398" s="263" t="s">
        <v>149</v>
      </c>
    </row>
    <row r="399" s="2" customFormat="1" ht="24.15" customHeight="1">
      <c r="A399" s="39"/>
      <c r="B399" s="40"/>
      <c r="C399" s="234" t="s">
        <v>696</v>
      </c>
      <c r="D399" s="234" t="s">
        <v>151</v>
      </c>
      <c r="E399" s="235" t="s">
        <v>697</v>
      </c>
      <c r="F399" s="236" t="s">
        <v>698</v>
      </c>
      <c r="G399" s="237" t="s">
        <v>187</v>
      </c>
      <c r="H399" s="238">
        <v>2</v>
      </c>
      <c r="I399" s="239"/>
      <c r="J399" s="240">
        <f>ROUND(I399*H399,2)</f>
        <v>0</v>
      </c>
      <c r="K399" s="236" t="s">
        <v>154</v>
      </c>
      <c r="L399" s="45"/>
      <c r="M399" s="248" t="s">
        <v>1</v>
      </c>
      <c r="N399" s="249" t="s">
        <v>44</v>
      </c>
      <c r="O399" s="92"/>
      <c r="P399" s="250">
        <f>O399*H399</f>
        <v>0</v>
      </c>
      <c r="Q399" s="250">
        <v>0</v>
      </c>
      <c r="R399" s="250">
        <f>Q399*H399</f>
        <v>0</v>
      </c>
      <c r="S399" s="250">
        <v>0</v>
      </c>
      <c r="T399" s="251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6" t="s">
        <v>280</v>
      </c>
      <c r="AT399" s="246" t="s">
        <v>151</v>
      </c>
      <c r="AU399" s="246" t="s">
        <v>126</v>
      </c>
      <c r="AY399" s="18" t="s">
        <v>149</v>
      </c>
      <c r="BE399" s="247">
        <f>IF(N399="základní",J399,0)</f>
        <v>0</v>
      </c>
      <c r="BF399" s="247">
        <f>IF(N399="snížená",J399,0)</f>
        <v>0</v>
      </c>
      <c r="BG399" s="247">
        <f>IF(N399="zákl. přenesená",J399,0)</f>
        <v>0</v>
      </c>
      <c r="BH399" s="247">
        <f>IF(N399="sníž. přenesená",J399,0)</f>
        <v>0</v>
      </c>
      <c r="BI399" s="247">
        <f>IF(N399="nulová",J399,0)</f>
        <v>0</v>
      </c>
      <c r="BJ399" s="18" t="s">
        <v>126</v>
      </c>
      <c r="BK399" s="247">
        <f>ROUND(I399*H399,2)</f>
        <v>0</v>
      </c>
      <c r="BL399" s="18" t="s">
        <v>280</v>
      </c>
      <c r="BM399" s="246" t="s">
        <v>699</v>
      </c>
    </row>
    <row r="400" s="2" customFormat="1" ht="24.15" customHeight="1">
      <c r="A400" s="39"/>
      <c r="B400" s="40"/>
      <c r="C400" s="234" t="s">
        <v>700</v>
      </c>
      <c r="D400" s="234" t="s">
        <v>151</v>
      </c>
      <c r="E400" s="235" t="s">
        <v>701</v>
      </c>
      <c r="F400" s="236" t="s">
        <v>702</v>
      </c>
      <c r="G400" s="237" t="s">
        <v>198</v>
      </c>
      <c r="H400" s="238">
        <v>0.027</v>
      </c>
      <c r="I400" s="239"/>
      <c r="J400" s="240">
        <f>ROUND(I400*H400,2)</f>
        <v>0</v>
      </c>
      <c r="K400" s="236" t="s">
        <v>154</v>
      </c>
      <c r="L400" s="45"/>
      <c r="M400" s="248" t="s">
        <v>1</v>
      </c>
      <c r="N400" s="249" t="s">
        <v>44</v>
      </c>
      <c r="O400" s="92"/>
      <c r="P400" s="250">
        <f>O400*H400</f>
        <v>0</v>
      </c>
      <c r="Q400" s="250">
        <v>0</v>
      </c>
      <c r="R400" s="250">
        <f>Q400*H400</f>
        <v>0</v>
      </c>
      <c r="S400" s="250">
        <v>0</v>
      </c>
      <c r="T400" s="251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6" t="s">
        <v>280</v>
      </c>
      <c r="AT400" s="246" t="s">
        <v>151</v>
      </c>
      <c r="AU400" s="246" t="s">
        <v>126</v>
      </c>
      <c r="AY400" s="18" t="s">
        <v>149</v>
      </c>
      <c r="BE400" s="247">
        <f>IF(N400="základní",J400,0)</f>
        <v>0</v>
      </c>
      <c r="BF400" s="247">
        <f>IF(N400="snížená",J400,0)</f>
        <v>0</v>
      </c>
      <c r="BG400" s="247">
        <f>IF(N400="zákl. přenesená",J400,0)</f>
        <v>0</v>
      </c>
      <c r="BH400" s="247">
        <f>IF(N400="sníž. přenesená",J400,0)</f>
        <v>0</v>
      </c>
      <c r="BI400" s="247">
        <f>IF(N400="nulová",J400,0)</f>
        <v>0</v>
      </c>
      <c r="BJ400" s="18" t="s">
        <v>126</v>
      </c>
      <c r="BK400" s="247">
        <f>ROUND(I400*H400,2)</f>
        <v>0</v>
      </c>
      <c r="BL400" s="18" t="s">
        <v>280</v>
      </c>
      <c r="BM400" s="246" t="s">
        <v>703</v>
      </c>
    </row>
    <row r="401" s="2" customFormat="1" ht="33" customHeight="1">
      <c r="A401" s="39"/>
      <c r="B401" s="40"/>
      <c r="C401" s="234" t="s">
        <v>704</v>
      </c>
      <c r="D401" s="234" t="s">
        <v>151</v>
      </c>
      <c r="E401" s="235" t="s">
        <v>705</v>
      </c>
      <c r="F401" s="236" t="s">
        <v>706</v>
      </c>
      <c r="G401" s="237" t="s">
        <v>198</v>
      </c>
      <c r="H401" s="238">
        <v>0.027</v>
      </c>
      <c r="I401" s="239"/>
      <c r="J401" s="240">
        <f>ROUND(I401*H401,2)</f>
        <v>0</v>
      </c>
      <c r="K401" s="236" t="s">
        <v>154</v>
      </c>
      <c r="L401" s="45"/>
      <c r="M401" s="248" t="s">
        <v>1</v>
      </c>
      <c r="N401" s="249" t="s">
        <v>44</v>
      </c>
      <c r="O401" s="92"/>
      <c r="P401" s="250">
        <f>O401*H401</f>
        <v>0</v>
      </c>
      <c r="Q401" s="250">
        <v>0</v>
      </c>
      <c r="R401" s="250">
        <f>Q401*H401</f>
        <v>0</v>
      </c>
      <c r="S401" s="250">
        <v>0</v>
      </c>
      <c r="T401" s="251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6" t="s">
        <v>280</v>
      </c>
      <c r="AT401" s="246" t="s">
        <v>151</v>
      </c>
      <c r="AU401" s="246" t="s">
        <v>126</v>
      </c>
      <c r="AY401" s="18" t="s">
        <v>149</v>
      </c>
      <c r="BE401" s="247">
        <f>IF(N401="základní",J401,0)</f>
        <v>0</v>
      </c>
      <c r="BF401" s="247">
        <f>IF(N401="snížená",J401,0)</f>
        <v>0</v>
      </c>
      <c r="BG401" s="247">
        <f>IF(N401="zákl. přenesená",J401,0)</f>
        <v>0</v>
      </c>
      <c r="BH401" s="247">
        <f>IF(N401="sníž. přenesená",J401,0)</f>
        <v>0</v>
      </c>
      <c r="BI401" s="247">
        <f>IF(N401="nulová",J401,0)</f>
        <v>0</v>
      </c>
      <c r="BJ401" s="18" t="s">
        <v>126</v>
      </c>
      <c r="BK401" s="247">
        <f>ROUND(I401*H401,2)</f>
        <v>0</v>
      </c>
      <c r="BL401" s="18" t="s">
        <v>280</v>
      </c>
      <c r="BM401" s="246" t="s">
        <v>707</v>
      </c>
    </row>
    <row r="402" s="12" customFormat="1" ht="22.8" customHeight="1">
      <c r="A402" s="12"/>
      <c r="B402" s="218"/>
      <c r="C402" s="219"/>
      <c r="D402" s="220" t="s">
        <v>77</v>
      </c>
      <c r="E402" s="232" t="s">
        <v>708</v>
      </c>
      <c r="F402" s="232" t="s">
        <v>709</v>
      </c>
      <c r="G402" s="219"/>
      <c r="H402" s="219"/>
      <c r="I402" s="222"/>
      <c r="J402" s="233">
        <f>BK402</f>
        <v>0</v>
      </c>
      <c r="K402" s="219"/>
      <c r="L402" s="224"/>
      <c r="M402" s="225"/>
      <c r="N402" s="226"/>
      <c r="O402" s="226"/>
      <c r="P402" s="227">
        <f>SUM(P403:P416)</f>
        <v>0</v>
      </c>
      <c r="Q402" s="226"/>
      <c r="R402" s="227">
        <f>SUM(R403:R416)</f>
        <v>0.24941878000000003</v>
      </c>
      <c r="S402" s="226"/>
      <c r="T402" s="228">
        <f>SUM(T403:T416)</f>
        <v>0.28605599999999998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29" t="s">
        <v>126</v>
      </c>
      <c r="AT402" s="230" t="s">
        <v>77</v>
      </c>
      <c r="AU402" s="230" t="s">
        <v>86</v>
      </c>
      <c r="AY402" s="229" t="s">
        <v>149</v>
      </c>
      <c r="BK402" s="231">
        <f>SUM(BK403:BK416)</f>
        <v>0</v>
      </c>
    </row>
    <row r="403" s="2" customFormat="1" ht="24.15" customHeight="1">
      <c r="A403" s="39"/>
      <c r="B403" s="40"/>
      <c r="C403" s="234" t="s">
        <v>710</v>
      </c>
      <c r="D403" s="234" t="s">
        <v>151</v>
      </c>
      <c r="E403" s="235" t="s">
        <v>711</v>
      </c>
      <c r="F403" s="236" t="s">
        <v>712</v>
      </c>
      <c r="G403" s="237" t="s">
        <v>192</v>
      </c>
      <c r="H403" s="238">
        <v>6.4630000000000001</v>
      </c>
      <c r="I403" s="239"/>
      <c r="J403" s="240">
        <f>ROUND(I403*H403,2)</f>
        <v>0</v>
      </c>
      <c r="K403" s="236" t="s">
        <v>1</v>
      </c>
      <c r="L403" s="45"/>
      <c r="M403" s="248" t="s">
        <v>1</v>
      </c>
      <c r="N403" s="249" t="s">
        <v>44</v>
      </c>
      <c r="O403" s="92"/>
      <c r="P403" s="250">
        <f>O403*H403</f>
        <v>0</v>
      </c>
      <c r="Q403" s="250">
        <v>0.036880000000000003</v>
      </c>
      <c r="R403" s="250">
        <f>Q403*H403</f>
        <v>0.23835544000000003</v>
      </c>
      <c r="S403" s="250">
        <v>0</v>
      </c>
      <c r="T403" s="251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6" t="s">
        <v>280</v>
      </c>
      <c r="AT403" s="246" t="s">
        <v>151</v>
      </c>
      <c r="AU403" s="246" t="s">
        <v>126</v>
      </c>
      <c r="AY403" s="18" t="s">
        <v>149</v>
      </c>
      <c r="BE403" s="247">
        <f>IF(N403="základní",J403,0)</f>
        <v>0</v>
      </c>
      <c r="BF403" s="247">
        <f>IF(N403="snížená",J403,0)</f>
        <v>0</v>
      </c>
      <c r="BG403" s="247">
        <f>IF(N403="zákl. přenesená",J403,0)</f>
        <v>0</v>
      </c>
      <c r="BH403" s="247">
        <f>IF(N403="sníž. přenesená",J403,0)</f>
        <v>0</v>
      </c>
      <c r="BI403" s="247">
        <f>IF(N403="nulová",J403,0)</f>
        <v>0</v>
      </c>
      <c r="BJ403" s="18" t="s">
        <v>126</v>
      </c>
      <c r="BK403" s="247">
        <f>ROUND(I403*H403,2)</f>
        <v>0</v>
      </c>
      <c r="BL403" s="18" t="s">
        <v>280</v>
      </c>
      <c r="BM403" s="246" t="s">
        <v>713</v>
      </c>
    </row>
    <row r="404" s="2" customFormat="1" ht="21.75" customHeight="1">
      <c r="A404" s="39"/>
      <c r="B404" s="40"/>
      <c r="C404" s="234" t="s">
        <v>714</v>
      </c>
      <c r="D404" s="234" t="s">
        <v>151</v>
      </c>
      <c r="E404" s="235" t="s">
        <v>715</v>
      </c>
      <c r="F404" s="236" t="s">
        <v>716</v>
      </c>
      <c r="G404" s="237" t="s">
        <v>192</v>
      </c>
      <c r="H404" s="238">
        <v>15.892</v>
      </c>
      <c r="I404" s="239"/>
      <c r="J404" s="240">
        <f>ROUND(I404*H404,2)</f>
        <v>0</v>
      </c>
      <c r="K404" s="236" t="s">
        <v>154</v>
      </c>
      <c r="L404" s="45"/>
      <c r="M404" s="248" t="s">
        <v>1</v>
      </c>
      <c r="N404" s="249" t="s">
        <v>44</v>
      </c>
      <c r="O404" s="92"/>
      <c r="P404" s="250">
        <f>O404*H404</f>
        <v>0</v>
      </c>
      <c r="Q404" s="250">
        <v>0</v>
      </c>
      <c r="R404" s="250">
        <f>Q404*H404</f>
        <v>0</v>
      </c>
      <c r="S404" s="250">
        <v>0.017999999999999999</v>
      </c>
      <c r="T404" s="251">
        <f>S404*H404</f>
        <v>0.28605599999999998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6" t="s">
        <v>280</v>
      </c>
      <c r="AT404" s="246" t="s">
        <v>151</v>
      </c>
      <c r="AU404" s="246" t="s">
        <v>126</v>
      </c>
      <c r="AY404" s="18" t="s">
        <v>149</v>
      </c>
      <c r="BE404" s="247">
        <f>IF(N404="základní",J404,0)</f>
        <v>0</v>
      </c>
      <c r="BF404" s="247">
        <f>IF(N404="snížená",J404,0)</f>
        <v>0</v>
      </c>
      <c r="BG404" s="247">
        <f>IF(N404="zákl. přenesená",J404,0)</f>
        <v>0</v>
      </c>
      <c r="BH404" s="247">
        <f>IF(N404="sníž. přenesená",J404,0)</f>
        <v>0</v>
      </c>
      <c r="BI404" s="247">
        <f>IF(N404="nulová",J404,0)</f>
        <v>0</v>
      </c>
      <c r="BJ404" s="18" t="s">
        <v>126</v>
      </c>
      <c r="BK404" s="247">
        <f>ROUND(I404*H404,2)</f>
        <v>0</v>
      </c>
      <c r="BL404" s="18" t="s">
        <v>280</v>
      </c>
      <c r="BM404" s="246" t="s">
        <v>717</v>
      </c>
    </row>
    <row r="405" s="13" customFormat="1">
      <c r="A405" s="13"/>
      <c r="B405" s="252"/>
      <c r="C405" s="253"/>
      <c r="D405" s="254" t="s">
        <v>194</v>
      </c>
      <c r="E405" s="255" t="s">
        <v>1</v>
      </c>
      <c r="F405" s="256" t="s">
        <v>718</v>
      </c>
      <c r="G405" s="253"/>
      <c r="H405" s="257">
        <v>6.9569999999999999</v>
      </c>
      <c r="I405" s="258"/>
      <c r="J405" s="253"/>
      <c r="K405" s="253"/>
      <c r="L405" s="259"/>
      <c r="M405" s="260"/>
      <c r="N405" s="261"/>
      <c r="O405" s="261"/>
      <c r="P405" s="261"/>
      <c r="Q405" s="261"/>
      <c r="R405" s="261"/>
      <c r="S405" s="261"/>
      <c r="T405" s="26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3" t="s">
        <v>194</v>
      </c>
      <c r="AU405" s="263" t="s">
        <v>126</v>
      </c>
      <c r="AV405" s="13" t="s">
        <v>126</v>
      </c>
      <c r="AW405" s="13" t="s">
        <v>34</v>
      </c>
      <c r="AX405" s="13" t="s">
        <v>78</v>
      </c>
      <c r="AY405" s="263" t="s">
        <v>149</v>
      </c>
    </row>
    <row r="406" s="13" customFormat="1">
      <c r="A406" s="13"/>
      <c r="B406" s="252"/>
      <c r="C406" s="253"/>
      <c r="D406" s="254" t="s">
        <v>194</v>
      </c>
      <c r="E406" s="255" t="s">
        <v>1</v>
      </c>
      <c r="F406" s="256" t="s">
        <v>719</v>
      </c>
      <c r="G406" s="253"/>
      <c r="H406" s="257">
        <v>3.0449999999999999</v>
      </c>
      <c r="I406" s="258"/>
      <c r="J406" s="253"/>
      <c r="K406" s="253"/>
      <c r="L406" s="259"/>
      <c r="M406" s="260"/>
      <c r="N406" s="261"/>
      <c r="O406" s="261"/>
      <c r="P406" s="261"/>
      <c r="Q406" s="261"/>
      <c r="R406" s="261"/>
      <c r="S406" s="261"/>
      <c r="T406" s="26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3" t="s">
        <v>194</v>
      </c>
      <c r="AU406" s="263" t="s">
        <v>126</v>
      </c>
      <c r="AV406" s="13" t="s">
        <v>126</v>
      </c>
      <c r="AW406" s="13" t="s">
        <v>34</v>
      </c>
      <c r="AX406" s="13" t="s">
        <v>78</v>
      </c>
      <c r="AY406" s="263" t="s">
        <v>149</v>
      </c>
    </row>
    <row r="407" s="13" customFormat="1">
      <c r="A407" s="13"/>
      <c r="B407" s="252"/>
      <c r="C407" s="253"/>
      <c r="D407" s="254" t="s">
        <v>194</v>
      </c>
      <c r="E407" s="255" t="s">
        <v>1</v>
      </c>
      <c r="F407" s="256" t="s">
        <v>720</v>
      </c>
      <c r="G407" s="253"/>
      <c r="H407" s="257">
        <v>5.1900000000000004</v>
      </c>
      <c r="I407" s="258"/>
      <c r="J407" s="253"/>
      <c r="K407" s="253"/>
      <c r="L407" s="259"/>
      <c r="M407" s="260"/>
      <c r="N407" s="261"/>
      <c r="O407" s="261"/>
      <c r="P407" s="261"/>
      <c r="Q407" s="261"/>
      <c r="R407" s="261"/>
      <c r="S407" s="261"/>
      <c r="T407" s="26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3" t="s">
        <v>194</v>
      </c>
      <c r="AU407" s="263" t="s">
        <v>126</v>
      </c>
      <c r="AV407" s="13" t="s">
        <v>126</v>
      </c>
      <c r="AW407" s="13" t="s">
        <v>34</v>
      </c>
      <c r="AX407" s="13" t="s">
        <v>78</v>
      </c>
      <c r="AY407" s="263" t="s">
        <v>149</v>
      </c>
    </row>
    <row r="408" s="13" customFormat="1">
      <c r="A408" s="13"/>
      <c r="B408" s="252"/>
      <c r="C408" s="253"/>
      <c r="D408" s="254" t="s">
        <v>194</v>
      </c>
      <c r="E408" s="255" t="s">
        <v>1</v>
      </c>
      <c r="F408" s="256" t="s">
        <v>721</v>
      </c>
      <c r="G408" s="253"/>
      <c r="H408" s="257">
        <v>0.20000000000000001</v>
      </c>
      <c r="I408" s="258"/>
      <c r="J408" s="253"/>
      <c r="K408" s="253"/>
      <c r="L408" s="259"/>
      <c r="M408" s="260"/>
      <c r="N408" s="261"/>
      <c r="O408" s="261"/>
      <c r="P408" s="261"/>
      <c r="Q408" s="261"/>
      <c r="R408" s="261"/>
      <c r="S408" s="261"/>
      <c r="T408" s="26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3" t="s">
        <v>194</v>
      </c>
      <c r="AU408" s="263" t="s">
        <v>126</v>
      </c>
      <c r="AV408" s="13" t="s">
        <v>126</v>
      </c>
      <c r="AW408" s="13" t="s">
        <v>34</v>
      </c>
      <c r="AX408" s="13" t="s">
        <v>78</v>
      </c>
      <c r="AY408" s="263" t="s">
        <v>149</v>
      </c>
    </row>
    <row r="409" s="13" customFormat="1">
      <c r="A409" s="13"/>
      <c r="B409" s="252"/>
      <c r="C409" s="253"/>
      <c r="D409" s="254" t="s">
        <v>194</v>
      </c>
      <c r="E409" s="255" t="s">
        <v>1</v>
      </c>
      <c r="F409" s="256" t="s">
        <v>722</v>
      </c>
      <c r="G409" s="253"/>
      <c r="H409" s="257">
        <v>0.5</v>
      </c>
      <c r="I409" s="258"/>
      <c r="J409" s="253"/>
      <c r="K409" s="253"/>
      <c r="L409" s="259"/>
      <c r="M409" s="260"/>
      <c r="N409" s="261"/>
      <c r="O409" s="261"/>
      <c r="P409" s="261"/>
      <c r="Q409" s="261"/>
      <c r="R409" s="261"/>
      <c r="S409" s="261"/>
      <c r="T409" s="26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3" t="s">
        <v>194</v>
      </c>
      <c r="AU409" s="263" t="s">
        <v>126</v>
      </c>
      <c r="AV409" s="13" t="s">
        <v>126</v>
      </c>
      <c r="AW409" s="13" t="s">
        <v>34</v>
      </c>
      <c r="AX409" s="13" t="s">
        <v>78</v>
      </c>
      <c r="AY409" s="263" t="s">
        <v>149</v>
      </c>
    </row>
    <row r="410" s="14" customFormat="1">
      <c r="A410" s="14"/>
      <c r="B410" s="274"/>
      <c r="C410" s="275"/>
      <c r="D410" s="254" t="s">
        <v>194</v>
      </c>
      <c r="E410" s="276" t="s">
        <v>1</v>
      </c>
      <c r="F410" s="277" t="s">
        <v>220</v>
      </c>
      <c r="G410" s="275"/>
      <c r="H410" s="278">
        <v>15.892</v>
      </c>
      <c r="I410" s="279"/>
      <c r="J410" s="275"/>
      <c r="K410" s="275"/>
      <c r="L410" s="280"/>
      <c r="M410" s="281"/>
      <c r="N410" s="282"/>
      <c r="O410" s="282"/>
      <c r="P410" s="282"/>
      <c r="Q410" s="282"/>
      <c r="R410" s="282"/>
      <c r="S410" s="282"/>
      <c r="T410" s="28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84" t="s">
        <v>194</v>
      </c>
      <c r="AU410" s="284" t="s">
        <v>126</v>
      </c>
      <c r="AV410" s="14" t="s">
        <v>188</v>
      </c>
      <c r="AW410" s="14" t="s">
        <v>34</v>
      </c>
      <c r="AX410" s="14" t="s">
        <v>86</v>
      </c>
      <c r="AY410" s="284" t="s">
        <v>149</v>
      </c>
    </row>
    <row r="411" s="2" customFormat="1" ht="24.15" customHeight="1">
      <c r="A411" s="39"/>
      <c r="B411" s="40"/>
      <c r="C411" s="234" t="s">
        <v>723</v>
      </c>
      <c r="D411" s="234" t="s">
        <v>151</v>
      </c>
      <c r="E411" s="235" t="s">
        <v>724</v>
      </c>
      <c r="F411" s="236" t="s">
        <v>725</v>
      </c>
      <c r="G411" s="237" t="s">
        <v>192</v>
      </c>
      <c r="H411" s="238">
        <v>6.4630000000000001</v>
      </c>
      <c r="I411" s="239"/>
      <c r="J411" s="240">
        <f>ROUND(I411*H411,2)</f>
        <v>0</v>
      </c>
      <c r="K411" s="236" t="s">
        <v>154</v>
      </c>
      <c r="L411" s="45"/>
      <c r="M411" s="248" t="s">
        <v>1</v>
      </c>
      <c r="N411" s="249" t="s">
        <v>44</v>
      </c>
      <c r="O411" s="92"/>
      <c r="P411" s="250">
        <f>O411*H411</f>
        <v>0</v>
      </c>
      <c r="Q411" s="250">
        <v>0</v>
      </c>
      <c r="R411" s="250">
        <f>Q411*H411</f>
        <v>0</v>
      </c>
      <c r="S411" s="250">
        <v>0</v>
      </c>
      <c r="T411" s="251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6" t="s">
        <v>280</v>
      </c>
      <c r="AT411" s="246" t="s">
        <v>151</v>
      </c>
      <c r="AU411" s="246" t="s">
        <v>126</v>
      </c>
      <c r="AY411" s="18" t="s">
        <v>149</v>
      </c>
      <c r="BE411" s="247">
        <f>IF(N411="základní",J411,0)</f>
        <v>0</v>
      </c>
      <c r="BF411" s="247">
        <f>IF(N411="snížená",J411,0)</f>
        <v>0</v>
      </c>
      <c r="BG411" s="247">
        <f>IF(N411="zákl. přenesená",J411,0)</f>
        <v>0</v>
      </c>
      <c r="BH411" s="247">
        <f>IF(N411="sníž. přenesená",J411,0)</f>
        <v>0</v>
      </c>
      <c r="BI411" s="247">
        <f>IF(N411="nulová",J411,0)</f>
        <v>0</v>
      </c>
      <c r="BJ411" s="18" t="s">
        <v>126</v>
      </c>
      <c r="BK411" s="247">
        <f>ROUND(I411*H411,2)</f>
        <v>0</v>
      </c>
      <c r="BL411" s="18" t="s">
        <v>280</v>
      </c>
      <c r="BM411" s="246" t="s">
        <v>726</v>
      </c>
    </row>
    <row r="412" s="2" customFormat="1" ht="21.75" customHeight="1">
      <c r="A412" s="39"/>
      <c r="B412" s="40"/>
      <c r="C412" s="264" t="s">
        <v>727</v>
      </c>
      <c r="D412" s="264" t="s">
        <v>201</v>
      </c>
      <c r="E412" s="265" t="s">
        <v>728</v>
      </c>
      <c r="F412" s="266" t="s">
        <v>729</v>
      </c>
      <c r="G412" s="267" t="s">
        <v>327</v>
      </c>
      <c r="H412" s="268">
        <v>0.017999999999999999</v>
      </c>
      <c r="I412" s="269"/>
      <c r="J412" s="270">
        <f>ROUND(I412*H412,2)</f>
        <v>0</v>
      </c>
      <c r="K412" s="266" t="s">
        <v>154</v>
      </c>
      <c r="L412" s="271"/>
      <c r="M412" s="272" t="s">
        <v>1</v>
      </c>
      <c r="N412" s="273" t="s">
        <v>44</v>
      </c>
      <c r="O412" s="92"/>
      <c r="P412" s="250">
        <f>O412*H412</f>
        <v>0</v>
      </c>
      <c r="Q412" s="250">
        <v>0.55000000000000004</v>
      </c>
      <c r="R412" s="250">
        <f>Q412*H412</f>
        <v>0.0099000000000000008</v>
      </c>
      <c r="S412" s="250">
        <v>0</v>
      </c>
      <c r="T412" s="251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46" t="s">
        <v>370</v>
      </c>
      <c r="AT412" s="246" t="s">
        <v>201</v>
      </c>
      <c r="AU412" s="246" t="s">
        <v>126</v>
      </c>
      <c r="AY412" s="18" t="s">
        <v>149</v>
      </c>
      <c r="BE412" s="247">
        <f>IF(N412="základní",J412,0)</f>
        <v>0</v>
      </c>
      <c r="BF412" s="247">
        <f>IF(N412="snížená",J412,0)</f>
        <v>0</v>
      </c>
      <c r="BG412" s="247">
        <f>IF(N412="zákl. přenesená",J412,0)</f>
        <v>0</v>
      </c>
      <c r="BH412" s="247">
        <f>IF(N412="sníž. přenesená",J412,0)</f>
        <v>0</v>
      </c>
      <c r="BI412" s="247">
        <f>IF(N412="nulová",J412,0)</f>
        <v>0</v>
      </c>
      <c r="BJ412" s="18" t="s">
        <v>126</v>
      </c>
      <c r="BK412" s="247">
        <f>ROUND(I412*H412,2)</f>
        <v>0</v>
      </c>
      <c r="BL412" s="18" t="s">
        <v>280</v>
      </c>
      <c r="BM412" s="246" t="s">
        <v>730</v>
      </c>
    </row>
    <row r="413" s="13" customFormat="1">
      <c r="A413" s="13"/>
      <c r="B413" s="252"/>
      <c r="C413" s="253"/>
      <c r="D413" s="254" t="s">
        <v>194</v>
      </c>
      <c r="E413" s="255" t="s">
        <v>1</v>
      </c>
      <c r="F413" s="256" t="s">
        <v>731</v>
      </c>
      <c r="G413" s="253"/>
      <c r="H413" s="257">
        <v>0.017999999999999999</v>
      </c>
      <c r="I413" s="258"/>
      <c r="J413" s="253"/>
      <c r="K413" s="253"/>
      <c r="L413" s="259"/>
      <c r="M413" s="260"/>
      <c r="N413" s="261"/>
      <c r="O413" s="261"/>
      <c r="P413" s="261"/>
      <c r="Q413" s="261"/>
      <c r="R413" s="261"/>
      <c r="S413" s="261"/>
      <c r="T413" s="26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3" t="s">
        <v>194</v>
      </c>
      <c r="AU413" s="263" t="s">
        <v>126</v>
      </c>
      <c r="AV413" s="13" t="s">
        <v>126</v>
      </c>
      <c r="AW413" s="13" t="s">
        <v>34</v>
      </c>
      <c r="AX413" s="13" t="s">
        <v>86</v>
      </c>
      <c r="AY413" s="263" t="s">
        <v>149</v>
      </c>
    </row>
    <row r="414" s="2" customFormat="1" ht="24.15" customHeight="1">
      <c r="A414" s="39"/>
      <c r="B414" s="40"/>
      <c r="C414" s="234" t="s">
        <v>732</v>
      </c>
      <c r="D414" s="234" t="s">
        <v>151</v>
      </c>
      <c r="E414" s="235" t="s">
        <v>733</v>
      </c>
      <c r="F414" s="236" t="s">
        <v>734</v>
      </c>
      <c r="G414" s="237" t="s">
        <v>192</v>
      </c>
      <c r="H414" s="238">
        <v>6.4630000000000001</v>
      </c>
      <c r="I414" s="239"/>
      <c r="J414" s="240">
        <f>ROUND(I414*H414,2)</f>
        <v>0</v>
      </c>
      <c r="K414" s="236" t="s">
        <v>154</v>
      </c>
      <c r="L414" s="45"/>
      <c r="M414" s="248" t="s">
        <v>1</v>
      </c>
      <c r="N414" s="249" t="s">
        <v>44</v>
      </c>
      <c r="O414" s="92"/>
      <c r="P414" s="250">
        <f>O414*H414</f>
        <v>0</v>
      </c>
      <c r="Q414" s="250">
        <v>0.00018000000000000001</v>
      </c>
      <c r="R414" s="250">
        <f>Q414*H414</f>
        <v>0.0011633400000000001</v>
      </c>
      <c r="S414" s="250">
        <v>0</v>
      </c>
      <c r="T414" s="251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46" t="s">
        <v>280</v>
      </c>
      <c r="AT414" s="246" t="s">
        <v>151</v>
      </c>
      <c r="AU414" s="246" t="s">
        <v>126</v>
      </c>
      <c r="AY414" s="18" t="s">
        <v>149</v>
      </c>
      <c r="BE414" s="247">
        <f>IF(N414="základní",J414,0)</f>
        <v>0</v>
      </c>
      <c r="BF414" s="247">
        <f>IF(N414="snížená",J414,0)</f>
        <v>0</v>
      </c>
      <c r="BG414" s="247">
        <f>IF(N414="zákl. přenesená",J414,0)</f>
        <v>0</v>
      </c>
      <c r="BH414" s="247">
        <f>IF(N414="sníž. přenesená",J414,0)</f>
        <v>0</v>
      </c>
      <c r="BI414" s="247">
        <f>IF(N414="nulová",J414,0)</f>
        <v>0</v>
      </c>
      <c r="BJ414" s="18" t="s">
        <v>126</v>
      </c>
      <c r="BK414" s="247">
        <f>ROUND(I414*H414,2)</f>
        <v>0</v>
      </c>
      <c r="BL414" s="18" t="s">
        <v>280</v>
      </c>
      <c r="BM414" s="246" t="s">
        <v>735</v>
      </c>
    </row>
    <row r="415" s="2" customFormat="1" ht="24.15" customHeight="1">
      <c r="A415" s="39"/>
      <c r="B415" s="40"/>
      <c r="C415" s="234" t="s">
        <v>736</v>
      </c>
      <c r="D415" s="234" t="s">
        <v>151</v>
      </c>
      <c r="E415" s="235" t="s">
        <v>737</v>
      </c>
      <c r="F415" s="236" t="s">
        <v>738</v>
      </c>
      <c r="G415" s="237" t="s">
        <v>198</v>
      </c>
      <c r="H415" s="238">
        <v>0.249</v>
      </c>
      <c r="I415" s="239"/>
      <c r="J415" s="240">
        <f>ROUND(I415*H415,2)</f>
        <v>0</v>
      </c>
      <c r="K415" s="236" t="s">
        <v>154</v>
      </c>
      <c r="L415" s="45"/>
      <c r="M415" s="248" t="s">
        <v>1</v>
      </c>
      <c r="N415" s="249" t="s">
        <v>44</v>
      </c>
      <c r="O415" s="92"/>
      <c r="P415" s="250">
        <f>O415*H415</f>
        <v>0</v>
      </c>
      <c r="Q415" s="250">
        <v>0</v>
      </c>
      <c r="R415" s="250">
        <f>Q415*H415</f>
        <v>0</v>
      </c>
      <c r="S415" s="250">
        <v>0</v>
      </c>
      <c r="T415" s="251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6" t="s">
        <v>280</v>
      </c>
      <c r="AT415" s="246" t="s">
        <v>151</v>
      </c>
      <c r="AU415" s="246" t="s">
        <v>126</v>
      </c>
      <c r="AY415" s="18" t="s">
        <v>149</v>
      </c>
      <c r="BE415" s="247">
        <f>IF(N415="základní",J415,0)</f>
        <v>0</v>
      </c>
      <c r="BF415" s="247">
        <f>IF(N415="snížená",J415,0)</f>
        <v>0</v>
      </c>
      <c r="BG415" s="247">
        <f>IF(N415="zákl. přenesená",J415,0)</f>
        <v>0</v>
      </c>
      <c r="BH415" s="247">
        <f>IF(N415="sníž. přenesená",J415,0)</f>
        <v>0</v>
      </c>
      <c r="BI415" s="247">
        <f>IF(N415="nulová",J415,0)</f>
        <v>0</v>
      </c>
      <c r="BJ415" s="18" t="s">
        <v>126</v>
      </c>
      <c r="BK415" s="247">
        <f>ROUND(I415*H415,2)</f>
        <v>0</v>
      </c>
      <c r="BL415" s="18" t="s">
        <v>280</v>
      </c>
      <c r="BM415" s="246" t="s">
        <v>739</v>
      </c>
    </row>
    <row r="416" s="2" customFormat="1" ht="24.15" customHeight="1">
      <c r="A416" s="39"/>
      <c r="B416" s="40"/>
      <c r="C416" s="234" t="s">
        <v>740</v>
      </c>
      <c r="D416" s="234" t="s">
        <v>151</v>
      </c>
      <c r="E416" s="235" t="s">
        <v>741</v>
      </c>
      <c r="F416" s="236" t="s">
        <v>742</v>
      </c>
      <c r="G416" s="237" t="s">
        <v>198</v>
      </c>
      <c r="H416" s="238">
        <v>0.249</v>
      </c>
      <c r="I416" s="239"/>
      <c r="J416" s="240">
        <f>ROUND(I416*H416,2)</f>
        <v>0</v>
      </c>
      <c r="K416" s="236" t="s">
        <v>154</v>
      </c>
      <c r="L416" s="45"/>
      <c r="M416" s="248" t="s">
        <v>1</v>
      </c>
      <c r="N416" s="249" t="s">
        <v>44</v>
      </c>
      <c r="O416" s="92"/>
      <c r="P416" s="250">
        <f>O416*H416</f>
        <v>0</v>
      </c>
      <c r="Q416" s="250">
        <v>0</v>
      </c>
      <c r="R416" s="250">
        <f>Q416*H416</f>
        <v>0</v>
      </c>
      <c r="S416" s="250">
        <v>0</v>
      </c>
      <c r="T416" s="251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6" t="s">
        <v>280</v>
      </c>
      <c r="AT416" s="246" t="s">
        <v>151</v>
      </c>
      <c r="AU416" s="246" t="s">
        <v>126</v>
      </c>
      <c r="AY416" s="18" t="s">
        <v>149</v>
      </c>
      <c r="BE416" s="247">
        <f>IF(N416="základní",J416,0)</f>
        <v>0</v>
      </c>
      <c r="BF416" s="247">
        <f>IF(N416="snížená",J416,0)</f>
        <v>0</v>
      </c>
      <c r="BG416" s="247">
        <f>IF(N416="zákl. přenesená",J416,0)</f>
        <v>0</v>
      </c>
      <c r="BH416" s="247">
        <f>IF(N416="sníž. přenesená",J416,0)</f>
        <v>0</v>
      </c>
      <c r="BI416" s="247">
        <f>IF(N416="nulová",J416,0)</f>
        <v>0</v>
      </c>
      <c r="BJ416" s="18" t="s">
        <v>126</v>
      </c>
      <c r="BK416" s="247">
        <f>ROUND(I416*H416,2)</f>
        <v>0</v>
      </c>
      <c r="BL416" s="18" t="s">
        <v>280</v>
      </c>
      <c r="BM416" s="246" t="s">
        <v>743</v>
      </c>
    </row>
    <row r="417" s="12" customFormat="1" ht="22.8" customHeight="1">
      <c r="A417" s="12"/>
      <c r="B417" s="218"/>
      <c r="C417" s="219"/>
      <c r="D417" s="220" t="s">
        <v>77</v>
      </c>
      <c r="E417" s="232" t="s">
        <v>744</v>
      </c>
      <c r="F417" s="232" t="s">
        <v>745</v>
      </c>
      <c r="G417" s="219"/>
      <c r="H417" s="219"/>
      <c r="I417" s="222"/>
      <c r="J417" s="233">
        <f>BK417</f>
        <v>0</v>
      </c>
      <c r="K417" s="219"/>
      <c r="L417" s="224"/>
      <c r="M417" s="225"/>
      <c r="N417" s="226"/>
      <c r="O417" s="226"/>
      <c r="P417" s="227">
        <f>SUM(P418:P463)</f>
        <v>0</v>
      </c>
      <c r="Q417" s="226"/>
      <c r="R417" s="227">
        <f>SUM(R418:R463)</f>
        <v>1.28041418</v>
      </c>
      <c r="S417" s="226"/>
      <c r="T417" s="228">
        <f>SUM(T418:T463)</f>
        <v>0.11570587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29" t="s">
        <v>126</v>
      </c>
      <c r="AT417" s="230" t="s">
        <v>77</v>
      </c>
      <c r="AU417" s="230" t="s">
        <v>86</v>
      </c>
      <c r="AY417" s="229" t="s">
        <v>149</v>
      </c>
      <c r="BK417" s="231">
        <f>SUM(BK418:BK463)</f>
        <v>0</v>
      </c>
    </row>
    <row r="418" s="2" customFormat="1" ht="33" customHeight="1">
      <c r="A418" s="39"/>
      <c r="B418" s="40"/>
      <c r="C418" s="234" t="s">
        <v>746</v>
      </c>
      <c r="D418" s="234" t="s">
        <v>151</v>
      </c>
      <c r="E418" s="235" t="s">
        <v>747</v>
      </c>
      <c r="F418" s="236" t="s">
        <v>748</v>
      </c>
      <c r="G418" s="237" t="s">
        <v>187</v>
      </c>
      <c r="H418" s="238">
        <v>1</v>
      </c>
      <c r="I418" s="239"/>
      <c r="J418" s="240">
        <f>ROUND(I418*H418,2)</f>
        <v>0</v>
      </c>
      <c r="K418" s="236" t="s">
        <v>154</v>
      </c>
      <c r="L418" s="45"/>
      <c r="M418" s="248" t="s">
        <v>1</v>
      </c>
      <c r="N418" s="249" t="s">
        <v>44</v>
      </c>
      <c r="O418" s="92"/>
      <c r="P418" s="250">
        <f>O418*H418</f>
        <v>0</v>
      </c>
      <c r="Q418" s="250">
        <v>0</v>
      </c>
      <c r="R418" s="250">
        <f>Q418*H418</f>
        <v>0</v>
      </c>
      <c r="S418" s="250">
        <v>0.0023999999999999998</v>
      </c>
      <c r="T418" s="251">
        <f>S418*H418</f>
        <v>0.0023999999999999998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46" t="s">
        <v>280</v>
      </c>
      <c r="AT418" s="246" t="s">
        <v>151</v>
      </c>
      <c r="AU418" s="246" t="s">
        <v>126</v>
      </c>
      <c r="AY418" s="18" t="s">
        <v>149</v>
      </c>
      <c r="BE418" s="247">
        <f>IF(N418="základní",J418,0)</f>
        <v>0</v>
      </c>
      <c r="BF418" s="247">
        <f>IF(N418="snížená",J418,0)</f>
        <v>0</v>
      </c>
      <c r="BG418" s="247">
        <f>IF(N418="zákl. přenesená",J418,0)</f>
        <v>0</v>
      </c>
      <c r="BH418" s="247">
        <f>IF(N418="sníž. přenesená",J418,0)</f>
        <v>0</v>
      </c>
      <c r="BI418" s="247">
        <f>IF(N418="nulová",J418,0)</f>
        <v>0</v>
      </c>
      <c r="BJ418" s="18" t="s">
        <v>126</v>
      </c>
      <c r="BK418" s="247">
        <f>ROUND(I418*H418,2)</f>
        <v>0</v>
      </c>
      <c r="BL418" s="18" t="s">
        <v>280</v>
      </c>
      <c r="BM418" s="246" t="s">
        <v>749</v>
      </c>
    </row>
    <row r="419" s="2" customFormat="1" ht="33" customHeight="1">
      <c r="A419" s="39"/>
      <c r="B419" s="40"/>
      <c r="C419" s="234" t="s">
        <v>750</v>
      </c>
      <c r="D419" s="234" t="s">
        <v>151</v>
      </c>
      <c r="E419" s="235" t="s">
        <v>751</v>
      </c>
      <c r="F419" s="236" t="s">
        <v>752</v>
      </c>
      <c r="G419" s="237" t="s">
        <v>187</v>
      </c>
      <c r="H419" s="238">
        <v>10</v>
      </c>
      <c r="I419" s="239"/>
      <c r="J419" s="240">
        <f>ROUND(I419*H419,2)</f>
        <v>0</v>
      </c>
      <c r="K419" s="236" t="s">
        <v>154</v>
      </c>
      <c r="L419" s="45"/>
      <c r="M419" s="248" t="s">
        <v>1</v>
      </c>
      <c r="N419" s="249" t="s">
        <v>44</v>
      </c>
      <c r="O419" s="92"/>
      <c r="P419" s="250">
        <f>O419*H419</f>
        <v>0</v>
      </c>
      <c r="Q419" s="250">
        <v>0</v>
      </c>
      <c r="R419" s="250">
        <f>Q419*H419</f>
        <v>0</v>
      </c>
      <c r="S419" s="250">
        <v>0.00059999999999999995</v>
      </c>
      <c r="T419" s="251">
        <f>S419*H419</f>
        <v>0.0059999999999999993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6" t="s">
        <v>280</v>
      </c>
      <c r="AT419" s="246" t="s">
        <v>151</v>
      </c>
      <c r="AU419" s="246" t="s">
        <v>126</v>
      </c>
      <c r="AY419" s="18" t="s">
        <v>149</v>
      </c>
      <c r="BE419" s="247">
        <f>IF(N419="základní",J419,0)</f>
        <v>0</v>
      </c>
      <c r="BF419" s="247">
        <f>IF(N419="snížená",J419,0)</f>
        <v>0</v>
      </c>
      <c r="BG419" s="247">
        <f>IF(N419="zákl. přenesená",J419,0)</f>
        <v>0</v>
      </c>
      <c r="BH419" s="247">
        <f>IF(N419="sníž. přenesená",J419,0)</f>
        <v>0</v>
      </c>
      <c r="BI419" s="247">
        <f>IF(N419="nulová",J419,0)</f>
        <v>0</v>
      </c>
      <c r="BJ419" s="18" t="s">
        <v>126</v>
      </c>
      <c r="BK419" s="247">
        <f>ROUND(I419*H419,2)</f>
        <v>0</v>
      </c>
      <c r="BL419" s="18" t="s">
        <v>280</v>
      </c>
      <c r="BM419" s="246" t="s">
        <v>753</v>
      </c>
    </row>
    <row r="420" s="2" customFormat="1" ht="33" customHeight="1">
      <c r="A420" s="39"/>
      <c r="B420" s="40"/>
      <c r="C420" s="234" t="s">
        <v>754</v>
      </c>
      <c r="D420" s="234" t="s">
        <v>151</v>
      </c>
      <c r="E420" s="235" t="s">
        <v>755</v>
      </c>
      <c r="F420" s="236" t="s">
        <v>756</v>
      </c>
      <c r="G420" s="237" t="s">
        <v>187</v>
      </c>
      <c r="H420" s="238">
        <v>2</v>
      </c>
      <c r="I420" s="239"/>
      <c r="J420" s="240">
        <f>ROUND(I420*H420,2)</f>
        <v>0</v>
      </c>
      <c r="K420" s="236" t="s">
        <v>154</v>
      </c>
      <c r="L420" s="45"/>
      <c r="M420" s="248" t="s">
        <v>1</v>
      </c>
      <c r="N420" s="249" t="s">
        <v>44</v>
      </c>
      <c r="O420" s="92"/>
      <c r="P420" s="250">
        <f>O420*H420</f>
        <v>0</v>
      </c>
      <c r="Q420" s="250">
        <v>0</v>
      </c>
      <c r="R420" s="250">
        <f>Q420*H420</f>
        <v>0</v>
      </c>
      <c r="S420" s="250">
        <v>0.0030000000000000001</v>
      </c>
      <c r="T420" s="251">
        <f>S420*H420</f>
        <v>0.0060000000000000001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46" t="s">
        <v>280</v>
      </c>
      <c r="AT420" s="246" t="s">
        <v>151</v>
      </c>
      <c r="AU420" s="246" t="s">
        <v>126</v>
      </c>
      <c r="AY420" s="18" t="s">
        <v>149</v>
      </c>
      <c r="BE420" s="247">
        <f>IF(N420="základní",J420,0)</f>
        <v>0</v>
      </c>
      <c r="BF420" s="247">
        <f>IF(N420="snížená",J420,0)</f>
        <v>0</v>
      </c>
      <c r="BG420" s="247">
        <f>IF(N420="zákl. přenesená",J420,0)</f>
        <v>0</v>
      </c>
      <c r="BH420" s="247">
        <f>IF(N420="sníž. přenesená",J420,0)</f>
        <v>0</v>
      </c>
      <c r="BI420" s="247">
        <f>IF(N420="nulová",J420,0)</f>
        <v>0</v>
      </c>
      <c r="BJ420" s="18" t="s">
        <v>126</v>
      </c>
      <c r="BK420" s="247">
        <f>ROUND(I420*H420,2)</f>
        <v>0</v>
      </c>
      <c r="BL420" s="18" t="s">
        <v>280</v>
      </c>
      <c r="BM420" s="246" t="s">
        <v>757</v>
      </c>
    </row>
    <row r="421" s="2" customFormat="1" ht="24.15" customHeight="1">
      <c r="A421" s="39"/>
      <c r="B421" s="40"/>
      <c r="C421" s="234" t="s">
        <v>758</v>
      </c>
      <c r="D421" s="234" t="s">
        <v>151</v>
      </c>
      <c r="E421" s="235" t="s">
        <v>759</v>
      </c>
      <c r="F421" s="236" t="s">
        <v>760</v>
      </c>
      <c r="G421" s="237" t="s">
        <v>187</v>
      </c>
      <c r="H421" s="238">
        <v>1</v>
      </c>
      <c r="I421" s="239"/>
      <c r="J421" s="240">
        <f>ROUND(I421*H421,2)</f>
        <v>0</v>
      </c>
      <c r="K421" s="236" t="s">
        <v>154</v>
      </c>
      <c r="L421" s="45"/>
      <c r="M421" s="248" t="s">
        <v>1</v>
      </c>
      <c r="N421" s="249" t="s">
        <v>44</v>
      </c>
      <c r="O421" s="92"/>
      <c r="P421" s="250">
        <f>O421*H421</f>
        <v>0</v>
      </c>
      <c r="Q421" s="250">
        <v>0</v>
      </c>
      <c r="R421" s="250">
        <f>Q421*H421</f>
        <v>0</v>
      </c>
      <c r="S421" s="250">
        <v>0.0023999999999999998</v>
      </c>
      <c r="T421" s="251">
        <f>S421*H421</f>
        <v>0.0023999999999999998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6" t="s">
        <v>280</v>
      </c>
      <c r="AT421" s="246" t="s">
        <v>151</v>
      </c>
      <c r="AU421" s="246" t="s">
        <v>126</v>
      </c>
      <c r="AY421" s="18" t="s">
        <v>149</v>
      </c>
      <c r="BE421" s="247">
        <f>IF(N421="základní",J421,0)</f>
        <v>0</v>
      </c>
      <c r="BF421" s="247">
        <f>IF(N421="snížená",J421,0)</f>
        <v>0</v>
      </c>
      <c r="BG421" s="247">
        <f>IF(N421="zákl. přenesená",J421,0)</f>
        <v>0</v>
      </c>
      <c r="BH421" s="247">
        <f>IF(N421="sníž. přenesená",J421,0)</f>
        <v>0</v>
      </c>
      <c r="BI421" s="247">
        <f>IF(N421="nulová",J421,0)</f>
        <v>0</v>
      </c>
      <c r="BJ421" s="18" t="s">
        <v>126</v>
      </c>
      <c r="BK421" s="247">
        <f>ROUND(I421*H421,2)</f>
        <v>0</v>
      </c>
      <c r="BL421" s="18" t="s">
        <v>280</v>
      </c>
      <c r="BM421" s="246" t="s">
        <v>761</v>
      </c>
    </row>
    <row r="422" s="2" customFormat="1" ht="21.75" customHeight="1">
      <c r="A422" s="39"/>
      <c r="B422" s="40"/>
      <c r="C422" s="234" t="s">
        <v>762</v>
      </c>
      <c r="D422" s="234" t="s">
        <v>151</v>
      </c>
      <c r="E422" s="235" t="s">
        <v>763</v>
      </c>
      <c r="F422" s="236" t="s">
        <v>764</v>
      </c>
      <c r="G422" s="237" t="s">
        <v>192</v>
      </c>
      <c r="H422" s="238">
        <v>15.25</v>
      </c>
      <c r="I422" s="239"/>
      <c r="J422" s="240">
        <f>ROUND(I422*H422,2)</f>
        <v>0</v>
      </c>
      <c r="K422" s="236" t="s">
        <v>154</v>
      </c>
      <c r="L422" s="45"/>
      <c r="M422" s="248" t="s">
        <v>1</v>
      </c>
      <c r="N422" s="249" t="s">
        <v>44</v>
      </c>
      <c r="O422" s="92"/>
      <c r="P422" s="250">
        <f>O422*H422</f>
        <v>0</v>
      </c>
      <c r="Q422" s="250">
        <v>0.00020000000000000001</v>
      </c>
      <c r="R422" s="250">
        <f>Q422*H422</f>
        <v>0.0030500000000000002</v>
      </c>
      <c r="S422" s="250">
        <v>0</v>
      </c>
      <c r="T422" s="251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6" t="s">
        <v>280</v>
      </c>
      <c r="AT422" s="246" t="s">
        <v>151</v>
      </c>
      <c r="AU422" s="246" t="s">
        <v>126</v>
      </c>
      <c r="AY422" s="18" t="s">
        <v>149</v>
      </c>
      <c r="BE422" s="247">
        <f>IF(N422="základní",J422,0)</f>
        <v>0</v>
      </c>
      <c r="BF422" s="247">
        <f>IF(N422="snížená",J422,0)</f>
        <v>0</v>
      </c>
      <c r="BG422" s="247">
        <f>IF(N422="zákl. přenesená",J422,0)</f>
        <v>0</v>
      </c>
      <c r="BH422" s="247">
        <f>IF(N422="sníž. přenesená",J422,0)</f>
        <v>0</v>
      </c>
      <c r="BI422" s="247">
        <f>IF(N422="nulová",J422,0)</f>
        <v>0</v>
      </c>
      <c r="BJ422" s="18" t="s">
        <v>126</v>
      </c>
      <c r="BK422" s="247">
        <f>ROUND(I422*H422,2)</f>
        <v>0</v>
      </c>
      <c r="BL422" s="18" t="s">
        <v>280</v>
      </c>
      <c r="BM422" s="246" t="s">
        <v>765</v>
      </c>
    </row>
    <row r="423" s="13" customFormat="1">
      <c r="A423" s="13"/>
      <c r="B423" s="252"/>
      <c r="C423" s="253"/>
      <c r="D423" s="254" t="s">
        <v>194</v>
      </c>
      <c r="E423" s="255" t="s">
        <v>1</v>
      </c>
      <c r="F423" s="256" t="s">
        <v>766</v>
      </c>
      <c r="G423" s="253"/>
      <c r="H423" s="257">
        <v>15.25</v>
      </c>
      <c r="I423" s="258"/>
      <c r="J423" s="253"/>
      <c r="K423" s="253"/>
      <c r="L423" s="259"/>
      <c r="M423" s="260"/>
      <c r="N423" s="261"/>
      <c r="O423" s="261"/>
      <c r="P423" s="261"/>
      <c r="Q423" s="261"/>
      <c r="R423" s="261"/>
      <c r="S423" s="261"/>
      <c r="T423" s="26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3" t="s">
        <v>194</v>
      </c>
      <c r="AU423" s="263" t="s">
        <v>126</v>
      </c>
      <c r="AV423" s="13" t="s">
        <v>126</v>
      </c>
      <c r="AW423" s="13" t="s">
        <v>34</v>
      </c>
      <c r="AX423" s="13" t="s">
        <v>86</v>
      </c>
      <c r="AY423" s="263" t="s">
        <v>149</v>
      </c>
    </row>
    <row r="424" s="2" customFormat="1" ht="16.5" customHeight="1">
      <c r="A424" s="39"/>
      <c r="B424" s="40"/>
      <c r="C424" s="234" t="s">
        <v>767</v>
      </c>
      <c r="D424" s="234" t="s">
        <v>151</v>
      </c>
      <c r="E424" s="235" t="s">
        <v>768</v>
      </c>
      <c r="F424" s="236" t="s">
        <v>769</v>
      </c>
      <c r="G424" s="237" t="s">
        <v>192</v>
      </c>
      <c r="H424" s="238">
        <v>30.5</v>
      </c>
      <c r="I424" s="239"/>
      <c r="J424" s="240">
        <f>ROUND(I424*H424,2)</f>
        <v>0</v>
      </c>
      <c r="K424" s="236" t="s">
        <v>154</v>
      </c>
      <c r="L424" s="45"/>
      <c r="M424" s="248" t="s">
        <v>1</v>
      </c>
      <c r="N424" s="249" t="s">
        <v>44</v>
      </c>
      <c r="O424" s="92"/>
      <c r="P424" s="250">
        <f>O424*H424</f>
        <v>0</v>
      </c>
      <c r="Q424" s="250">
        <v>0</v>
      </c>
      <c r="R424" s="250">
        <f>Q424*H424</f>
        <v>0</v>
      </c>
      <c r="S424" s="250">
        <v>0</v>
      </c>
      <c r="T424" s="251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6" t="s">
        <v>280</v>
      </c>
      <c r="AT424" s="246" t="s">
        <v>151</v>
      </c>
      <c r="AU424" s="246" t="s">
        <v>126</v>
      </c>
      <c r="AY424" s="18" t="s">
        <v>149</v>
      </c>
      <c r="BE424" s="247">
        <f>IF(N424="základní",J424,0)</f>
        <v>0</v>
      </c>
      <c r="BF424" s="247">
        <f>IF(N424="snížená",J424,0)</f>
        <v>0</v>
      </c>
      <c r="BG424" s="247">
        <f>IF(N424="zákl. přenesená",J424,0)</f>
        <v>0</v>
      </c>
      <c r="BH424" s="247">
        <f>IF(N424="sníž. přenesená",J424,0)</f>
        <v>0</v>
      </c>
      <c r="BI424" s="247">
        <f>IF(N424="nulová",J424,0)</f>
        <v>0</v>
      </c>
      <c r="BJ424" s="18" t="s">
        <v>126</v>
      </c>
      <c r="BK424" s="247">
        <f>ROUND(I424*H424,2)</f>
        <v>0</v>
      </c>
      <c r="BL424" s="18" t="s">
        <v>280</v>
      </c>
      <c r="BM424" s="246" t="s">
        <v>770</v>
      </c>
    </row>
    <row r="425" s="13" customFormat="1">
      <c r="A425" s="13"/>
      <c r="B425" s="252"/>
      <c r="C425" s="253"/>
      <c r="D425" s="254" t="s">
        <v>194</v>
      </c>
      <c r="E425" s="255" t="s">
        <v>1</v>
      </c>
      <c r="F425" s="256" t="s">
        <v>771</v>
      </c>
      <c r="G425" s="253"/>
      <c r="H425" s="257">
        <v>30.5</v>
      </c>
      <c r="I425" s="258"/>
      <c r="J425" s="253"/>
      <c r="K425" s="253"/>
      <c r="L425" s="259"/>
      <c r="M425" s="260"/>
      <c r="N425" s="261"/>
      <c r="O425" s="261"/>
      <c r="P425" s="261"/>
      <c r="Q425" s="261"/>
      <c r="R425" s="261"/>
      <c r="S425" s="261"/>
      <c r="T425" s="26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3" t="s">
        <v>194</v>
      </c>
      <c r="AU425" s="263" t="s">
        <v>126</v>
      </c>
      <c r="AV425" s="13" t="s">
        <v>126</v>
      </c>
      <c r="AW425" s="13" t="s">
        <v>34</v>
      </c>
      <c r="AX425" s="13" t="s">
        <v>78</v>
      </c>
      <c r="AY425" s="263" t="s">
        <v>149</v>
      </c>
    </row>
    <row r="426" s="14" customFormat="1">
      <c r="A426" s="14"/>
      <c r="B426" s="274"/>
      <c r="C426" s="275"/>
      <c r="D426" s="254" t="s">
        <v>194</v>
      </c>
      <c r="E426" s="276" t="s">
        <v>1</v>
      </c>
      <c r="F426" s="277" t="s">
        <v>220</v>
      </c>
      <c r="G426" s="275"/>
      <c r="H426" s="278">
        <v>30.5</v>
      </c>
      <c r="I426" s="279"/>
      <c r="J426" s="275"/>
      <c r="K426" s="275"/>
      <c r="L426" s="280"/>
      <c r="M426" s="281"/>
      <c r="N426" s="282"/>
      <c r="O426" s="282"/>
      <c r="P426" s="282"/>
      <c r="Q426" s="282"/>
      <c r="R426" s="282"/>
      <c r="S426" s="282"/>
      <c r="T426" s="28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84" t="s">
        <v>194</v>
      </c>
      <c r="AU426" s="284" t="s">
        <v>126</v>
      </c>
      <c r="AV426" s="14" t="s">
        <v>188</v>
      </c>
      <c r="AW426" s="14" t="s">
        <v>34</v>
      </c>
      <c r="AX426" s="14" t="s">
        <v>86</v>
      </c>
      <c r="AY426" s="284" t="s">
        <v>149</v>
      </c>
    </row>
    <row r="427" s="2" customFormat="1" ht="24.15" customHeight="1">
      <c r="A427" s="39"/>
      <c r="B427" s="40"/>
      <c r="C427" s="264" t="s">
        <v>772</v>
      </c>
      <c r="D427" s="264" t="s">
        <v>201</v>
      </c>
      <c r="E427" s="265" t="s">
        <v>773</v>
      </c>
      <c r="F427" s="266" t="s">
        <v>774</v>
      </c>
      <c r="G427" s="267" t="s">
        <v>192</v>
      </c>
      <c r="H427" s="268">
        <v>34.267000000000003</v>
      </c>
      <c r="I427" s="269"/>
      <c r="J427" s="270">
        <f>ROUND(I427*H427,2)</f>
        <v>0</v>
      </c>
      <c r="K427" s="266" t="s">
        <v>154</v>
      </c>
      <c r="L427" s="271"/>
      <c r="M427" s="272" t="s">
        <v>1</v>
      </c>
      <c r="N427" s="273" t="s">
        <v>44</v>
      </c>
      <c r="O427" s="92"/>
      <c r="P427" s="250">
        <f>O427*H427</f>
        <v>0</v>
      </c>
      <c r="Q427" s="250">
        <v>0.00016000000000000001</v>
      </c>
      <c r="R427" s="250">
        <f>Q427*H427</f>
        <v>0.0054827200000000008</v>
      </c>
      <c r="S427" s="250">
        <v>0</v>
      </c>
      <c r="T427" s="251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6" t="s">
        <v>370</v>
      </c>
      <c r="AT427" s="246" t="s">
        <v>201</v>
      </c>
      <c r="AU427" s="246" t="s">
        <v>126</v>
      </c>
      <c r="AY427" s="18" t="s">
        <v>149</v>
      </c>
      <c r="BE427" s="247">
        <f>IF(N427="základní",J427,0)</f>
        <v>0</v>
      </c>
      <c r="BF427" s="247">
        <f>IF(N427="snížená",J427,0)</f>
        <v>0</v>
      </c>
      <c r="BG427" s="247">
        <f>IF(N427="zákl. přenesená",J427,0)</f>
        <v>0</v>
      </c>
      <c r="BH427" s="247">
        <f>IF(N427="sníž. přenesená",J427,0)</f>
        <v>0</v>
      </c>
      <c r="BI427" s="247">
        <f>IF(N427="nulová",J427,0)</f>
        <v>0</v>
      </c>
      <c r="BJ427" s="18" t="s">
        <v>126</v>
      </c>
      <c r="BK427" s="247">
        <f>ROUND(I427*H427,2)</f>
        <v>0</v>
      </c>
      <c r="BL427" s="18" t="s">
        <v>280</v>
      </c>
      <c r="BM427" s="246" t="s">
        <v>775</v>
      </c>
    </row>
    <row r="428" s="13" customFormat="1">
      <c r="A428" s="13"/>
      <c r="B428" s="252"/>
      <c r="C428" s="253"/>
      <c r="D428" s="254" t="s">
        <v>194</v>
      </c>
      <c r="E428" s="253"/>
      <c r="F428" s="256" t="s">
        <v>776</v>
      </c>
      <c r="G428" s="253"/>
      <c r="H428" s="257">
        <v>34.267000000000003</v>
      </c>
      <c r="I428" s="258"/>
      <c r="J428" s="253"/>
      <c r="K428" s="253"/>
      <c r="L428" s="259"/>
      <c r="M428" s="260"/>
      <c r="N428" s="261"/>
      <c r="O428" s="261"/>
      <c r="P428" s="261"/>
      <c r="Q428" s="261"/>
      <c r="R428" s="261"/>
      <c r="S428" s="261"/>
      <c r="T428" s="26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3" t="s">
        <v>194</v>
      </c>
      <c r="AU428" s="263" t="s">
        <v>126</v>
      </c>
      <c r="AV428" s="13" t="s">
        <v>126</v>
      </c>
      <c r="AW428" s="13" t="s">
        <v>4</v>
      </c>
      <c r="AX428" s="13" t="s">
        <v>86</v>
      </c>
      <c r="AY428" s="263" t="s">
        <v>149</v>
      </c>
    </row>
    <row r="429" s="2" customFormat="1" ht="33" customHeight="1">
      <c r="A429" s="39"/>
      <c r="B429" s="40"/>
      <c r="C429" s="234" t="s">
        <v>777</v>
      </c>
      <c r="D429" s="234" t="s">
        <v>151</v>
      </c>
      <c r="E429" s="235" t="s">
        <v>778</v>
      </c>
      <c r="F429" s="236" t="s">
        <v>779</v>
      </c>
      <c r="G429" s="237" t="s">
        <v>192</v>
      </c>
      <c r="H429" s="238">
        <v>3.6000000000000001</v>
      </c>
      <c r="I429" s="239"/>
      <c r="J429" s="240">
        <f>ROUND(I429*H429,2)</f>
        <v>0</v>
      </c>
      <c r="K429" s="236" t="s">
        <v>154</v>
      </c>
      <c r="L429" s="45"/>
      <c r="M429" s="248" t="s">
        <v>1</v>
      </c>
      <c r="N429" s="249" t="s">
        <v>44</v>
      </c>
      <c r="O429" s="92"/>
      <c r="P429" s="250">
        <f>O429*H429</f>
        <v>0</v>
      </c>
      <c r="Q429" s="250">
        <v>0.04589</v>
      </c>
      <c r="R429" s="250">
        <f>Q429*H429</f>
        <v>0.16520400000000002</v>
      </c>
      <c r="S429" s="250">
        <v>0</v>
      </c>
      <c r="T429" s="25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6" t="s">
        <v>280</v>
      </c>
      <c r="AT429" s="246" t="s">
        <v>151</v>
      </c>
      <c r="AU429" s="246" t="s">
        <v>126</v>
      </c>
      <c r="AY429" s="18" t="s">
        <v>149</v>
      </c>
      <c r="BE429" s="247">
        <f>IF(N429="základní",J429,0)</f>
        <v>0</v>
      </c>
      <c r="BF429" s="247">
        <f>IF(N429="snížená",J429,0)</f>
        <v>0</v>
      </c>
      <c r="BG429" s="247">
        <f>IF(N429="zákl. přenesená",J429,0)</f>
        <v>0</v>
      </c>
      <c r="BH429" s="247">
        <f>IF(N429="sníž. přenesená",J429,0)</f>
        <v>0</v>
      </c>
      <c r="BI429" s="247">
        <f>IF(N429="nulová",J429,0)</f>
        <v>0</v>
      </c>
      <c r="BJ429" s="18" t="s">
        <v>126</v>
      </c>
      <c r="BK429" s="247">
        <f>ROUND(I429*H429,2)</f>
        <v>0</v>
      </c>
      <c r="BL429" s="18" t="s">
        <v>280</v>
      </c>
      <c r="BM429" s="246" t="s">
        <v>780</v>
      </c>
    </row>
    <row r="430" s="13" customFormat="1">
      <c r="A430" s="13"/>
      <c r="B430" s="252"/>
      <c r="C430" s="253"/>
      <c r="D430" s="254" t="s">
        <v>194</v>
      </c>
      <c r="E430" s="255" t="s">
        <v>1</v>
      </c>
      <c r="F430" s="256" t="s">
        <v>781</v>
      </c>
      <c r="G430" s="253"/>
      <c r="H430" s="257">
        <v>3.6000000000000001</v>
      </c>
      <c r="I430" s="258"/>
      <c r="J430" s="253"/>
      <c r="K430" s="253"/>
      <c r="L430" s="259"/>
      <c r="M430" s="260"/>
      <c r="N430" s="261"/>
      <c r="O430" s="261"/>
      <c r="P430" s="261"/>
      <c r="Q430" s="261"/>
      <c r="R430" s="261"/>
      <c r="S430" s="261"/>
      <c r="T430" s="26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3" t="s">
        <v>194</v>
      </c>
      <c r="AU430" s="263" t="s">
        <v>126</v>
      </c>
      <c r="AV430" s="13" t="s">
        <v>126</v>
      </c>
      <c r="AW430" s="13" t="s">
        <v>34</v>
      </c>
      <c r="AX430" s="13" t="s">
        <v>86</v>
      </c>
      <c r="AY430" s="263" t="s">
        <v>149</v>
      </c>
    </row>
    <row r="431" s="2" customFormat="1" ht="37.8" customHeight="1">
      <c r="A431" s="39"/>
      <c r="B431" s="40"/>
      <c r="C431" s="234" t="s">
        <v>782</v>
      </c>
      <c r="D431" s="234" t="s">
        <v>151</v>
      </c>
      <c r="E431" s="235" t="s">
        <v>783</v>
      </c>
      <c r="F431" s="236" t="s">
        <v>784</v>
      </c>
      <c r="G431" s="237" t="s">
        <v>192</v>
      </c>
      <c r="H431" s="238">
        <v>11.65</v>
      </c>
      <c r="I431" s="239"/>
      <c r="J431" s="240">
        <f>ROUND(I431*H431,2)</f>
        <v>0</v>
      </c>
      <c r="K431" s="236" t="s">
        <v>154</v>
      </c>
      <c r="L431" s="45"/>
      <c r="M431" s="248" t="s">
        <v>1</v>
      </c>
      <c r="N431" s="249" t="s">
        <v>44</v>
      </c>
      <c r="O431" s="92"/>
      <c r="P431" s="250">
        <f>O431*H431</f>
        <v>0</v>
      </c>
      <c r="Q431" s="250">
        <v>0.049759999999999999</v>
      </c>
      <c r="R431" s="250">
        <f>Q431*H431</f>
        <v>0.579704</v>
      </c>
      <c r="S431" s="250">
        <v>0</v>
      </c>
      <c r="T431" s="251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6" t="s">
        <v>280</v>
      </c>
      <c r="AT431" s="246" t="s">
        <v>151</v>
      </c>
      <c r="AU431" s="246" t="s">
        <v>126</v>
      </c>
      <c r="AY431" s="18" t="s">
        <v>149</v>
      </c>
      <c r="BE431" s="247">
        <f>IF(N431="základní",J431,0)</f>
        <v>0</v>
      </c>
      <c r="BF431" s="247">
        <f>IF(N431="snížená",J431,0)</f>
        <v>0</v>
      </c>
      <c r="BG431" s="247">
        <f>IF(N431="zákl. přenesená",J431,0)</f>
        <v>0</v>
      </c>
      <c r="BH431" s="247">
        <f>IF(N431="sníž. přenesená",J431,0)</f>
        <v>0</v>
      </c>
      <c r="BI431" s="247">
        <f>IF(N431="nulová",J431,0)</f>
        <v>0</v>
      </c>
      <c r="BJ431" s="18" t="s">
        <v>126</v>
      </c>
      <c r="BK431" s="247">
        <f>ROUND(I431*H431,2)</f>
        <v>0</v>
      </c>
      <c r="BL431" s="18" t="s">
        <v>280</v>
      </c>
      <c r="BM431" s="246" t="s">
        <v>785</v>
      </c>
    </row>
    <row r="432" s="13" customFormat="1">
      <c r="A432" s="13"/>
      <c r="B432" s="252"/>
      <c r="C432" s="253"/>
      <c r="D432" s="254" t="s">
        <v>194</v>
      </c>
      <c r="E432" s="255" t="s">
        <v>1</v>
      </c>
      <c r="F432" s="256" t="s">
        <v>786</v>
      </c>
      <c r="G432" s="253"/>
      <c r="H432" s="257">
        <v>11.65</v>
      </c>
      <c r="I432" s="258"/>
      <c r="J432" s="253"/>
      <c r="K432" s="253"/>
      <c r="L432" s="259"/>
      <c r="M432" s="260"/>
      <c r="N432" s="261"/>
      <c r="O432" s="261"/>
      <c r="P432" s="261"/>
      <c r="Q432" s="261"/>
      <c r="R432" s="261"/>
      <c r="S432" s="261"/>
      <c r="T432" s="26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3" t="s">
        <v>194</v>
      </c>
      <c r="AU432" s="263" t="s">
        <v>126</v>
      </c>
      <c r="AV432" s="13" t="s">
        <v>126</v>
      </c>
      <c r="AW432" s="13" t="s">
        <v>34</v>
      </c>
      <c r="AX432" s="13" t="s">
        <v>78</v>
      </c>
      <c r="AY432" s="263" t="s">
        <v>149</v>
      </c>
    </row>
    <row r="433" s="14" customFormat="1">
      <c r="A433" s="14"/>
      <c r="B433" s="274"/>
      <c r="C433" s="275"/>
      <c r="D433" s="254" t="s">
        <v>194</v>
      </c>
      <c r="E433" s="276" t="s">
        <v>1</v>
      </c>
      <c r="F433" s="277" t="s">
        <v>220</v>
      </c>
      <c r="G433" s="275"/>
      <c r="H433" s="278">
        <v>11.65</v>
      </c>
      <c r="I433" s="279"/>
      <c r="J433" s="275"/>
      <c r="K433" s="275"/>
      <c r="L433" s="280"/>
      <c r="M433" s="281"/>
      <c r="N433" s="282"/>
      <c r="O433" s="282"/>
      <c r="P433" s="282"/>
      <c r="Q433" s="282"/>
      <c r="R433" s="282"/>
      <c r="S433" s="282"/>
      <c r="T433" s="28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84" t="s">
        <v>194</v>
      </c>
      <c r="AU433" s="284" t="s">
        <v>126</v>
      </c>
      <c r="AV433" s="14" t="s">
        <v>188</v>
      </c>
      <c r="AW433" s="14" t="s">
        <v>34</v>
      </c>
      <c r="AX433" s="14" t="s">
        <v>86</v>
      </c>
      <c r="AY433" s="284" t="s">
        <v>149</v>
      </c>
    </row>
    <row r="434" s="2" customFormat="1" ht="37.8" customHeight="1">
      <c r="A434" s="39"/>
      <c r="B434" s="40"/>
      <c r="C434" s="234" t="s">
        <v>787</v>
      </c>
      <c r="D434" s="234" t="s">
        <v>151</v>
      </c>
      <c r="E434" s="235" t="s">
        <v>788</v>
      </c>
      <c r="F434" s="236" t="s">
        <v>789</v>
      </c>
      <c r="G434" s="237" t="s">
        <v>192</v>
      </c>
      <c r="H434" s="238">
        <v>0.495</v>
      </c>
      <c r="I434" s="239"/>
      <c r="J434" s="240">
        <f>ROUND(I434*H434,2)</f>
        <v>0</v>
      </c>
      <c r="K434" s="236" t="s">
        <v>154</v>
      </c>
      <c r="L434" s="45"/>
      <c r="M434" s="248" t="s">
        <v>1</v>
      </c>
      <c r="N434" s="249" t="s">
        <v>44</v>
      </c>
      <c r="O434" s="92"/>
      <c r="P434" s="250">
        <f>O434*H434</f>
        <v>0</v>
      </c>
      <c r="Q434" s="250">
        <v>0.02963</v>
      </c>
      <c r="R434" s="250">
        <f>Q434*H434</f>
        <v>0.01466685</v>
      </c>
      <c r="S434" s="250">
        <v>0</v>
      </c>
      <c r="T434" s="251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6" t="s">
        <v>280</v>
      </c>
      <c r="AT434" s="246" t="s">
        <v>151</v>
      </c>
      <c r="AU434" s="246" t="s">
        <v>126</v>
      </c>
      <c r="AY434" s="18" t="s">
        <v>149</v>
      </c>
      <c r="BE434" s="247">
        <f>IF(N434="základní",J434,0)</f>
        <v>0</v>
      </c>
      <c r="BF434" s="247">
        <f>IF(N434="snížená",J434,0)</f>
        <v>0</v>
      </c>
      <c r="BG434" s="247">
        <f>IF(N434="zákl. přenesená",J434,0)</f>
        <v>0</v>
      </c>
      <c r="BH434" s="247">
        <f>IF(N434="sníž. přenesená",J434,0)</f>
        <v>0</v>
      </c>
      <c r="BI434" s="247">
        <f>IF(N434="nulová",J434,0)</f>
        <v>0</v>
      </c>
      <c r="BJ434" s="18" t="s">
        <v>126</v>
      </c>
      <c r="BK434" s="247">
        <f>ROUND(I434*H434,2)</f>
        <v>0</v>
      </c>
      <c r="BL434" s="18" t="s">
        <v>280</v>
      </c>
      <c r="BM434" s="246" t="s">
        <v>790</v>
      </c>
    </row>
    <row r="435" s="13" customFormat="1">
      <c r="A435" s="13"/>
      <c r="B435" s="252"/>
      <c r="C435" s="253"/>
      <c r="D435" s="254" t="s">
        <v>194</v>
      </c>
      <c r="E435" s="255" t="s">
        <v>1</v>
      </c>
      <c r="F435" s="256" t="s">
        <v>351</v>
      </c>
      <c r="G435" s="253"/>
      <c r="H435" s="257">
        <v>0.495</v>
      </c>
      <c r="I435" s="258"/>
      <c r="J435" s="253"/>
      <c r="K435" s="253"/>
      <c r="L435" s="259"/>
      <c r="M435" s="260"/>
      <c r="N435" s="261"/>
      <c r="O435" s="261"/>
      <c r="P435" s="261"/>
      <c r="Q435" s="261"/>
      <c r="R435" s="261"/>
      <c r="S435" s="261"/>
      <c r="T435" s="26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63" t="s">
        <v>194</v>
      </c>
      <c r="AU435" s="263" t="s">
        <v>126</v>
      </c>
      <c r="AV435" s="13" t="s">
        <v>126</v>
      </c>
      <c r="AW435" s="13" t="s">
        <v>34</v>
      </c>
      <c r="AX435" s="13" t="s">
        <v>86</v>
      </c>
      <c r="AY435" s="263" t="s">
        <v>149</v>
      </c>
    </row>
    <row r="436" s="2" customFormat="1" ht="16.5" customHeight="1">
      <c r="A436" s="39"/>
      <c r="B436" s="40"/>
      <c r="C436" s="234" t="s">
        <v>791</v>
      </c>
      <c r="D436" s="234" t="s">
        <v>151</v>
      </c>
      <c r="E436" s="235" t="s">
        <v>792</v>
      </c>
      <c r="F436" s="236" t="s">
        <v>793</v>
      </c>
      <c r="G436" s="237" t="s">
        <v>192</v>
      </c>
      <c r="H436" s="238">
        <v>0.495</v>
      </c>
      <c r="I436" s="239"/>
      <c r="J436" s="240">
        <f>ROUND(I436*H436,2)</f>
        <v>0</v>
      </c>
      <c r="K436" s="236" t="s">
        <v>154</v>
      </c>
      <c r="L436" s="45"/>
      <c r="M436" s="248" t="s">
        <v>1</v>
      </c>
      <c r="N436" s="249" t="s">
        <v>44</v>
      </c>
      <c r="O436" s="92"/>
      <c r="P436" s="250">
        <f>O436*H436</f>
        <v>0</v>
      </c>
      <c r="Q436" s="250">
        <v>0.00010000000000000001</v>
      </c>
      <c r="R436" s="250">
        <f>Q436*H436</f>
        <v>4.9500000000000004E-05</v>
      </c>
      <c r="S436" s="250">
        <v>0</v>
      </c>
      <c r="T436" s="251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6" t="s">
        <v>280</v>
      </c>
      <c r="AT436" s="246" t="s">
        <v>151</v>
      </c>
      <c r="AU436" s="246" t="s">
        <v>126</v>
      </c>
      <c r="AY436" s="18" t="s">
        <v>149</v>
      </c>
      <c r="BE436" s="247">
        <f>IF(N436="základní",J436,0)</f>
        <v>0</v>
      </c>
      <c r="BF436" s="247">
        <f>IF(N436="snížená",J436,0)</f>
        <v>0</v>
      </c>
      <c r="BG436" s="247">
        <f>IF(N436="zákl. přenesená",J436,0)</f>
        <v>0</v>
      </c>
      <c r="BH436" s="247">
        <f>IF(N436="sníž. přenesená",J436,0)</f>
        <v>0</v>
      </c>
      <c r="BI436" s="247">
        <f>IF(N436="nulová",J436,0)</f>
        <v>0</v>
      </c>
      <c r="BJ436" s="18" t="s">
        <v>126</v>
      </c>
      <c r="BK436" s="247">
        <f>ROUND(I436*H436,2)</f>
        <v>0</v>
      </c>
      <c r="BL436" s="18" t="s">
        <v>280</v>
      </c>
      <c r="BM436" s="246" t="s">
        <v>794</v>
      </c>
    </row>
    <row r="437" s="2" customFormat="1" ht="24.15" customHeight="1">
      <c r="A437" s="39"/>
      <c r="B437" s="40"/>
      <c r="C437" s="234" t="s">
        <v>795</v>
      </c>
      <c r="D437" s="234" t="s">
        <v>151</v>
      </c>
      <c r="E437" s="235" t="s">
        <v>796</v>
      </c>
      <c r="F437" s="236" t="s">
        <v>797</v>
      </c>
      <c r="G437" s="237" t="s">
        <v>312</v>
      </c>
      <c r="H437" s="238">
        <v>40.380000000000003</v>
      </c>
      <c r="I437" s="239"/>
      <c r="J437" s="240">
        <f>ROUND(I437*H437,2)</f>
        <v>0</v>
      </c>
      <c r="K437" s="236" t="s">
        <v>154</v>
      </c>
      <c r="L437" s="45"/>
      <c r="M437" s="248" t="s">
        <v>1</v>
      </c>
      <c r="N437" s="249" t="s">
        <v>44</v>
      </c>
      <c r="O437" s="92"/>
      <c r="P437" s="250">
        <f>O437*H437</f>
        <v>0</v>
      </c>
      <c r="Q437" s="250">
        <v>0.00010000000000000001</v>
      </c>
      <c r="R437" s="250">
        <f>Q437*H437</f>
        <v>0.0040380000000000008</v>
      </c>
      <c r="S437" s="250">
        <v>0</v>
      </c>
      <c r="T437" s="251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6" t="s">
        <v>280</v>
      </c>
      <c r="AT437" s="246" t="s">
        <v>151</v>
      </c>
      <c r="AU437" s="246" t="s">
        <v>126</v>
      </c>
      <c r="AY437" s="18" t="s">
        <v>149</v>
      </c>
      <c r="BE437" s="247">
        <f>IF(N437="základní",J437,0)</f>
        <v>0</v>
      </c>
      <c r="BF437" s="247">
        <f>IF(N437="snížená",J437,0)</f>
        <v>0</v>
      </c>
      <c r="BG437" s="247">
        <f>IF(N437="zákl. přenesená",J437,0)</f>
        <v>0</v>
      </c>
      <c r="BH437" s="247">
        <f>IF(N437="sníž. přenesená",J437,0)</f>
        <v>0</v>
      </c>
      <c r="BI437" s="247">
        <f>IF(N437="nulová",J437,0)</f>
        <v>0</v>
      </c>
      <c r="BJ437" s="18" t="s">
        <v>126</v>
      </c>
      <c r="BK437" s="247">
        <f>ROUND(I437*H437,2)</f>
        <v>0</v>
      </c>
      <c r="BL437" s="18" t="s">
        <v>280</v>
      </c>
      <c r="BM437" s="246" t="s">
        <v>798</v>
      </c>
    </row>
    <row r="438" s="13" customFormat="1">
      <c r="A438" s="13"/>
      <c r="B438" s="252"/>
      <c r="C438" s="253"/>
      <c r="D438" s="254" t="s">
        <v>194</v>
      </c>
      <c r="E438" s="255" t="s">
        <v>1</v>
      </c>
      <c r="F438" s="256" t="s">
        <v>799</v>
      </c>
      <c r="G438" s="253"/>
      <c r="H438" s="257">
        <v>40.380000000000003</v>
      </c>
      <c r="I438" s="258"/>
      <c r="J438" s="253"/>
      <c r="K438" s="253"/>
      <c r="L438" s="259"/>
      <c r="M438" s="260"/>
      <c r="N438" s="261"/>
      <c r="O438" s="261"/>
      <c r="P438" s="261"/>
      <c r="Q438" s="261"/>
      <c r="R438" s="261"/>
      <c r="S438" s="261"/>
      <c r="T438" s="26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63" t="s">
        <v>194</v>
      </c>
      <c r="AU438" s="263" t="s">
        <v>126</v>
      </c>
      <c r="AV438" s="13" t="s">
        <v>126</v>
      </c>
      <c r="AW438" s="13" t="s">
        <v>34</v>
      </c>
      <c r="AX438" s="13" t="s">
        <v>78</v>
      </c>
      <c r="AY438" s="263" t="s">
        <v>149</v>
      </c>
    </row>
    <row r="439" s="14" customFormat="1">
      <c r="A439" s="14"/>
      <c r="B439" s="274"/>
      <c r="C439" s="275"/>
      <c r="D439" s="254" t="s">
        <v>194</v>
      </c>
      <c r="E439" s="276" t="s">
        <v>1</v>
      </c>
      <c r="F439" s="277" t="s">
        <v>220</v>
      </c>
      <c r="G439" s="275"/>
      <c r="H439" s="278">
        <v>40.380000000000003</v>
      </c>
      <c r="I439" s="279"/>
      <c r="J439" s="275"/>
      <c r="K439" s="275"/>
      <c r="L439" s="280"/>
      <c r="M439" s="281"/>
      <c r="N439" s="282"/>
      <c r="O439" s="282"/>
      <c r="P439" s="282"/>
      <c r="Q439" s="282"/>
      <c r="R439" s="282"/>
      <c r="S439" s="282"/>
      <c r="T439" s="28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84" t="s">
        <v>194</v>
      </c>
      <c r="AU439" s="284" t="s">
        <v>126</v>
      </c>
      <c r="AV439" s="14" t="s">
        <v>188</v>
      </c>
      <c r="AW439" s="14" t="s">
        <v>34</v>
      </c>
      <c r="AX439" s="14" t="s">
        <v>86</v>
      </c>
      <c r="AY439" s="284" t="s">
        <v>149</v>
      </c>
    </row>
    <row r="440" s="2" customFormat="1" ht="24.15" customHeight="1">
      <c r="A440" s="39"/>
      <c r="B440" s="40"/>
      <c r="C440" s="234" t="s">
        <v>800</v>
      </c>
      <c r="D440" s="234" t="s">
        <v>151</v>
      </c>
      <c r="E440" s="235" t="s">
        <v>801</v>
      </c>
      <c r="F440" s="236" t="s">
        <v>802</v>
      </c>
      <c r="G440" s="237" t="s">
        <v>192</v>
      </c>
      <c r="H440" s="238">
        <v>9.407</v>
      </c>
      <c r="I440" s="239"/>
      <c r="J440" s="240">
        <f>ROUND(I440*H440,2)</f>
        <v>0</v>
      </c>
      <c r="K440" s="236" t="s">
        <v>154</v>
      </c>
      <c r="L440" s="45"/>
      <c r="M440" s="248" t="s">
        <v>1</v>
      </c>
      <c r="N440" s="249" t="s">
        <v>44</v>
      </c>
      <c r="O440" s="92"/>
      <c r="P440" s="250">
        <f>O440*H440</f>
        <v>0</v>
      </c>
      <c r="Q440" s="250">
        <v>0.012200000000000001</v>
      </c>
      <c r="R440" s="250">
        <f>Q440*H440</f>
        <v>0.1147654</v>
      </c>
      <c r="S440" s="250">
        <v>0</v>
      </c>
      <c r="T440" s="251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6" t="s">
        <v>280</v>
      </c>
      <c r="AT440" s="246" t="s">
        <v>151</v>
      </c>
      <c r="AU440" s="246" t="s">
        <v>126</v>
      </c>
      <c r="AY440" s="18" t="s">
        <v>149</v>
      </c>
      <c r="BE440" s="247">
        <f>IF(N440="základní",J440,0)</f>
        <v>0</v>
      </c>
      <c r="BF440" s="247">
        <f>IF(N440="snížená",J440,0)</f>
        <v>0</v>
      </c>
      <c r="BG440" s="247">
        <f>IF(N440="zákl. přenesená",J440,0)</f>
        <v>0</v>
      </c>
      <c r="BH440" s="247">
        <f>IF(N440="sníž. přenesená",J440,0)</f>
        <v>0</v>
      </c>
      <c r="BI440" s="247">
        <f>IF(N440="nulová",J440,0)</f>
        <v>0</v>
      </c>
      <c r="BJ440" s="18" t="s">
        <v>126</v>
      </c>
      <c r="BK440" s="247">
        <f>ROUND(I440*H440,2)</f>
        <v>0</v>
      </c>
      <c r="BL440" s="18" t="s">
        <v>280</v>
      </c>
      <c r="BM440" s="246" t="s">
        <v>803</v>
      </c>
    </row>
    <row r="441" s="2" customFormat="1" ht="24.15" customHeight="1">
      <c r="A441" s="39"/>
      <c r="B441" s="40"/>
      <c r="C441" s="234" t="s">
        <v>804</v>
      </c>
      <c r="D441" s="234" t="s">
        <v>151</v>
      </c>
      <c r="E441" s="235" t="s">
        <v>805</v>
      </c>
      <c r="F441" s="236" t="s">
        <v>806</v>
      </c>
      <c r="G441" s="237" t="s">
        <v>192</v>
      </c>
      <c r="H441" s="238">
        <v>24.509</v>
      </c>
      <c r="I441" s="239"/>
      <c r="J441" s="240">
        <f>ROUND(I441*H441,2)</f>
        <v>0</v>
      </c>
      <c r="K441" s="236" t="s">
        <v>154</v>
      </c>
      <c r="L441" s="45"/>
      <c r="M441" s="248" t="s">
        <v>1</v>
      </c>
      <c r="N441" s="249" t="s">
        <v>44</v>
      </c>
      <c r="O441" s="92"/>
      <c r="P441" s="250">
        <f>O441*H441</f>
        <v>0</v>
      </c>
      <c r="Q441" s="250">
        <v>0.012590000000000001</v>
      </c>
      <c r="R441" s="250">
        <f>Q441*H441</f>
        <v>0.30856831000000001</v>
      </c>
      <c r="S441" s="250">
        <v>0</v>
      </c>
      <c r="T441" s="251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6" t="s">
        <v>280</v>
      </c>
      <c r="AT441" s="246" t="s">
        <v>151</v>
      </c>
      <c r="AU441" s="246" t="s">
        <v>126</v>
      </c>
      <c r="AY441" s="18" t="s">
        <v>149</v>
      </c>
      <c r="BE441" s="247">
        <f>IF(N441="základní",J441,0)</f>
        <v>0</v>
      </c>
      <c r="BF441" s="247">
        <f>IF(N441="snížená",J441,0)</f>
        <v>0</v>
      </c>
      <c r="BG441" s="247">
        <f>IF(N441="zákl. přenesená",J441,0)</f>
        <v>0</v>
      </c>
      <c r="BH441" s="247">
        <f>IF(N441="sníž. přenesená",J441,0)</f>
        <v>0</v>
      </c>
      <c r="BI441" s="247">
        <f>IF(N441="nulová",J441,0)</f>
        <v>0</v>
      </c>
      <c r="BJ441" s="18" t="s">
        <v>126</v>
      </c>
      <c r="BK441" s="247">
        <f>ROUND(I441*H441,2)</f>
        <v>0</v>
      </c>
      <c r="BL441" s="18" t="s">
        <v>280</v>
      </c>
      <c r="BM441" s="246" t="s">
        <v>807</v>
      </c>
    </row>
    <row r="442" s="13" customFormat="1">
      <c r="A442" s="13"/>
      <c r="B442" s="252"/>
      <c r="C442" s="253"/>
      <c r="D442" s="254" t="s">
        <v>194</v>
      </c>
      <c r="E442" s="255" t="s">
        <v>1</v>
      </c>
      <c r="F442" s="256" t="s">
        <v>808</v>
      </c>
      <c r="G442" s="253"/>
      <c r="H442" s="257">
        <v>24.509</v>
      </c>
      <c r="I442" s="258"/>
      <c r="J442" s="253"/>
      <c r="K442" s="253"/>
      <c r="L442" s="259"/>
      <c r="M442" s="260"/>
      <c r="N442" s="261"/>
      <c r="O442" s="261"/>
      <c r="P442" s="261"/>
      <c r="Q442" s="261"/>
      <c r="R442" s="261"/>
      <c r="S442" s="261"/>
      <c r="T442" s="26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3" t="s">
        <v>194</v>
      </c>
      <c r="AU442" s="263" t="s">
        <v>126</v>
      </c>
      <c r="AV442" s="13" t="s">
        <v>126</v>
      </c>
      <c r="AW442" s="13" t="s">
        <v>34</v>
      </c>
      <c r="AX442" s="13" t="s">
        <v>78</v>
      </c>
      <c r="AY442" s="263" t="s">
        <v>149</v>
      </c>
    </row>
    <row r="443" s="14" customFormat="1">
      <c r="A443" s="14"/>
      <c r="B443" s="274"/>
      <c r="C443" s="275"/>
      <c r="D443" s="254" t="s">
        <v>194</v>
      </c>
      <c r="E443" s="276" t="s">
        <v>1</v>
      </c>
      <c r="F443" s="277" t="s">
        <v>220</v>
      </c>
      <c r="G443" s="275"/>
      <c r="H443" s="278">
        <v>24.509</v>
      </c>
      <c r="I443" s="279"/>
      <c r="J443" s="275"/>
      <c r="K443" s="275"/>
      <c r="L443" s="280"/>
      <c r="M443" s="281"/>
      <c r="N443" s="282"/>
      <c r="O443" s="282"/>
      <c r="P443" s="282"/>
      <c r="Q443" s="282"/>
      <c r="R443" s="282"/>
      <c r="S443" s="282"/>
      <c r="T443" s="28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84" t="s">
        <v>194</v>
      </c>
      <c r="AU443" s="284" t="s">
        <v>126</v>
      </c>
      <c r="AV443" s="14" t="s">
        <v>188</v>
      </c>
      <c r="AW443" s="14" t="s">
        <v>34</v>
      </c>
      <c r="AX443" s="14" t="s">
        <v>86</v>
      </c>
      <c r="AY443" s="284" t="s">
        <v>149</v>
      </c>
    </row>
    <row r="444" s="2" customFormat="1" ht="16.5" customHeight="1">
      <c r="A444" s="39"/>
      <c r="B444" s="40"/>
      <c r="C444" s="234" t="s">
        <v>809</v>
      </c>
      <c r="D444" s="234" t="s">
        <v>151</v>
      </c>
      <c r="E444" s="235" t="s">
        <v>810</v>
      </c>
      <c r="F444" s="236" t="s">
        <v>811</v>
      </c>
      <c r="G444" s="237" t="s">
        <v>192</v>
      </c>
      <c r="H444" s="238">
        <v>33.915999999999997</v>
      </c>
      <c r="I444" s="239"/>
      <c r="J444" s="240">
        <f>ROUND(I444*H444,2)</f>
        <v>0</v>
      </c>
      <c r="K444" s="236" t="s">
        <v>154</v>
      </c>
      <c r="L444" s="45"/>
      <c r="M444" s="248" t="s">
        <v>1</v>
      </c>
      <c r="N444" s="249" t="s">
        <v>44</v>
      </c>
      <c r="O444" s="92"/>
      <c r="P444" s="250">
        <f>O444*H444</f>
        <v>0</v>
      </c>
      <c r="Q444" s="250">
        <v>0.00010000000000000001</v>
      </c>
      <c r="R444" s="250">
        <f>Q444*H444</f>
        <v>0.0033915999999999998</v>
      </c>
      <c r="S444" s="250">
        <v>0</v>
      </c>
      <c r="T444" s="251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6" t="s">
        <v>280</v>
      </c>
      <c r="AT444" s="246" t="s">
        <v>151</v>
      </c>
      <c r="AU444" s="246" t="s">
        <v>126</v>
      </c>
      <c r="AY444" s="18" t="s">
        <v>149</v>
      </c>
      <c r="BE444" s="247">
        <f>IF(N444="základní",J444,0)</f>
        <v>0</v>
      </c>
      <c r="BF444" s="247">
        <f>IF(N444="snížená",J444,0)</f>
        <v>0</v>
      </c>
      <c r="BG444" s="247">
        <f>IF(N444="zákl. přenesená",J444,0)</f>
        <v>0</v>
      </c>
      <c r="BH444" s="247">
        <f>IF(N444="sníž. přenesená",J444,0)</f>
        <v>0</v>
      </c>
      <c r="BI444" s="247">
        <f>IF(N444="nulová",J444,0)</f>
        <v>0</v>
      </c>
      <c r="BJ444" s="18" t="s">
        <v>126</v>
      </c>
      <c r="BK444" s="247">
        <f>ROUND(I444*H444,2)</f>
        <v>0</v>
      </c>
      <c r="BL444" s="18" t="s">
        <v>280</v>
      </c>
      <c r="BM444" s="246" t="s">
        <v>812</v>
      </c>
    </row>
    <row r="445" s="13" customFormat="1">
      <c r="A445" s="13"/>
      <c r="B445" s="252"/>
      <c r="C445" s="253"/>
      <c r="D445" s="254" t="s">
        <v>194</v>
      </c>
      <c r="E445" s="255" t="s">
        <v>1</v>
      </c>
      <c r="F445" s="256" t="s">
        <v>813</v>
      </c>
      <c r="G445" s="253"/>
      <c r="H445" s="257">
        <v>33.915999999999997</v>
      </c>
      <c r="I445" s="258"/>
      <c r="J445" s="253"/>
      <c r="K445" s="253"/>
      <c r="L445" s="259"/>
      <c r="M445" s="260"/>
      <c r="N445" s="261"/>
      <c r="O445" s="261"/>
      <c r="P445" s="261"/>
      <c r="Q445" s="261"/>
      <c r="R445" s="261"/>
      <c r="S445" s="261"/>
      <c r="T445" s="26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3" t="s">
        <v>194</v>
      </c>
      <c r="AU445" s="263" t="s">
        <v>126</v>
      </c>
      <c r="AV445" s="13" t="s">
        <v>126</v>
      </c>
      <c r="AW445" s="13" t="s">
        <v>34</v>
      </c>
      <c r="AX445" s="13" t="s">
        <v>78</v>
      </c>
      <c r="AY445" s="263" t="s">
        <v>149</v>
      </c>
    </row>
    <row r="446" s="14" customFormat="1">
      <c r="A446" s="14"/>
      <c r="B446" s="274"/>
      <c r="C446" s="275"/>
      <c r="D446" s="254" t="s">
        <v>194</v>
      </c>
      <c r="E446" s="276" t="s">
        <v>1</v>
      </c>
      <c r="F446" s="277" t="s">
        <v>220</v>
      </c>
      <c r="G446" s="275"/>
      <c r="H446" s="278">
        <v>33.915999999999997</v>
      </c>
      <c r="I446" s="279"/>
      <c r="J446" s="275"/>
      <c r="K446" s="275"/>
      <c r="L446" s="280"/>
      <c r="M446" s="281"/>
      <c r="N446" s="282"/>
      <c r="O446" s="282"/>
      <c r="P446" s="282"/>
      <c r="Q446" s="282"/>
      <c r="R446" s="282"/>
      <c r="S446" s="282"/>
      <c r="T446" s="28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84" t="s">
        <v>194</v>
      </c>
      <c r="AU446" s="284" t="s">
        <v>126</v>
      </c>
      <c r="AV446" s="14" t="s">
        <v>188</v>
      </c>
      <c r="AW446" s="14" t="s">
        <v>34</v>
      </c>
      <c r="AX446" s="14" t="s">
        <v>86</v>
      </c>
      <c r="AY446" s="284" t="s">
        <v>149</v>
      </c>
    </row>
    <row r="447" s="2" customFormat="1" ht="16.5" customHeight="1">
      <c r="A447" s="39"/>
      <c r="B447" s="40"/>
      <c r="C447" s="234" t="s">
        <v>814</v>
      </c>
      <c r="D447" s="234" t="s">
        <v>151</v>
      </c>
      <c r="E447" s="235" t="s">
        <v>815</v>
      </c>
      <c r="F447" s="236" t="s">
        <v>816</v>
      </c>
      <c r="G447" s="237" t="s">
        <v>192</v>
      </c>
      <c r="H447" s="238">
        <v>33.915999999999997</v>
      </c>
      <c r="I447" s="239"/>
      <c r="J447" s="240">
        <f>ROUND(I447*H447,2)</f>
        <v>0</v>
      </c>
      <c r="K447" s="236" t="s">
        <v>154</v>
      </c>
      <c r="L447" s="45"/>
      <c r="M447" s="248" t="s">
        <v>1</v>
      </c>
      <c r="N447" s="249" t="s">
        <v>44</v>
      </c>
      <c r="O447" s="92"/>
      <c r="P447" s="250">
        <f>O447*H447</f>
        <v>0</v>
      </c>
      <c r="Q447" s="250">
        <v>0</v>
      </c>
      <c r="R447" s="250">
        <f>Q447*H447</f>
        <v>0</v>
      </c>
      <c r="S447" s="250">
        <v>0</v>
      </c>
      <c r="T447" s="251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6" t="s">
        <v>280</v>
      </c>
      <c r="AT447" s="246" t="s">
        <v>151</v>
      </c>
      <c r="AU447" s="246" t="s">
        <v>126</v>
      </c>
      <c r="AY447" s="18" t="s">
        <v>149</v>
      </c>
      <c r="BE447" s="247">
        <f>IF(N447="základní",J447,0)</f>
        <v>0</v>
      </c>
      <c r="BF447" s="247">
        <f>IF(N447="snížená",J447,0)</f>
        <v>0</v>
      </c>
      <c r="BG447" s="247">
        <f>IF(N447="zákl. přenesená",J447,0)</f>
        <v>0</v>
      </c>
      <c r="BH447" s="247">
        <f>IF(N447="sníž. přenesená",J447,0)</f>
        <v>0</v>
      </c>
      <c r="BI447" s="247">
        <f>IF(N447="nulová",J447,0)</f>
        <v>0</v>
      </c>
      <c r="BJ447" s="18" t="s">
        <v>126</v>
      </c>
      <c r="BK447" s="247">
        <f>ROUND(I447*H447,2)</f>
        <v>0</v>
      </c>
      <c r="BL447" s="18" t="s">
        <v>280</v>
      </c>
      <c r="BM447" s="246" t="s">
        <v>817</v>
      </c>
    </row>
    <row r="448" s="13" customFormat="1">
      <c r="A448" s="13"/>
      <c r="B448" s="252"/>
      <c r="C448" s="253"/>
      <c r="D448" s="254" t="s">
        <v>194</v>
      </c>
      <c r="E448" s="255" t="s">
        <v>1</v>
      </c>
      <c r="F448" s="256" t="s">
        <v>813</v>
      </c>
      <c r="G448" s="253"/>
      <c r="H448" s="257">
        <v>33.915999999999997</v>
      </c>
      <c r="I448" s="258"/>
      <c r="J448" s="253"/>
      <c r="K448" s="253"/>
      <c r="L448" s="259"/>
      <c r="M448" s="260"/>
      <c r="N448" s="261"/>
      <c r="O448" s="261"/>
      <c r="P448" s="261"/>
      <c r="Q448" s="261"/>
      <c r="R448" s="261"/>
      <c r="S448" s="261"/>
      <c r="T448" s="26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3" t="s">
        <v>194</v>
      </c>
      <c r="AU448" s="263" t="s">
        <v>126</v>
      </c>
      <c r="AV448" s="13" t="s">
        <v>126</v>
      </c>
      <c r="AW448" s="13" t="s">
        <v>34</v>
      </c>
      <c r="AX448" s="13" t="s">
        <v>86</v>
      </c>
      <c r="AY448" s="263" t="s">
        <v>149</v>
      </c>
    </row>
    <row r="449" s="2" customFormat="1" ht="24.15" customHeight="1">
      <c r="A449" s="39"/>
      <c r="B449" s="40"/>
      <c r="C449" s="264" t="s">
        <v>818</v>
      </c>
      <c r="D449" s="264" t="s">
        <v>201</v>
      </c>
      <c r="E449" s="265" t="s">
        <v>819</v>
      </c>
      <c r="F449" s="266" t="s">
        <v>820</v>
      </c>
      <c r="G449" s="267" t="s">
        <v>192</v>
      </c>
      <c r="H449" s="268">
        <v>38.104999999999997</v>
      </c>
      <c r="I449" s="269"/>
      <c r="J449" s="270">
        <f>ROUND(I449*H449,2)</f>
        <v>0</v>
      </c>
      <c r="K449" s="266" t="s">
        <v>154</v>
      </c>
      <c r="L449" s="271"/>
      <c r="M449" s="272" t="s">
        <v>1</v>
      </c>
      <c r="N449" s="273" t="s">
        <v>44</v>
      </c>
      <c r="O449" s="92"/>
      <c r="P449" s="250">
        <f>O449*H449</f>
        <v>0</v>
      </c>
      <c r="Q449" s="250">
        <v>0.00016000000000000001</v>
      </c>
      <c r="R449" s="250">
        <f>Q449*H449</f>
        <v>0.0060968000000000003</v>
      </c>
      <c r="S449" s="250">
        <v>0</v>
      </c>
      <c r="T449" s="251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6" t="s">
        <v>370</v>
      </c>
      <c r="AT449" s="246" t="s">
        <v>201</v>
      </c>
      <c r="AU449" s="246" t="s">
        <v>126</v>
      </c>
      <c r="AY449" s="18" t="s">
        <v>149</v>
      </c>
      <c r="BE449" s="247">
        <f>IF(N449="základní",J449,0)</f>
        <v>0</v>
      </c>
      <c r="BF449" s="247">
        <f>IF(N449="snížená",J449,0)</f>
        <v>0</v>
      </c>
      <c r="BG449" s="247">
        <f>IF(N449="zákl. přenesená",J449,0)</f>
        <v>0</v>
      </c>
      <c r="BH449" s="247">
        <f>IF(N449="sníž. přenesená",J449,0)</f>
        <v>0</v>
      </c>
      <c r="BI449" s="247">
        <f>IF(N449="nulová",J449,0)</f>
        <v>0</v>
      </c>
      <c r="BJ449" s="18" t="s">
        <v>126</v>
      </c>
      <c r="BK449" s="247">
        <f>ROUND(I449*H449,2)</f>
        <v>0</v>
      </c>
      <c r="BL449" s="18" t="s">
        <v>280</v>
      </c>
      <c r="BM449" s="246" t="s">
        <v>821</v>
      </c>
    </row>
    <row r="450" s="13" customFormat="1">
      <c r="A450" s="13"/>
      <c r="B450" s="252"/>
      <c r="C450" s="253"/>
      <c r="D450" s="254" t="s">
        <v>194</v>
      </c>
      <c r="E450" s="253"/>
      <c r="F450" s="256" t="s">
        <v>822</v>
      </c>
      <c r="G450" s="253"/>
      <c r="H450" s="257">
        <v>38.104999999999997</v>
      </c>
      <c r="I450" s="258"/>
      <c r="J450" s="253"/>
      <c r="K450" s="253"/>
      <c r="L450" s="259"/>
      <c r="M450" s="260"/>
      <c r="N450" s="261"/>
      <c r="O450" s="261"/>
      <c r="P450" s="261"/>
      <c r="Q450" s="261"/>
      <c r="R450" s="261"/>
      <c r="S450" s="261"/>
      <c r="T450" s="26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63" t="s">
        <v>194</v>
      </c>
      <c r="AU450" s="263" t="s">
        <v>126</v>
      </c>
      <c r="AV450" s="13" t="s">
        <v>126</v>
      </c>
      <c r="AW450" s="13" t="s">
        <v>4</v>
      </c>
      <c r="AX450" s="13" t="s">
        <v>86</v>
      </c>
      <c r="AY450" s="263" t="s">
        <v>149</v>
      </c>
    </row>
    <row r="451" s="2" customFormat="1" ht="24.15" customHeight="1">
      <c r="A451" s="39"/>
      <c r="B451" s="40"/>
      <c r="C451" s="234" t="s">
        <v>823</v>
      </c>
      <c r="D451" s="234" t="s">
        <v>151</v>
      </c>
      <c r="E451" s="235" t="s">
        <v>824</v>
      </c>
      <c r="F451" s="236" t="s">
        <v>825</v>
      </c>
      <c r="G451" s="237" t="s">
        <v>192</v>
      </c>
      <c r="H451" s="238">
        <v>5.7469999999999999</v>
      </c>
      <c r="I451" s="239"/>
      <c r="J451" s="240">
        <f>ROUND(I451*H451,2)</f>
        <v>0</v>
      </c>
      <c r="K451" s="236" t="s">
        <v>154</v>
      </c>
      <c r="L451" s="45"/>
      <c r="M451" s="248" t="s">
        <v>1</v>
      </c>
      <c r="N451" s="249" t="s">
        <v>44</v>
      </c>
      <c r="O451" s="92"/>
      <c r="P451" s="250">
        <f>O451*H451</f>
        <v>0</v>
      </c>
      <c r="Q451" s="250">
        <v>0</v>
      </c>
      <c r="R451" s="250">
        <f>Q451*H451</f>
        <v>0</v>
      </c>
      <c r="S451" s="250">
        <v>0.01721</v>
      </c>
      <c r="T451" s="251">
        <f>S451*H451</f>
        <v>0.098905869999999993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6" t="s">
        <v>280</v>
      </c>
      <c r="AT451" s="246" t="s">
        <v>151</v>
      </c>
      <c r="AU451" s="246" t="s">
        <v>126</v>
      </c>
      <c r="AY451" s="18" t="s">
        <v>149</v>
      </c>
      <c r="BE451" s="247">
        <f>IF(N451="základní",J451,0)</f>
        <v>0</v>
      </c>
      <c r="BF451" s="247">
        <f>IF(N451="snížená",J451,0)</f>
        <v>0</v>
      </c>
      <c r="BG451" s="247">
        <f>IF(N451="zákl. přenesená",J451,0)</f>
        <v>0</v>
      </c>
      <c r="BH451" s="247">
        <f>IF(N451="sníž. přenesená",J451,0)</f>
        <v>0</v>
      </c>
      <c r="BI451" s="247">
        <f>IF(N451="nulová",J451,0)</f>
        <v>0</v>
      </c>
      <c r="BJ451" s="18" t="s">
        <v>126</v>
      </c>
      <c r="BK451" s="247">
        <f>ROUND(I451*H451,2)</f>
        <v>0</v>
      </c>
      <c r="BL451" s="18" t="s">
        <v>280</v>
      </c>
      <c r="BM451" s="246" t="s">
        <v>826</v>
      </c>
    </row>
    <row r="452" s="2" customFormat="1" ht="21.75" customHeight="1">
      <c r="A452" s="39"/>
      <c r="B452" s="40"/>
      <c r="C452" s="234" t="s">
        <v>827</v>
      </c>
      <c r="D452" s="234" t="s">
        <v>151</v>
      </c>
      <c r="E452" s="235" t="s">
        <v>828</v>
      </c>
      <c r="F452" s="236" t="s">
        <v>829</v>
      </c>
      <c r="G452" s="237" t="s">
        <v>312</v>
      </c>
      <c r="H452" s="238">
        <v>4.3499999999999996</v>
      </c>
      <c r="I452" s="239"/>
      <c r="J452" s="240">
        <f>ROUND(I452*H452,2)</f>
        <v>0</v>
      </c>
      <c r="K452" s="236" t="s">
        <v>154</v>
      </c>
      <c r="L452" s="45"/>
      <c r="M452" s="248" t="s">
        <v>1</v>
      </c>
      <c r="N452" s="249" t="s">
        <v>44</v>
      </c>
      <c r="O452" s="92"/>
      <c r="P452" s="250">
        <f>O452*H452</f>
        <v>0</v>
      </c>
      <c r="Q452" s="250">
        <v>0.01342</v>
      </c>
      <c r="R452" s="250">
        <f>Q452*H452</f>
        <v>0.058376999999999991</v>
      </c>
      <c r="S452" s="250">
        <v>0</v>
      </c>
      <c r="T452" s="251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6" t="s">
        <v>280</v>
      </c>
      <c r="AT452" s="246" t="s">
        <v>151</v>
      </c>
      <c r="AU452" s="246" t="s">
        <v>126</v>
      </c>
      <c r="AY452" s="18" t="s">
        <v>149</v>
      </c>
      <c r="BE452" s="247">
        <f>IF(N452="základní",J452,0)</f>
        <v>0</v>
      </c>
      <c r="BF452" s="247">
        <f>IF(N452="snížená",J452,0)</f>
        <v>0</v>
      </c>
      <c r="BG452" s="247">
        <f>IF(N452="zákl. přenesená",J452,0)</f>
        <v>0</v>
      </c>
      <c r="BH452" s="247">
        <f>IF(N452="sníž. přenesená",J452,0)</f>
        <v>0</v>
      </c>
      <c r="BI452" s="247">
        <f>IF(N452="nulová",J452,0)</f>
        <v>0</v>
      </c>
      <c r="BJ452" s="18" t="s">
        <v>126</v>
      </c>
      <c r="BK452" s="247">
        <f>ROUND(I452*H452,2)</f>
        <v>0</v>
      </c>
      <c r="BL452" s="18" t="s">
        <v>280</v>
      </c>
      <c r="BM452" s="246" t="s">
        <v>830</v>
      </c>
    </row>
    <row r="453" s="13" customFormat="1">
      <c r="A453" s="13"/>
      <c r="B453" s="252"/>
      <c r="C453" s="253"/>
      <c r="D453" s="254" t="s">
        <v>194</v>
      </c>
      <c r="E453" s="255" t="s">
        <v>1</v>
      </c>
      <c r="F453" s="256" t="s">
        <v>831</v>
      </c>
      <c r="G453" s="253"/>
      <c r="H453" s="257">
        <v>4.3499999999999996</v>
      </c>
      <c r="I453" s="258"/>
      <c r="J453" s="253"/>
      <c r="K453" s="253"/>
      <c r="L453" s="259"/>
      <c r="M453" s="260"/>
      <c r="N453" s="261"/>
      <c r="O453" s="261"/>
      <c r="P453" s="261"/>
      <c r="Q453" s="261"/>
      <c r="R453" s="261"/>
      <c r="S453" s="261"/>
      <c r="T453" s="26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63" t="s">
        <v>194</v>
      </c>
      <c r="AU453" s="263" t="s">
        <v>126</v>
      </c>
      <c r="AV453" s="13" t="s">
        <v>126</v>
      </c>
      <c r="AW453" s="13" t="s">
        <v>34</v>
      </c>
      <c r="AX453" s="13" t="s">
        <v>86</v>
      </c>
      <c r="AY453" s="263" t="s">
        <v>149</v>
      </c>
    </row>
    <row r="454" s="2" customFormat="1" ht="33" customHeight="1">
      <c r="A454" s="39"/>
      <c r="B454" s="40"/>
      <c r="C454" s="234" t="s">
        <v>832</v>
      </c>
      <c r="D454" s="234" t="s">
        <v>151</v>
      </c>
      <c r="E454" s="235" t="s">
        <v>833</v>
      </c>
      <c r="F454" s="236" t="s">
        <v>834</v>
      </c>
      <c r="G454" s="237" t="s">
        <v>187</v>
      </c>
      <c r="H454" s="238">
        <v>2</v>
      </c>
      <c r="I454" s="239"/>
      <c r="J454" s="240">
        <f>ROUND(I454*H454,2)</f>
        <v>0</v>
      </c>
      <c r="K454" s="236" t="s">
        <v>154</v>
      </c>
      <c r="L454" s="45"/>
      <c r="M454" s="248" t="s">
        <v>1</v>
      </c>
      <c r="N454" s="249" t="s">
        <v>44</v>
      </c>
      <c r="O454" s="92"/>
      <c r="P454" s="250">
        <f>O454*H454</f>
        <v>0</v>
      </c>
      <c r="Q454" s="250">
        <v>3.0000000000000001E-05</v>
      </c>
      <c r="R454" s="250">
        <f>Q454*H454</f>
        <v>6.0000000000000002E-05</v>
      </c>
      <c r="S454" s="250">
        <v>0</v>
      </c>
      <c r="T454" s="251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46" t="s">
        <v>280</v>
      </c>
      <c r="AT454" s="246" t="s">
        <v>151</v>
      </c>
      <c r="AU454" s="246" t="s">
        <v>126</v>
      </c>
      <c r="AY454" s="18" t="s">
        <v>149</v>
      </c>
      <c r="BE454" s="247">
        <f>IF(N454="základní",J454,0)</f>
        <v>0</v>
      </c>
      <c r="BF454" s="247">
        <f>IF(N454="snížená",J454,0)</f>
        <v>0</v>
      </c>
      <c r="BG454" s="247">
        <f>IF(N454="zákl. přenesená",J454,0)</f>
        <v>0</v>
      </c>
      <c r="BH454" s="247">
        <f>IF(N454="sníž. přenesená",J454,0)</f>
        <v>0</v>
      </c>
      <c r="BI454" s="247">
        <f>IF(N454="nulová",J454,0)</f>
        <v>0</v>
      </c>
      <c r="BJ454" s="18" t="s">
        <v>126</v>
      </c>
      <c r="BK454" s="247">
        <f>ROUND(I454*H454,2)</f>
        <v>0</v>
      </c>
      <c r="BL454" s="18" t="s">
        <v>280</v>
      </c>
      <c r="BM454" s="246" t="s">
        <v>835</v>
      </c>
    </row>
    <row r="455" s="2" customFormat="1" ht="24.15" customHeight="1">
      <c r="A455" s="39"/>
      <c r="B455" s="40"/>
      <c r="C455" s="264" t="s">
        <v>836</v>
      </c>
      <c r="D455" s="264" t="s">
        <v>201</v>
      </c>
      <c r="E455" s="265" t="s">
        <v>837</v>
      </c>
      <c r="F455" s="266" t="s">
        <v>838</v>
      </c>
      <c r="G455" s="267" t="s">
        <v>187</v>
      </c>
      <c r="H455" s="268">
        <v>2</v>
      </c>
      <c r="I455" s="269"/>
      <c r="J455" s="270">
        <f>ROUND(I455*H455,2)</f>
        <v>0</v>
      </c>
      <c r="K455" s="266" t="s">
        <v>154</v>
      </c>
      <c r="L455" s="271"/>
      <c r="M455" s="272" t="s">
        <v>1</v>
      </c>
      <c r="N455" s="273" t="s">
        <v>44</v>
      </c>
      <c r="O455" s="92"/>
      <c r="P455" s="250">
        <f>O455*H455</f>
        <v>0</v>
      </c>
      <c r="Q455" s="250">
        <v>0.0014</v>
      </c>
      <c r="R455" s="250">
        <f>Q455*H455</f>
        <v>0.0028</v>
      </c>
      <c r="S455" s="250">
        <v>0</v>
      </c>
      <c r="T455" s="251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6" t="s">
        <v>370</v>
      </c>
      <c r="AT455" s="246" t="s">
        <v>201</v>
      </c>
      <c r="AU455" s="246" t="s">
        <v>126</v>
      </c>
      <c r="AY455" s="18" t="s">
        <v>149</v>
      </c>
      <c r="BE455" s="247">
        <f>IF(N455="základní",J455,0)</f>
        <v>0</v>
      </c>
      <c r="BF455" s="247">
        <f>IF(N455="snížená",J455,0)</f>
        <v>0</v>
      </c>
      <c r="BG455" s="247">
        <f>IF(N455="zákl. přenesená",J455,0)</f>
        <v>0</v>
      </c>
      <c r="BH455" s="247">
        <f>IF(N455="sníž. přenesená",J455,0)</f>
        <v>0</v>
      </c>
      <c r="BI455" s="247">
        <f>IF(N455="nulová",J455,0)</f>
        <v>0</v>
      </c>
      <c r="BJ455" s="18" t="s">
        <v>126</v>
      </c>
      <c r="BK455" s="247">
        <f>ROUND(I455*H455,2)</f>
        <v>0</v>
      </c>
      <c r="BL455" s="18" t="s">
        <v>280</v>
      </c>
      <c r="BM455" s="246" t="s">
        <v>839</v>
      </c>
    </row>
    <row r="456" s="2" customFormat="1" ht="16.5" customHeight="1">
      <c r="A456" s="39"/>
      <c r="B456" s="40"/>
      <c r="C456" s="234" t="s">
        <v>840</v>
      </c>
      <c r="D456" s="234" t="s">
        <v>151</v>
      </c>
      <c r="E456" s="235" t="s">
        <v>841</v>
      </c>
      <c r="F456" s="236" t="s">
        <v>842</v>
      </c>
      <c r="G456" s="237" t="s">
        <v>187</v>
      </c>
      <c r="H456" s="238">
        <v>2</v>
      </c>
      <c r="I456" s="239"/>
      <c r="J456" s="240">
        <f>ROUND(I456*H456,2)</f>
        <v>0</v>
      </c>
      <c r="K456" s="236" t="s">
        <v>154</v>
      </c>
      <c r="L456" s="45"/>
      <c r="M456" s="248" t="s">
        <v>1</v>
      </c>
      <c r="N456" s="249" t="s">
        <v>44</v>
      </c>
      <c r="O456" s="92"/>
      <c r="P456" s="250">
        <f>O456*H456</f>
        <v>0</v>
      </c>
      <c r="Q456" s="250">
        <v>1.0000000000000001E-05</v>
      </c>
      <c r="R456" s="250">
        <f>Q456*H456</f>
        <v>2.0000000000000002E-05</v>
      </c>
      <c r="S456" s="250">
        <v>0</v>
      </c>
      <c r="T456" s="251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6" t="s">
        <v>280</v>
      </c>
      <c r="AT456" s="246" t="s">
        <v>151</v>
      </c>
      <c r="AU456" s="246" t="s">
        <v>126</v>
      </c>
      <c r="AY456" s="18" t="s">
        <v>149</v>
      </c>
      <c r="BE456" s="247">
        <f>IF(N456="základní",J456,0)</f>
        <v>0</v>
      </c>
      <c r="BF456" s="247">
        <f>IF(N456="snížená",J456,0)</f>
        <v>0</v>
      </c>
      <c r="BG456" s="247">
        <f>IF(N456="zákl. přenesená",J456,0)</f>
        <v>0</v>
      </c>
      <c r="BH456" s="247">
        <f>IF(N456="sníž. přenesená",J456,0)</f>
        <v>0</v>
      </c>
      <c r="BI456" s="247">
        <f>IF(N456="nulová",J456,0)</f>
        <v>0</v>
      </c>
      <c r="BJ456" s="18" t="s">
        <v>126</v>
      </c>
      <c r="BK456" s="247">
        <f>ROUND(I456*H456,2)</f>
        <v>0</v>
      </c>
      <c r="BL456" s="18" t="s">
        <v>280</v>
      </c>
      <c r="BM456" s="246" t="s">
        <v>843</v>
      </c>
    </row>
    <row r="457" s="2" customFormat="1" ht="24.15" customHeight="1">
      <c r="A457" s="39"/>
      <c r="B457" s="40"/>
      <c r="C457" s="264" t="s">
        <v>844</v>
      </c>
      <c r="D457" s="264" t="s">
        <v>201</v>
      </c>
      <c r="E457" s="265" t="s">
        <v>845</v>
      </c>
      <c r="F457" s="266" t="s">
        <v>846</v>
      </c>
      <c r="G457" s="267" t="s">
        <v>187</v>
      </c>
      <c r="H457" s="268">
        <v>2</v>
      </c>
      <c r="I457" s="269"/>
      <c r="J457" s="270">
        <f>ROUND(I457*H457,2)</f>
        <v>0</v>
      </c>
      <c r="K457" s="266" t="s">
        <v>154</v>
      </c>
      <c r="L457" s="271"/>
      <c r="M457" s="272" t="s">
        <v>1</v>
      </c>
      <c r="N457" s="273" t="s">
        <v>44</v>
      </c>
      <c r="O457" s="92"/>
      <c r="P457" s="250">
        <f>O457*H457</f>
        <v>0</v>
      </c>
      <c r="Q457" s="250">
        <v>0.0025000000000000001</v>
      </c>
      <c r="R457" s="250">
        <f>Q457*H457</f>
        <v>0.0050000000000000001</v>
      </c>
      <c r="S457" s="250">
        <v>0</v>
      </c>
      <c r="T457" s="251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6" t="s">
        <v>370</v>
      </c>
      <c r="AT457" s="246" t="s">
        <v>201</v>
      </c>
      <c r="AU457" s="246" t="s">
        <v>126</v>
      </c>
      <c r="AY457" s="18" t="s">
        <v>149</v>
      </c>
      <c r="BE457" s="247">
        <f>IF(N457="základní",J457,0)</f>
        <v>0</v>
      </c>
      <c r="BF457" s="247">
        <f>IF(N457="snížená",J457,0)</f>
        <v>0</v>
      </c>
      <c r="BG457" s="247">
        <f>IF(N457="zákl. přenesená",J457,0)</f>
        <v>0</v>
      </c>
      <c r="BH457" s="247">
        <f>IF(N457="sníž. přenesená",J457,0)</f>
        <v>0</v>
      </c>
      <c r="BI457" s="247">
        <f>IF(N457="nulová",J457,0)</f>
        <v>0</v>
      </c>
      <c r="BJ457" s="18" t="s">
        <v>126</v>
      </c>
      <c r="BK457" s="247">
        <f>ROUND(I457*H457,2)</f>
        <v>0</v>
      </c>
      <c r="BL457" s="18" t="s">
        <v>280</v>
      </c>
      <c r="BM457" s="246" t="s">
        <v>847</v>
      </c>
    </row>
    <row r="458" s="2" customFormat="1" ht="16.5" customHeight="1">
      <c r="A458" s="39"/>
      <c r="B458" s="40"/>
      <c r="C458" s="234" t="s">
        <v>848</v>
      </c>
      <c r="D458" s="234" t="s">
        <v>151</v>
      </c>
      <c r="E458" s="235" t="s">
        <v>849</v>
      </c>
      <c r="F458" s="236" t="s">
        <v>850</v>
      </c>
      <c r="G458" s="237" t="s">
        <v>187</v>
      </c>
      <c r="H458" s="238">
        <v>1</v>
      </c>
      <c r="I458" s="239"/>
      <c r="J458" s="240">
        <f>ROUND(I458*H458,2)</f>
        <v>0</v>
      </c>
      <c r="K458" s="236" t="s">
        <v>154</v>
      </c>
      <c r="L458" s="45"/>
      <c r="M458" s="248" t="s">
        <v>1</v>
      </c>
      <c r="N458" s="249" t="s">
        <v>44</v>
      </c>
      <c r="O458" s="92"/>
      <c r="P458" s="250">
        <f>O458*H458</f>
        <v>0</v>
      </c>
      <c r="Q458" s="250">
        <v>1.0000000000000001E-05</v>
      </c>
      <c r="R458" s="250">
        <f>Q458*H458</f>
        <v>1.0000000000000001E-05</v>
      </c>
      <c r="S458" s="250">
        <v>0</v>
      </c>
      <c r="T458" s="251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6" t="s">
        <v>280</v>
      </c>
      <c r="AT458" s="246" t="s">
        <v>151</v>
      </c>
      <c r="AU458" s="246" t="s">
        <v>126</v>
      </c>
      <c r="AY458" s="18" t="s">
        <v>149</v>
      </c>
      <c r="BE458" s="247">
        <f>IF(N458="základní",J458,0)</f>
        <v>0</v>
      </c>
      <c r="BF458" s="247">
        <f>IF(N458="snížená",J458,0)</f>
        <v>0</v>
      </c>
      <c r="BG458" s="247">
        <f>IF(N458="zákl. přenesená",J458,0)</f>
        <v>0</v>
      </c>
      <c r="BH458" s="247">
        <f>IF(N458="sníž. přenesená",J458,0)</f>
        <v>0</v>
      </c>
      <c r="BI458" s="247">
        <f>IF(N458="nulová",J458,0)</f>
        <v>0</v>
      </c>
      <c r="BJ458" s="18" t="s">
        <v>126</v>
      </c>
      <c r="BK458" s="247">
        <f>ROUND(I458*H458,2)</f>
        <v>0</v>
      </c>
      <c r="BL458" s="18" t="s">
        <v>280</v>
      </c>
      <c r="BM458" s="246" t="s">
        <v>851</v>
      </c>
    </row>
    <row r="459" s="2" customFormat="1" ht="24.15" customHeight="1">
      <c r="A459" s="39"/>
      <c r="B459" s="40"/>
      <c r="C459" s="264" t="s">
        <v>852</v>
      </c>
      <c r="D459" s="264" t="s">
        <v>201</v>
      </c>
      <c r="E459" s="265" t="s">
        <v>853</v>
      </c>
      <c r="F459" s="266" t="s">
        <v>854</v>
      </c>
      <c r="G459" s="267" t="s">
        <v>187</v>
      </c>
      <c r="H459" s="268">
        <v>1</v>
      </c>
      <c r="I459" s="269"/>
      <c r="J459" s="270">
        <f>ROUND(I459*H459,2)</f>
        <v>0</v>
      </c>
      <c r="K459" s="266" t="s">
        <v>154</v>
      </c>
      <c r="L459" s="271"/>
      <c r="M459" s="272" t="s">
        <v>1</v>
      </c>
      <c r="N459" s="273" t="s">
        <v>44</v>
      </c>
      <c r="O459" s="92"/>
      <c r="P459" s="250">
        <f>O459*H459</f>
        <v>0</v>
      </c>
      <c r="Q459" s="250">
        <v>0.0067000000000000002</v>
      </c>
      <c r="R459" s="250">
        <f>Q459*H459</f>
        <v>0.0067000000000000002</v>
      </c>
      <c r="S459" s="250">
        <v>0</v>
      </c>
      <c r="T459" s="251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6" t="s">
        <v>370</v>
      </c>
      <c r="AT459" s="246" t="s">
        <v>201</v>
      </c>
      <c r="AU459" s="246" t="s">
        <v>126</v>
      </c>
      <c r="AY459" s="18" t="s">
        <v>149</v>
      </c>
      <c r="BE459" s="247">
        <f>IF(N459="základní",J459,0)</f>
        <v>0</v>
      </c>
      <c r="BF459" s="247">
        <f>IF(N459="snížená",J459,0)</f>
        <v>0</v>
      </c>
      <c r="BG459" s="247">
        <f>IF(N459="zákl. přenesená",J459,0)</f>
        <v>0</v>
      </c>
      <c r="BH459" s="247">
        <f>IF(N459="sníž. přenesená",J459,0)</f>
        <v>0</v>
      </c>
      <c r="BI459" s="247">
        <f>IF(N459="nulová",J459,0)</f>
        <v>0</v>
      </c>
      <c r="BJ459" s="18" t="s">
        <v>126</v>
      </c>
      <c r="BK459" s="247">
        <f>ROUND(I459*H459,2)</f>
        <v>0</v>
      </c>
      <c r="BL459" s="18" t="s">
        <v>280</v>
      </c>
      <c r="BM459" s="246" t="s">
        <v>855</v>
      </c>
    </row>
    <row r="460" s="2" customFormat="1" ht="16.5" customHeight="1">
      <c r="A460" s="39"/>
      <c r="B460" s="40"/>
      <c r="C460" s="234" t="s">
        <v>856</v>
      </c>
      <c r="D460" s="234" t="s">
        <v>151</v>
      </c>
      <c r="E460" s="235" t="s">
        <v>857</v>
      </c>
      <c r="F460" s="236" t="s">
        <v>858</v>
      </c>
      <c r="G460" s="237" t="s">
        <v>187</v>
      </c>
      <c r="H460" s="238">
        <v>3</v>
      </c>
      <c r="I460" s="239"/>
      <c r="J460" s="240">
        <f>ROUND(I460*H460,2)</f>
        <v>0</v>
      </c>
      <c r="K460" s="236" t="s">
        <v>154</v>
      </c>
      <c r="L460" s="45"/>
      <c r="M460" s="248" t="s">
        <v>1</v>
      </c>
      <c r="N460" s="249" t="s">
        <v>44</v>
      </c>
      <c r="O460" s="92"/>
      <c r="P460" s="250">
        <f>O460*H460</f>
        <v>0</v>
      </c>
      <c r="Q460" s="250">
        <v>1.0000000000000001E-05</v>
      </c>
      <c r="R460" s="250">
        <f>Q460*H460</f>
        <v>3.0000000000000004E-05</v>
      </c>
      <c r="S460" s="250">
        <v>0</v>
      </c>
      <c r="T460" s="251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6" t="s">
        <v>280</v>
      </c>
      <c r="AT460" s="246" t="s">
        <v>151</v>
      </c>
      <c r="AU460" s="246" t="s">
        <v>126</v>
      </c>
      <c r="AY460" s="18" t="s">
        <v>149</v>
      </c>
      <c r="BE460" s="247">
        <f>IF(N460="základní",J460,0)</f>
        <v>0</v>
      </c>
      <c r="BF460" s="247">
        <f>IF(N460="snížená",J460,0)</f>
        <v>0</v>
      </c>
      <c r="BG460" s="247">
        <f>IF(N460="zákl. přenesená",J460,0)</f>
        <v>0</v>
      </c>
      <c r="BH460" s="247">
        <f>IF(N460="sníž. přenesená",J460,0)</f>
        <v>0</v>
      </c>
      <c r="BI460" s="247">
        <f>IF(N460="nulová",J460,0)</f>
        <v>0</v>
      </c>
      <c r="BJ460" s="18" t="s">
        <v>126</v>
      </c>
      <c r="BK460" s="247">
        <f>ROUND(I460*H460,2)</f>
        <v>0</v>
      </c>
      <c r="BL460" s="18" t="s">
        <v>280</v>
      </c>
      <c r="BM460" s="246" t="s">
        <v>859</v>
      </c>
    </row>
    <row r="461" s="2" customFormat="1" ht="24.15" customHeight="1">
      <c r="A461" s="39"/>
      <c r="B461" s="40"/>
      <c r="C461" s="264" t="s">
        <v>860</v>
      </c>
      <c r="D461" s="264" t="s">
        <v>201</v>
      </c>
      <c r="E461" s="265" t="s">
        <v>861</v>
      </c>
      <c r="F461" s="266" t="s">
        <v>862</v>
      </c>
      <c r="G461" s="267" t="s">
        <v>187</v>
      </c>
      <c r="H461" s="268">
        <v>3</v>
      </c>
      <c r="I461" s="269"/>
      <c r="J461" s="270">
        <f>ROUND(I461*H461,2)</f>
        <v>0</v>
      </c>
      <c r="K461" s="266" t="s">
        <v>154</v>
      </c>
      <c r="L461" s="271"/>
      <c r="M461" s="272" t="s">
        <v>1</v>
      </c>
      <c r="N461" s="273" t="s">
        <v>44</v>
      </c>
      <c r="O461" s="92"/>
      <c r="P461" s="250">
        <f>O461*H461</f>
        <v>0</v>
      </c>
      <c r="Q461" s="250">
        <v>0.00080000000000000004</v>
      </c>
      <c r="R461" s="250">
        <f>Q461*H461</f>
        <v>0.0024000000000000002</v>
      </c>
      <c r="S461" s="250">
        <v>0</v>
      </c>
      <c r="T461" s="251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6" t="s">
        <v>370</v>
      </c>
      <c r="AT461" s="246" t="s">
        <v>201</v>
      </c>
      <c r="AU461" s="246" t="s">
        <v>126</v>
      </c>
      <c r="AY461" s="18" t="s">
        <v>149</v>
      </c>
      <c r="BE461" s="247">
        <f>IF(N461="základní",J461,0)</f>
        <v>0</v>
      </c>
      <c r="BF461" s="247">
        <f>IF(N461="snížená",J461,0)</f>
        <v>0</v>
      </c>
      <c r="BG461" s="247">
        <f>IF(N461="zákl. přenesená",J461,0)</f>
        <v>0</v>
      </c>
      <c r="BH461" s="247">
        <f>IF(N461="sníž. přenesená",J461,0)</f>
        <v>0</v>
      </c>
      <c r="BI461" s="247">
        <f>IF(N461="nulová",J461,0)</f>
        <v>0</v>
      </c>
      <c r="BJ461" s="18" t="s">
        <v>126</v>
      </c>
      <c r="BK461" s="247">
        <f>ROUND(I461*H461,2)</f>
        <v>0</v>
      </c>
      <c r="BL461" s="18" t="s">
        <v>280</v>
      </c>
      <c r="BM461" s="246" t="s">
        <v>863</v>
      </c>
    </row>
    <row r="462" s="2" customFormat="1" ht="24.15" customHeight="1">
      <c r="A462" s="39"/>
      <c r="B462" s="40"/>
      <c r="C462" s="234" t="s">
        <v>864</v>
      </c>
      <c r="D462" s="234" t="s">
        <v>151</v>
      </c>
      <c r="E462" s="235" t="s">
        <v>865</v>
      </c>
      <c r="F462" s="236" t="s">
        <v>866</v>
      </c>
      <c r="G462" s="237" t="s">
        <v>198</v>
      </c>
      <c r="H462" s="238">
        <v>1.28</v>
      </c>
      <c r="I462" s="239"/>
      <c r="J462" s="240">
        <f>ROUND(I462*H462,2)</f>
        <v>0</v>
      </c>
      <c r="K462" s="236" t="s">
        <v>154</v>
      </c>
      <c r="L462" s="45"/>
      <c r="M462" s="248" t="s">
        <v>1</v>
      </c>
      <c r="N462" s="249" t="s">
        <v>44</v>
      </c>
      <c r="O462" s="92"/>
      <c r="P462" s="250">
        <f>O462*H462</f>
        <v>0</v>
      </c>
      <c r="Q462" s="250">
        <v>0</v>
      </c>
      <c r="R462" s="250">
        <f>Q462*H462</f>
        <v>0</v>
      </c>
      <c r="S462" s="250">
        <v>0</v>
      </c>
      <c r="T462" s="251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46" t="s">
        <v>280</v>
      </c>
      <c r="AT462" s="246" t="s">
        <v>151</v>
      </c>
      <c r="AU462" s="246" t="s">
        <v>126</v>
      </c>
      <c r="AY462" s="18" t="s">
        <v>149</v>
      </c>
      <c r="BE462" s="247">
        <f>IF(N462="základní",J462,0)</f>
        <v>0</v>
      </c>
      <c r="BF462" s="247">
        <f>IF(N462="snížená",J462,0)</f>
        <v>0</v>
      </c>
      <c r="BG462" s="247">
        <f>IF(N462="zákl. přenesená",J462,0)</f>
        <v>0</v>
      </c>
      <c r="BH462" s="247">
        <f>IF(N462="sníž. přenesená",J462,0)</f>
        <v>0</v>
      </c>
      <c r="BI462" s="247">
        <f>IF(N462="nulová",J462,0)</f>
        <v>0</v>
      </c>
      <c r="BJ462" s="18" t="s">
        <v>126</v>
      </c>
      <c r="BK462" s="247">
        <f>ROUND(I462*H462,2)</f>
        <v>0</v>
      </c>
      <c r="BL462" s="18" t="s">
        <v>280</v>
      </c>
      <c r="BM462" s="246" t="s">
        <v>867</v>
      </c>
    </row>
    <row r="463" s="2" customFormat="1" ht="24.15" customHeight="1">
      <c r="A463" s="39"/>
      <c r="B463" s="40"/>
      <c r="C463" s="234" t="s">
        <v>868</v>
      </c>
      <c r="D463" s="234" t="s">
        <v>151</v>
      </c>
      <c r="E463" s="235" t="s">
        <v>869</v>
      </c>
      <c r="F463" s="236" t="s">
        <v>870</v>
      </c>
      <c r="G463" s="237" t="s">
        <v>198</v>
      </c>
      <c r="H463" s="238">
        <v>1.28</v>
      </c>
      <c r="I463" s="239"/>
      <c r="J463" s="240">
        <f>ROUND(I463*H463,2)</f>
        <v>0</v>
      </c>
      <c r="K463" s="236" t="s">
        <v>154</v>
      </c>
      <c r="L463" s="45"/>
      <c r="M463" s="248" t="s">
        <v>1</v>
      </c>
      <c r="N463" s="249" t="s">
        <v>44</v>
      </c>
      <c r="O463" s="92"/>
      <c r="P463" s="250">
        <f>O463*H463</f>
        <v>0</v>
      </c>
      <c r="Q463" s="250">
        <v>0</v>
      </c>
      <c r="R463" s="250">
        <f>Q463*H463</f>
        <v>0</v>
      </c>
      <c r="S463" s="250">
        <v>0</v>
      </c>
      <c r="T463" s="251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46" t="s">
        <v>280</v>
      </c>
      <c r="AT463" s="246" t="s">
        <v>151</v>
      </c>
      <c r="AU463" s="246" t="s">
        <v>126</v>
      </c>
      <c r="AY463" s="18" t="s">
        <v>149</v>
      </c>
      <c r="BE463" s="247">
        <f>IF(N463="základní",J463,0)</f>
        <v>0</v>
      </c>
      <c r="BF463" s="247">
        <f>IF(N463="snížená",J463,0)</f>
        <v>0</v>
      </c>
      <c r="BG463" s="247">
        <f>IF(N463="zákl. přenesená",J463,0)</f>
        <v>0</v>
      </c>
      <c r="BH463" s="247">
        <f>IF(N463="sníž. přenesená",J463,0)</f>
        <v>0</v>
      </c>
      <c r="BI463" s="247">
        <f>IF(N463="nulová",J463,0)</f>
        <v>0</v>
      </c>
      <c r="BJ463" s="18" t="s">
        <v>126</v>
      </c>
      <c r="BK463" s="247">
        <f>ROUND(I463*H463,2)</f>
        <v>0</v>
      </c>
      <c r="BL463" s="18" t="s">
        <v>280</v>
      </c>
      <c r="BM463" s="246" t="s">
        <v>871</v>
      </c>
    </row>
    <row r="464" s="12" customFormat="1" ht="22.8" customHeight="1">
      <c r="A464" s="12"/>
      <c r="B464" s="218"/>
      <c r="C464" s="219"/>
      <c r="D464" s="220" t="s">
        <v>77</v>
      </c>
      <c r="E464" s="232" t="s">
        <v>872</v>
      </c>
      <c r="F464" s="232" t="s">
        <v>873</v>
      </c>
      <c r="G464" s="219"/>
      <c r="H464" s="219"/>
      <c r="I464" s="222"/>
      <c r="J464" s="233">
        <f>BK464</f>
        <v>0</v>
      </c>
      <c r="K464" s="219"/>
      <c r="L464" s="224"/>
      <c r="M464" s="225"/>
      <c r="N464" s="226"/>
      <c r="O464" s="226"/>
      <c r="P464" s="227">
        <f>SUM(P465:P488)</f>
        <v>0</v>
      </c>
      <c r="Q464" s="226"/>
      <c r="R464" s="227">
        <f>SUM(R465:R488)</f>
        <v>0.027799999999999998</v>
      </c>
      <c r="S464" s="226"/>
      <c r="T464" s="228">
        <f>SUM(T465:T488)</f>
        <v>0.39083000000000001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29" t="s">
        <v>126</v>
      </c>
      <c r="AT464" s="230" t="s">
        <v>77</v>
      </c>
      <c r="AU464" s="230" t="s">
        <v>86</v>
      </c>
      <c r="AY464" s="229" t="s">
        <v>149</v>
      </c>
      <c r="BK464" s="231">
        <f>SUM(BK465:BK488)</f>
        <v>0</v>
      </c>
    </row>
    <row r="465" s="2" customFormat="1" ht="24.15" customHeight="1">
      <c r="A465" s="39"/>
      <c r="B465" s="40"/>
      <c r="C465" s="234" t="s">
        <v>874</v>
      </c>
      <c r="D465" s="234" t="s">
        <v>151</v>
      </c>
      <c r="E465" s="235" t="s">
        <v>875</v>
      </c>
      <c r="F465" s="236" t="s">
        <v>876</v>
      </c>
      <c r="G465" s="237" t="s">
        <v>593</v>
      </c>
      <c r="H465" s="238">
        <v>1</v>
      </c>
      <c r="I465" s="239"/>
      <c r="J465" s="240">
        <f>ROUND(I465*H465,2)</f>
        <v>0</v>
      </c>
      <c r="K465" s="236" t="s">
        <v>1</v>
      </c>
      <c r="L465" s="45"/>
      <c r="M465" s="248" t="s">
        <v>1</v>
      </c>
      <c r="N465" s="249" t="s">
        <v>44</v>
      </c>
      <c r="O465" s="92"/>
      <c r="P465" s="250">
        <f>O465*H465</f>
        <v>0</v>
      </c>
      <c r="Q465" s="250">
        <v>0</v>
      </c>
      <c r="R465" s="250">
        <f>Q465*H465</f>
        <v>0</v>
      </c>
      <c r="S465" s="250">
        <v>0</v>
      </c>
      <c r="T465" s="251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6" t="s">
        <v>280</v>
      </c>
      <c r="AT465" s="246" t="s">
        <v>151</v>
      </c>
      <c r="AU465" s="246" t="s">
        <v>126</v>
      </c>
      <c r="AY465" s="18" t="s">
        <v>149</v>
      </c>
      <c r="BE465" s="247">
        <f>IF(N465="základní",J465,0)</f>
        <v>0</v>
      </c>
      <c r="BF465" s="247">
        <f>IF(N465="snížená",J465,0)</f>
        <v>0</v>
      </c>
      <c r="BG465" s="247">
        <f>IF(N465="zákl. přenesená",J465,0)</f>
        <v>0</v>
      </c>
      <c r="BH465" s="247">
        <f>IF(N465="sníž. přenesená",J465,0)</f>
        <v>0</v>
      </c>
      <c r="BI465" s="247">
        <f>IF(N465="nulová",J465,0)</f>
        <v>0</v>
      </c>
      <c r="BJ465" s="18" t="s">
        <v>126</v>
      </c>
      <c r="BK465" s="247">
        <f>ROUND(I465*H465,2)</f>
        <v>0</v>
      </c>
      <c r="BL465" s="18" t="s">
        <v>280</v>
      </c>
      <c r="BM465" s="246" t="s">
        <v>877</v>
      </c>
    </row>
    <row r="466" s="2" customFormat="1" ht="24.15" customHeight="1">
      <c r="A466" s="39"/>
      <c r="B466" s="40"/>
      <c r="C466" s="234" t="s">
        <v>878</v>
      </c>
      <c r="D466" s="234" t="s">
        <v>151</v>
      </c>
      <c r="E466" s="235" t="s">
        <v>879</v>
      </c>
      <c r="F466" s="236" t="s">
        <v>880</v>
      </c>
      <c r="G466" s="237" t="s">
        <v>187</v>
      </c>
      <c r="H466" s="238">
        <v>1</v>
      </c>
      <c r="I466" s="239"/>
      <c r="J466" s="240">
        <f>ROUND(I466*H466,2)</f>
        <v>0</v>
      </c>
      <c r="K466" s="236" t="s">
        <v>154</v>
      </c>
      <c r="L466" s="45"/>
      <c r="M466" s="248" t="s">
        <v>1</v>
      </c>
      <c r="N466" s="249" t="s">
        <v>44</v>
      </c>
      <c r="O466" s="92"/>
      <c r="P466" s="250">
        <f>O466*H466</f>
        <v>0</v>
      </c>
      <c r="Q466" s="250">
        <v>0</v>
      </c>
      <c r="R466" s="250">
        <f>Q466*H466</f>
        <v>0</v>
      </c>
      <c r="S466" s="250">
        <v>0</v>
      </c>
      <c r="T466" s="251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46" t="s">
        <v>280</v>
      </c>
      <c r="AT466" s="246" t="s">
        <v>151</v>
      </c>
      <c r="AU466" s="246" t="s">
        <v>126</v>
      </c>
      <c r="AY466" s="18" t="s">
        <v>149</v>
      </c>
      <c r="BE466" s="247">
        <f>IF(N466="základní",J466,0)</f>
        <v>0</v>
      </c>
      <c r="BF466" s="247">
        <f>IF(N466="snížená",J466,0)</f>
        <v>0</v>
      </c>
      <c r="BG466" s="247">
        <f>IF(N466="zákl. přenesená",J466,0)</f>
        <v>0</v>
      </c>
      <c r="BH466" s="247">
        <f>IF(N466="sníž. přenesená",J466,0)</f>
        <v>0</v>
      </c>
      <c r="BI466" s="247">
        <f>IF(N466="nulová",J466,0)</f>
        <v>0</v>
      </c>
      <c r="BJ466" s="18" t="s">
        <v>126</v>
      </c>
      <c r="BK466" s="247">
        <f>ROUND(I466*H466,2)</f>
        <v>0</v>
      </c>
      <c r="BL466" s="18" t="s">
        <v>280</v>
      </c>
      <c r="BM466" s="246" t="s">
        <v>881</v>
      </c>
    </row>
    <row r="467" s="13" customFormat="1">
      <c r="A467" s="13"/>
      <c r="B467" s="252"/>
      <c r="C467" s="253"/>
      <c r="D467" s="254" t="s">
        <v>194</v>
      </c>
      <c r="E467" s="255" t="s">
        <v>1</v>
      </c>
      <c r="F467" s="256" t="s">
        <v>882</v>
      </c>
      <c r="G467" s="253"/>
      <c r="H467" s="257">
        <v>1</v>
      </c>
      <c r="I467" s="258"/>
      <c r="J467" s="253"/>
      <c r="K467" s="253"/>
      <c r="L467" s="259"/>
      <c r="M467" s="260"/>
      <c r="N467" s="261"/>
      <c r="O467" s="261"/>
      <c r="P467" s="261"/>
      <c r="Q467" s="261"/>
      <c r="R467" s="261"/>
      <c r="S467" s="261"/>
      <c r="T467" s="26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63" t="s">
        <v>194</v>
      </c>
      <c r="AU467" s="263" t="s">
        <v>126</v>
      </c>
      <c r="AV467" s="13" t="s">
        <v>126</v>
      </c>
      <c r="AW467" s="13" t="s">
        <v>34</v>
      </c>
      <c r="AX467" s="13" t="s">
        <v>86</v>
      </c>
      <c r="AY467" s="263" t="s">
        <v>149</v>
      </c>
    </row>
    <row r="468" s="2" customFormat="1" ht="24.15" customHeight="1">
      <c r="A468" s="39"/>
      <c r="B468" s="40"/>
      <c r="C468" s="264" t="s">
        <v>883</v>
      </c>
      <c r="D468" s="264" t="s">
        <v>201</v>
      </c>
      <c r="E468" s="265" t="s">
        <v>884</v>
      </c>
      <c r="F468" s="266" t="s">
        <v>885</v>
      </c>
      <c r="G468" s="267" t="s">
        <v>187</v>
      </c>
      <c r="H468" s="268">
        <v>1</v>
      </c>
      <c r="I468" s="269"/>
      <c r="J468" s="270">
        <f>ROUND(I468*H468,2)</f>
        <v>0</v>
      </c>
      <c r="K468" s="266" t="s">
        <v>154</v>
      </c>
      <c r="L468" s="271"/>
      <c r="M468" s="272" t="s">
        <v>1</v>
      </c>
      <c r="N468" s="273" t="s">
        <v>44</v>
      </c>
      <c r="O468" s="92"/>
      <c r="P468" s="250">
        <f>O468*H468</f>
        <v>0</v>
      </c>
      <c r="Q468" s="250">
        <v>0.014500000000000001</v>
      </c>
      <c r="R468" s="250">
        <f>Q468*H468</f>
        <v>0.014500000000000001</v>
      </c>
      <c r="S468" s="250">
        <v>0</v>
      </c>
      <c r="T468" s="251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46" t="s">
        <v>370</v>
      </c>
      <c r="AT468" s="246" t="s">
        <v>201</v>
      </c>
      <c r="AU468" s="246" t="s">
        <v>126</v>
      </c>
      <c r="AY468" s="18" t="s">
        <v>149</v>
      </c>
      <c r="BE468" s="247">
        <f>IF(N468="základní",J468,0)</f>
        <v>0</v>
      </c>
      <c r="BF468" s="247">
        <f>IF(N468="snížená",J468,0)</f>
        <v>0</v>
      </c>
      <c r="BG468" s="247">
        <f>IF(N468="zákl. přenesená",J468,0)</f>
        <v>0</v>
      </c>
      <c r="BH468" s="247">
        <f>IF(N468="sníž. přenesená",J468,0)</f>
        <v>0</v>
      </c>
      <c r="BI468" s="247">
        <f>IF(N468="nulová",J468,0)</f>
        <v>0</v>
      </c>
      <c r="BJ468" s="18" t="s">
        <v>126</v>
      </c>
      <c r="BK468" s="247">
        <f>ROUND(I468*H468,2)</f>
        <v>0</v>
      </c>
      <c r="BL468" s="18" t="s">
        <v>280</v>
      </c>
      <c r="BM468" s="246" t="s">
        <v>886</v>
      </c>
    </row>
    <row r="469" s="13" customFormat="1">
      <c r="A469" s="13"/>
      <c r="B469" s="252"/>
      <c r="C469" s="253"/>
      <c r="D469" s="254" t="s">
        <v>194</v>
      </c>
      <c r="E469" s="255" t="s">
        <v>1</v>
      </c>
      <c r="F469" s="256" t="s">
        <v>882</v>
      </c>
      <c r="G469" s="253"/>
      <c r="H469" s="257">
        <v>1</v>
      </c>
      <c r="I469" s="258"/>
      <c r="J469" s="253"/>
      <c r="K469" s="253"/>
      <c r="L469" s="259"/>
      <c r="M469" s="260"/>
      <c r="N469" s="261"/>
      <c r="O469" s="261"/>
      <c r="P469" s="261"/>
      <c r="Q469" s="261"/>
      <c r="R469" s="261"/>
      <c r="S469" s="261"/>
      <c r="T469" s="26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3" t="s">
        <v>194</v>
      </c>
      <c r="AU469" s="263" t="s">
        <v>126</v>
      </c>
      <c r="AV469" s="13" t="s">
        <v>126</v>
      </c>
      <c r="AW469" s="13" t="s">
        <v>34</v>
      </c>
      <c r="AX469" s="13" t="s">
        <v>86</v>
      </c>
      <c r="AY469" s="263" t="s">
        <v>149</v>
      </c>
    </row>
    <row r="470" s="2" customFormat="1" ht="21.75" customHeight="1">
      <c r="A470" s="39"/>
      <c r="B470" s="40"/>
      <c r="C470" s="234" t="s">
        <v>887</v>
      </c>
      <c r="D470" s="234" t="s">
        <v>151</v>
      </c>
      <c r="E470" s="235" t="s">
        <v>888</v>
      </c>
      <c r="F470" s="236" t="s">
        <v>889</v>
      </c>
      <c r="G470" s="237" t="s">
        <v>187</v>
      </c>
      <c r="H470" s="238">
        <v>3</v>
      </c>
      <c r="I470" s="239"/>
      <c r="J470" s="240">
        <f>ROUND(I470*H470,2)</f>
        <v>0</v>
      </c>
      <c r="K470" s="236" t="s">
        <v>154</v>
      </c>
      <c r="L470" s="45"/>
      <c r="M470" s="248" t="s">
        <v>1</v>
      </c>
      <c r="N470" s="249" t="s">
        <v>44</v>
      </c>
      <c r="O470" s="92"/>
      <c r="P470" s="250">
        <f>O470*H470</f>
        <v>0</v>
      </c>
      <c r="Q470" s="250">
        <v>0</v>
      </c>
      <c r="R470" s="250">
        <f>Q470*H470</f>
        <v>0</v>
      </c>
      <c r="S470" s="250">
        <v>0</v>
      </c>
      <c r="T470" s="251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6" t="s">
        <v>280</v>
      </c>
      <c r="AT470" s="246" t="s">
        <v>151</v>
      </c>
      <c r="AU470" s="246" t="s">
        <v>126</v>
      </c>
      <c r="AY470" s="18" t="s">
        <v>149</v>
      </c>
      <c r="BE470" s="247">
        <f>IF(N470="základní",J470,0)</f>
        <v>0</v>
      </c>
      <c r="BF470" s="247">
        <f>IF(N470="snížená",J470,0)</f>
        <v>0</v>
      </c>
      <c r="BG470" s="247">
        <f>IF(N470="zákl. přenesená",J470,0)</f>
        <v>0</v>
      </c>
      <c r="BH470" s="247">
        <f>IF(N470="sníž. přenesená",J470,0)</f>
        <v>0</v>
      </c>
      <c r="BI470" s="247">
        <f>IF(N470="nulová",J470,0)</f>
        <v>0</v>
      </c>
      <c r="BJ470" s="18" t="s">
        <v>126</v>
      </c>
      <c r="BK470" s="247">
        <f>ROUND(I470*H470,2)</f>
        <v>0</v>
      </c>
      <c r="BL470" s="18" t="s">
        <v>280</v>
      </c>
      <c r="BM470" s="246" t="s">
        <v>890</v>
      </c>
    </row>
    <row r="471" s="2" customFormat="1" ht="16.5" customHeight="1">
      <c r="A471" s="39"/>
      <c r="B471" s="40"/>
      <c r="C471" s="264" t="s">
        <v>891</v>
      </c>
      <c r="D471" s="264" t="s">
        <v>201</v>
      </c>
      <c r="E471" s="265" t="s">
        <v>892</v>
      </c>
      <c r="F471" s="266" t="s">
        <v>893</v>
      </c>
      <c r="G471" s="267" t="s">
        <v>187</v>
      </c>
      <c r="H471" s="268">
        <v>3</v>
      </c>
      <c r="I471" s="269"/>
      <c r="J471" s="270">
        <f>ROUND(I471*H471,2)</f>
        <v>0</v>
      </c>
      <c r="K471" s="266" t="s">
        <v>154</v>
      </c>
      <c r="L471" s="271"/>
      <c r="M471" s="272" t="s">
        <v>1</v>
      </c>
      <c r="N471" s="273" t="s">
        <v>44</v>
      </c>
      <c r="O471" s="92"/>
      <c r="P471" s="250">
        <f>O471*H471</f>
        <v>0</v>
      </c>
      <c r="Q471" s="250">
        <v>3.0000000000000001E-05</v>
      </c>
      <c r="R471" s="250">
        <f>Q471*H471</f>
        <v>9.0000000000000006E-05</v>
      </c>
      <c r="S471" s="250">
        <v>0</v>
      </c>
      <c r="T471" s="251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6" t="s">
        <v>370</v>
      </c>
      <c r="AT471" s="246" t="s">
        <v>201</v>
      </c>
      <c r="AU471" s="246" t="s">
        <v>126</v>
      </c>
      <c r="AY471" s="18" t="s">
        <v>149</v>
      </c>
      <c r="BE471" s="247">
        <f>IF(N471="základní",J471,0)</f>
        <v>0</v>
      </c>
      <c r="BF471" s="247">
        <f>IF(N471="snížená",J471,0)</f>
        <v>0</v>
      </c>
      <c r="BG471" s="247">
        <f>IF(N471="zákl. přenesená",J471,0)</f>
        <v>0</v>
      </c>
      <c r="BH471" s="247">
        <f>IF(N471="sníž. přenesená",J471,0)</f>
        <v>0</v>
      </c>
      <c r="BI471" s="247">
        <f>IF(N471="nulová",J471,0)</f>
        <v>0</v>
      </c>
      <c r="BJ471" s="18" t="s">
        <v>126</v>
      </c>
      <c r="BK471" s="247">
        <f>ROUND(I471*H471,2)</f>
        <v>0</v>
      </c>
      <c r="BL471" s="18" t="s">
        <v>280</v>
      </c>
      <c r="BM471" s="246" t="s">
        <v>894</v>
      </c>
    </row>
    <row r="472" s="2" customFormat="1" ht="21.75" customHeight="1">
      <c r="A472" s="39"/>
      <c r="B472" s="40"/>
      <c r="C472" s="234" t="s">
        <v>895</v>
      </c>
      <c r="D472" s="234" t="s">
        <v>151</v>
      </c>
      <c r="E472" s="235" t="s">
        <v>896</v>
      </c>
      <c r="F472" s="236" t="s">
        <v>897</v>
      </c>
      <c r="G472" s="237" t="s">
        <v>187</v>
      </c>
      <c r="H472" s="238">
        <v>7</v>
      </c>
      <c r="I472" s="239"/>
      <c r="J472" s="240">
        <f>ROUND(I472*H472,2)</f>
        <v>0</v>
      </c>
      <c r="K472" s="236" t="s">
        <v>1</v>
      </c>
      <c r="L472" s="45"/>
      <c r="M472" s="248" t="s">
        <v>1</v>
      </c>
      <c r="N472" s="249" t="s">
        <v>44</v>
      </c>
      <c r="O472" s="92"/>
      <c r="P472" s="250">
        <f>O472*H472</f>
        <v>0</v>
      </c>
      <c r="Q472" s="250">
        <v>0</v>
      </c>
      <c r="R472" s="250">
        <f>Q472*H472</f>
        <v>0</v>
      </c>
      <c r="S472" s="250">
        <v>0.0018</v>
      </c>
      <c r="T472" s="251">
        <f>S472*H472</f>
        <v>0.0126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46" t="s">
        <v>280</v>
      </c>
      <c r="AT472" s="246" t="s">
        <v>151</v>
      </c>
      <c r="AU472" s="246" t="s">
        <v>126</v>
      </c>
      <c r="AY472" s="18" t="s">
        <v>149</v>
      </c>
      <c r="BE472" s="247">
        <f>IF(N472="základní",J472,0)</f>
        <v>0</v>
      </c>
      <c r="BF472" s="247">
        <f>IF(N472="snížená",J472,0)</f>
        <v>0</v>
      </c>
      <c r="BG472" s="247">
        <f>IF(N472="zákl. přenesená",J472,0)</f>
        <v>0</v>
      </c>
      <c r="BH472" s="247">
        <f>IF(N472="sníž. přenesená",J472,0)</f>
        <v>0</v>
      </c>
      <c r="BI472" s="247">
        <f>IF(N472="nulová",J472,0)</f>
        <v>0</v>
      </c>
      <c r="BJ472" s="18" t="s">
        <v>126</v>
      </c>
      <c r="BK472" s="247">
        <f>ROUND(I472*H472,2)</f>
        <v>0</v>
      </c>
      <c r="BL472" s="18" t="s">
        <v>280</v>
      </c>
      <c r="BM472" s="246" t="s">
        <v>898</v>
      </c>
    </row>
    <row r="473" s="2" customFormat="1" ht="21.75" customHeight="1">
      <c r="A473" s="39"/>
      <c r="B473" s="40"/>
      <c r="C473" s="234" t="s">
        <v>899</v>
      </c>
      <c r="D473" s="234" t="s">
        <v>151</v>
      </c>
      <c r="E473" s="235" t="s">
        <v>900</v>
      </c>
      <c r="F473" s="236" t="s">
        <v>901</v>
      </c>
      <c r="G473" s="237" t="s">
        <v>187</v>
      </c>
      <c r="H473" s="238">
        <v>1</v>
      </c>
      <c r="I473" s="239"/>
      <c r="J473" s="240">
        <f>ROUND(I473*H473,2)</f>
        <v>0</v>
      </c>
      <c r="K473" s="236" t="s">
        <v>1</v>
      </c>
      <c r="L473" s="45"/>
      <c r="M473" s="248" t="s">
        <v>1</v>
      </c>
      <c r="N473" s="249" t="s">
        <v>44</v>
      </c>
      <c r="O473" s="92"/>
      <c r="P473" s="250">
        <f>O473*H473</f>
        <v>0</v>
      </c>
      <c r="Q473" s="250">
        <v>0</v>
      </c>
      <c r="R473" s="250">
        <f>Q473*H473</f>
        <v>0</v>
      </c>
      <c r="S473" s="250">
        <v>0.0022300000000000002</v>
      </c>
      <c r="T473" s="251">
        <f>S473*H473</f>
        <v>0.0022300000000000002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6" t="s">
        <v>280</v>
      </c>
      <c r="AT473" s="246" t="s">
        <v>151</v>
      </c>
      <c r="AU473" s="246" t="s">
        <v>126</v>
      </c>
      <c r="AY473" s="18" t="s">
        <v>149</v>
      </c>
      <c r="BE473" s="247">
        <f>IF(N473="základní",J473,0)</f>
        <v>0</v>
      </c>
      <c r="BF473" s="247">
        <f>IF(N473="snížená",J473,0)</f>
        <v>0</v>
      </c>
      <c r="BG473" s="247">
        <f>IF(N473="zákl. přenesená",J473,0)</f>
        <v>0</v>
      </c>
      <c r="BH473" s="247">
        <f>IF(N473="sníž. přenesená",J473,0)</f>
        <v>0</v>
      </c>
      <c r="BI473" s="247">
        <f>IF(N473="nulová",J473,0)</f>
        <v>0</v>
      </c>
      <c r="BJ473" s="18" t="s">
        <v>126</v>
      </c>
      <c r="BK473" s="247">
        <f>ROUND(I473*H473,2)</f>
        <v>0</v>
      </c>
      <c r="BL473" s="18" t="s">
        <v>280</v>
      </c>
      <c r="BM473" s="246" t="s">
        <v>902</v>
      </c>
    </row>
    <row r="474" s="2" customFormat="1" ht="33" customHeight="1">
      <c r="A474" s="39"/>
      <c r="B474" s="40"/>
      <c r="C474" s="234" t="s">
        <v>903</v>
      </c>
      <c r="D474" s="234" t="s">
        <v>151</v>
      </c>
      <c r="E474" s="235" t="s">
        <v>904</v>
      </c>
      <c r="F474" s="236" t="s">
        <v>905</v>
      </c>
      <c r="G474" s="237" t="s">
        <v>187</v>
      </c>
      <c r="H474" s="238">
        <v>1</v>
      </c>
      <c r="I474" s="239"/>
      <c r="J474" s="240">
        <f>ROUND(I474*H474,2)</f>
        <v>0</v>
      </c>
      <c r="K474" s="236" t="s">
        <v>1</v>
      </c>
      <c r="L474" s="45"/>
      <c r="M474" s="248" t="s">
        <v>1</v>
      </c>
      <c r="N474" s="249" t="s">
        <v>44</v>
      </c>
      <c r="O474" s="92"/>
      <c r="P474" s="250">
        <f>O474*H474</f>
        <v>0</v>
      </c>
      <c r="Q474" s="250">
        <v>0</v>
      </c>
      <c r="R474" s="250">
        <f>Q474*H474</f>
        <v>0</v>
      </c>
      <c r="S474" s="250">
        <v>0</v>
      </c>
      <c r="T474" s="251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6" t="s">
        <v>280</v>
      </c>
      <c r="AT474" s="246" t="s">
        <v>151</v>
      </c>
      <c r="AU474" s="246" t="s">
        <v>126</v>
      </c>
      <c r="AY474" s="18" t="s">
        <v>149</v>
      </c>
      <c r="BE474" s="247">
        <f>IF(N474="základní",J474,0)</f>
        <v>0</v>
      </c>
      <c r="BF474" s="247">
        <f>IF(N474="snížená",J474,0)</f>
        <v>0</v>
      </c>
      <c r="BG474" s="247">
        <f>IF(N474="zákl. přenesená",J474,0)</f>
        <v>0</v>
      </c>
      <c r="BH474" s="247">
        <f>IF(N474="sníž. přenesená",J474,0)</f>
        <v>0</v>
      </c>
      <c r="BI474" s="247">
        <f>IF(N474="nulová",J474,0)</f>
        <v>0</v>
      </c>
      <c r="BJ474" s="18" t="s">
        <v>126</v>
      </c>
      <c r="BK474" s="247">
        <f>ROUND(I474*H474,2)</f>
        <v>0</v>
      </c>
      <c r="BL474" s="18" t="s">
        <v>280</v>
      </c>
      <c r="BM474" s="246" t="s">
        <v>906</v>
      </c>
    </row>
    <row r="475" s="2" customFormat="1" ht="24.15" customHeight="1">
      <c r="A475" s="39"/>
      <c r="B475" s="40"/>
      <c r="C475" s="234" t="s">
        <v>907</v>
      </c>
      <c r="D475" s="234" t="s">
        <v>151</v>
      </c>
      <c r="E475" s="235" t="s">
        <v>908</v>
      </c>
      <c r="F475" s="236" t="s">
        <v>909</v>
      </c>
      <c r="G475" s="237" t="s">
        <v>187</v>
      </c>
      <c r="H475" s="238">
        <v>3</v>
      </c>
      <c r="I475" s="239"/>
      <c r="J475" s="240">
        <f>ROUND(I475*H475,2)</f>
        <v>0</v>
      </c>
      <c r="K475" s="236" t="s">
        <v>1</v>
      </c>
      <c r="L475" s="45"/>
      <c r="M475" s="248" t="s">
        <v>1</v>
      </c>
      <c r="N475" s="249" t="s">
        <v>44</v>
      </c>
      <c r="O475" s="92"/>
      <c r="P475" s="250">
        <f>O475*H475</f>
        <v>0</v>
      </c>
      <c r="Q475" s="250">
        <v>0</v>
      </c>
      <c r="R475" s="250">
        <f>Q475*H475</f>
        <v>0</v>
      </c>
      <c r="S475" s="250">
        <v>0</v>
      </c>
      <c r="T475" s="251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46" t="s">
        <v>280</v>
      </c>
      <c r="AT475" s="246" t="s">
        <v>151</v>
      </c>
      <c r="AU475" s="246" t="s">
        <v>126</v>
      </c>
      <c r="AY475" s="18" t="s">
        <v>149</v>
      </c>
      <c r="BE475" s="247">
        <f>IF(N475="základní",J475,0)</f>
        <v>0</v>
      </c>
      <c r="BF475" s="247">
        <f>IF(N475="snížená",J475,0)</f>
        <v>0</v>
      </c>
      <c r="BG475" s="247">
        <f>IF(N475="zákl. přenesená",J475,0)</f>
        <v>0</v>
      </c>
      <c r="BH475" s="247">
        <f>IF(N475="sníž. přenesená",J475,0)</f>
        <v>0</v>
      </c>
      <c r="BI475" s="247">
        <f>IF(N475="nulová",J475,0)</f>
        <v>0</v>
      </c>
      <c r="BJ475" s="18" t="s">
        <v>126</v>
      </c>
      <c r="BK475" s="247">
        <f>ROUND(I475*H475,2)</f>
        <v>0</v>
      </c>
      <c r="BL475" s="18" t="s">
        <v>280</v>
      </c>
      <c r="BM475" s="246" t="s">
        <v>910</v>
      </c>
    </row>
    <row r="476" s="2" customFormat="1" ht="24.15" customHeight="1">
      <c r="A476" s="39"/>
      <c r="B476" s="40"/>
      <c r="C476" s="234" t="s">
        <v>911</v>
      </c>
      <c r="D476" s="234" t="s">
        <v>151</v>
      </c>
      <c r="E476" s="235" t="s">
        <v>912</v>
      </c>
      <c r="F476" s="236" t="s">
        <v>913</v>
      </c>
      <c r="G476" s="237" t="s">
        <v>187</v>
      </c>
      <c r="H476" s="238">
        <v>1</v>
      </c>
      <c r="I476" s="239"/>
      <c r="J476" s="240">
        <f>ROUND(I476*H476,2)</f>
        <v>0</v>
      </c>
      <c r="K476" s="236" t="s">
        <v>1</v>
      </c>
      <c r="L476" s="45"/>
      <c r="M476" s="248" t="s">
        <v>1</v>
      </c>
      <c r="N476" s="249" t="s">
        <v>44</v>
      </c>
      <c r="O476" s="92"/>
      <c r="P476" s="250">
        <f>O476*H476</f>
        <v>0</v>
      </c>
      <c r="Q476" s="250">
        <v>0</v>
      </c>
      <c r="R476" s="250">
        <f>Q476*H476</f>
        <v>0</v>
      </c>
      <c r="S476" s="250">
        <v>0</v>
      </c>
      <c r="T476" s="251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46" t="s">
        <v>280</v>
      </c>
      <c r="AT476" s="246" t="s">
        <v>151</v>
      </c>
      <c r="AU476" s="246" t="s">
        <v>126</v>
      </c>
      <c r="AY476" s="18" t="s">
        <v>149</v>
      </c>
      <c r="BE476" s="247">
        <f>IF(N476="základní",J476,0)</f>
        <v>0</v>
      </c>
      <c r="BF476" s="247">
        <f>IF(N476="snížená",J476,0)</f>
        <v>0</v>
      </c>
      <c r="BG476" s="247">
        <f>IF(N476="zákl. přenesená",J476,0)</f>
        <v>0</v>
      </c>
      <c r="BH476" s="247">
        <f>IF(N476="sníž. přenesená",J476,0)</f>
        <v>0</v>
      </c>
      <c r="BI476" s="247">
        <f>IF(N476="nulová",J476,0)</f>
        <v>0</v>
      </c>
      <c r="BJ476" s="18" t="s">
        <v>126</v>
      </c>
      <c r="BK476" s="247">
        <f>ROUND(I476*H476,2)</f>
        <v>0</v>
      </c>
      <c r="BL476" s="18" t="s">
        <v>280</v>
      </c>
      <c r="BM476" s="246" t="s">
        <v>914</v>
      </c>
    </row>
    <row r="477" s="2" customFormat="1" ht="24.15" customHeight="1">
      <c r="A477" s="39"/>
      <c r="B477" s="40"/>
      <c r="C477" s="234" t="s">
        <v>915</v>
      </c>
      <c r="D477" s="234" t="s">
        <v>151</v>
      </c>
      <c r="E477" s="235" t="s">
        <v>916</v>
      </c>
      <c r="F477" s="236" t="s">
        <v>917</v>
      </c>
      <c r="G477" s="237" t="s">
        <v>187</v>
      </c>
      <c r="H477" s="238">
        <v>11</v>
      </c>
      <c r="I477" s="239"/>
      <c r="J477" s="240">
        <f>ROUND(I477*H477,2)</f>
        <v>0</v>
      </c>
      <c r="K477" s="236" t="s">
        <v>154</v>
      </c>
      <c r="L477" s="45"/>
      <c r="M477" s="248" t="s">
        <v>1</v>
      </c>
      <c r="N477" s="249" t="s">
        <v>44</v>
      </c>
      <c r="O477" s="92"/>
      <c r="P477" s="250">
        <f>O477*H477</f>
        <v>0</v>
      </c>
      <c r="Q477" s="250">
        <v>0</v>
      </c>
      <c r="R477" s="250">
        <f>Q477*H477</f>
        <v>0</v>
      </c>
      <c r="S477" s="250">
        <v>0.024</v>
      </c>
      <c r="T477" s="251">
        <f>S477*H477</f>
        <v>0.26400000000000001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46" t="s">
        <v>280</v>
      </c>
      <c r="AT477" s="246" t="s">
        <v>151</v>
      </c>
      <c r="AU477" s="246" t="s">
        <v>126</v>
      </c>
      <c r="AY477" s="18" t="s">
        <v>149</v>
      </c>
      <c r="BE477" s="247">
        <f>IF(N477="základní",J477,0)</f>
        <v>0</v>
      </c>
      <c r="BF477" s="247">
        <f>IF(N477="snížená",J477,0)</f>
        <v>0</v>
      </c>
      <c r="BG477" s="247">
        <f>IF(N477="zákl. přenesená",J477,0)</f>
        <v>0</v>
      </c>
      <c r="BH477" s="247">
        <f>IF(N477="sníž. přenesená",J477,0)</f>
        <v>0</v>
      </c>
      <c r="BI477" s="247">
        <f>IF(N477="nulová",J477,0)</f>
        <v>0</v>
      </c>
      <c r="BJ477" s="18" t="s">
        <v>126</v>
      </c>
      <c r="BK477" s="247">
        <f>ROUND(I477*H477,2)</f>
        <v>0</v>
      </c>
      <c r="BL477" s="18" t="s">
        <v>280</v>
      </c>
      <c r="BM477" s="246" t="s">
        <v>918</v>
      </c>
    </row>
    <row r="478" s="13" customFormat="1">
      <c r="A478" s="13"/>
      <c r="B478" s="252"/>
      <c r="C478" s="253"/>
      <c r="D478" s="254" t="s">
        <v>194</v>
      </c>
      <c r="E478" s="255" t="s">
        <v>1</v>
      </c>
      <c r="F478" s="256" t="s">
        <v>215</v>
      </c>
      <c r="G478" s="253"/>
      <c r="H478" s="257">
        <v>7</v>
      </c>
      <c r="I478" s="258"/>
      <c r="J478" s="253"/>
      <c r="K478" s="253"/>
      <c r="L478" s="259"/>
      <c r="M478" s="260"/>
      <c r="N478" s="261"/>
      <c r="O478" s="261"/>
      <c r="P478" s="261"/>
      <c r="Q478" s="261"/>
      <c r="R478" s="261"/>
      <c r="S478" s="261"/>
      <c r="T478" s="26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63" t="s">
        <v>194</v>
      </c>
      <c r="AU478" s="263" t="s">
        <v>126</v>
      </c>
      <c r="AV478" s="13" t="s">
        <v>126</v>
      </c>
      <c r="AW478" s="13" t="s">
        <v>34</v>
      </c>
      <c r="AX478" s="13" t="s">
        <v>78</v>
      </c>
      <c r="AY478" s="263" t="s">
        <v>149</v>
      </c>
    </row>
    <row r="479" s="13" customFormat="1">
      <c r="A479" s="13"/>
      <c r="B479" s="252"/>
      <c r="C479" s="253"/>
      <c r="D479" s="254" t="s">
        <v>194</v>
      </c>
      <c r="E479" s="255" t="s">
        <v>1</v>
      </c>
      <c r="F479" s="256" t="s">
        <v>188</v>
      </c>
      <c r="G479" s="253"/>
      <c r="H479" s="257">
        <v>4</v>
      </c>
      <c r="I479" s="258"/>
      <c r="J479" s="253"/>
      <c r="K479" s="253"/>
      <c r="L479" s="259"/>
      <c r="M479" s="260"/>
      <c r="N479" s="261"/>
      <c r="O479" s="261"/>
      <c r="P479" s="261"/>
      <c r="Q479" s="261"/>
      <c r="R479" s="261"/>
      <c r="S479" s="261"/>
      <c r="T479" s="26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3" t="s">
        <v>194</v>
      </c>
      <c r="AU479" s="263" t="s">
        <v>126</v>
      </c>
      <c r="AV479" s="13" t="s">
        <v>126</v>
      </c>
      <c r="AW479" s="13" t="s">
        <v>34</v>
      </c>
      <c r="AX479" s="13" t="s">
        <v>78</v>
      </c>
      <c r="AY479" s="263" t="s">
        <v>149</v>
      </c>
    </row>
    <row r="480" s="14" customFormat="1">
      <c r="A480" s="14"/>
      <c r="B480" s="274"/>
      <c r="C480" s="275"/>
      <c r="D480" s="254" t="s">
        <v>194</v>
      </c>
      <c r="E480" s="276" t="s">
        <v>1</v>
      </c>
      <c r="F480" s="277" t="s">
        <v>220</v>
      </c>
      <c r="G480" s="275"/>
      <c r="H480" s="278">
        <v>11</v>
      </c>
      <c r="I480" s="279"/>
      <c r="J480" s="275"/>
      <c r="K480" s="275"/>
      <c r="L480" s="280"/>
      <c r="M480" s="281"/>
      <c r="N480" s="282"/>
      <c r="O480" s="282"/>
      <c r="P480" s="282"/>
      <c r="Q480" s="282"/>
      <c r="R480" s="282"/>
      <c r="S480" s="282"/>
      <c r="T480" s="28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84" t="s">
        <v>194</v>
      </c>
      <c r="AU480" s="284" t="s">
        <v>126</v>
      </c>
      <c r="AV480" s="14" t="s">
        <v>188</v>
      </c>
      <c r="AW480" s="14" t="s">
        <v>34</v>
      </c>
      <c r="AX480" s="14" t="s">
        <v>86</v>
      </c>
      <c r="AY480" s="284" t="s">
        <v>149</v>
      </c>
    </row>
    <row r="481" s="2" customFormat="1" ht="24.15" customHeight="1">
      <c r="A481" s="39"/>
      <c r="B481" s="40"/>
      <c r="C481" s="234" t="s">
        <v>919</v>
      </c>
      <c r="D481" s="234" t="s">
        <v>151</v>
      </c>
      <c r="E481" s="235" t="s">
        <v>920</v>
      </c>
      <c r="F481" s="236" t="s">
        <v>921</v>
      </c>
      <c r="G481" s="237" t="s">
        <v>187</v>
      </c>
      <c r="H481" s="238">
        <v>4</v>
      </c>
      <c r="I481" s="239"/>
      <c r="J481" s="240">
        <f>ROUND(I481*H481,2)</f>
        <v>0</v>
      </c>
      <c r="K481" s="236" t="s">
        <v>154</v>
      </c>
      <c r="L481" s="45"/>
      <c r="M481" s="248" t="s">
        <v>1</v>
      </c>
      <c r="N481" s="249" t="s">
        <v>44</v>
      </c>
      <c r="O481" s="92"/>
      <c r="P481" s="250">
        <f>O481*H481</f>
        <v>0</v>
      </c>
      <c r="Q481" s="250">
        <v>0</v>
      </c>
      <c r="R481" s="250">
        <f>Q481*H481</f>
        <v>0</v>
      </c>
      <c r="S481" s="250">
        <v>0.028000000000000001</v>
      </c>
      <c r="T481" s="251">
        <f>S481*H481</f>
        <v>0.112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6" t="s">
        <v>280</v>
      </c>
      <c r="AT481" s="246" t="s">
        <v>151</v>
      </c>
      <c r="AU481" s="246" t="s">
        <v>126</v>
      </c>
      <c r="AY481" s="18" t="s">
        <v>149</v>
      </c>
      <c r="BE481" s="247">
        <f>IF(N481="základní",J481,0)</f>
        <v>0</v>
      </c>
      <c r="BF481" s="247">
        <f>IF(N481="snížená",J481,0)</f>
        <v>0</v>
      </c>
      <c r="BG481" s="247">
        <f>IF(N481="zákl. přenesená",J481,0)</f>
        <v>0</v>
      </c>
      <c r="BH481" s="247">
        <f>IF(N481="sníž. přenesená",J481,0)</f>
        <v>0</v>
      </c>
      <c r="BI481" s="247">
        <f>IF(N481="nulová",J481,0)</f>
        <v>0</v>
      </c>
      <c r="BJ481" s="18" t="s">
        <v>126</v>
      </c>
      <c r="BK481" s="247">
        <f>ROUND(I481*H481,2)</f>
        <v>0</v>
      </c>
      <c r="BL481" s="18" t="s">
        <v>280</v>
      </c>
      <c r="BM481" s="246" t="s">
        <v>922</v>
      </c>
    </row>
    <row r="482" s="13" customFormat="1">
      <c r="A482" s="13"/>
      <c r="B482" s="252"/>
      <c r="C482" s="253"/>
      <c r="D482" s="254" t="s">
        <v>194</v>
      </c>
      <c r="E482" s="255" t="s">
        <v>1</v>
      </c>
      <c r="F482" s="256" t="s">
        <v>923</v>
      </c>
      <c r="G482" s="253"/>
      <c r="H482" s="257">
        <v>4</v>
      </c>
      <c r="I482" s="258"/>
      <c r="J482" s="253"/>
      <c r="K482" s="253"/>
      <c r="L482" s="259"/>
      <c r="M482" s="260"/>
      <c r="N482" s="261"/>
      <c r="O482" s="261"/>
      <c r="P482" s="261"/>
      <c r="Q482" s="261"/>
      <c r="R482" s="261"/>
      <c r="S482" s="261"/>
      <c r="T482" s="26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63" t="s">
        <v>194</v>
      </c>
      <c r="AU482" s="263" t="s">
        <v>126</v>
      </c>
      <c r="AV482" s="13" t="s">
        <v>126</v>
      </c>
      <c r="AW482" s="13" t="s">
        <v>34</v>
      </c>
      <c r="AX482" s="13" t="s">
        <v>86</v>
      </c>
      <c r="AY482" s="263" t="s">
        <v>149</v>
      </c>
    </row>
    <row r="483" s="2" customFormat="1" ht="24.15" customHeight="1">
      <c r="A483" s="39"/>
      <c r="B483" s="40"/>
      <c r="C483" s="234" t="s">
        <v>924</v>
      </c>
      <c r="D483" s="234" t="s">
        <v>151</v>
      </c>
      <c r="E483" s="235" t="s">
        <v>925</v>
      </c>
      <c r="F483" s="236" t="s">
        <v>926</v>
      </c>
      <c r="G483" s="237" t="s">
        <v>187</v>
      </c>
      <c r="H483" s="238">
        <v>5</v>
      </c>
      <c r="I483" s="239"/>
      <c r="J483" s="240">
        <f>ROUND(I483*H483,2)</f>
        <v>0</v>
      </c>
      <c r="K483" s="236" t="s">
        <v>154</v>
      </c>
      <c r="L483" s="45"/>
      <c r="M483" s="248" t="s">
        <v>1</v>
      </c>
      <c r="N483" s="249" t="s">
        <v>44</v>
      </c>
      <c r="O483" s="92"/>
      <c r="P483" s="250">
        <f>O483*H483</f>
        <v>0</v>
      </c>
      <c r="Q483" s="250">
        <v>0</v>
      </c>
      <c r="R483" s="250">
        <f>Q483*H483</f>
        <v>0</v>
      </c>
      <c r="S483" s="250">
        <v>0</v>
      </c>
      <c r="T483" s="251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46" t="s">
        <v>280</v>
      </c>
      <c r="AT483" s="246" t="s">
        <v>151</v>
      </c>
      <c r="AU483" s="246" t="s">
        <v>126</v>
      </c>
      <c r="AY483" s="18" t="s">
        <v>149</v>
      </c>
      <c r="BE483" s="247">
        <f>IF(N483="základní",J483,0)</f>
        <v>0</v>
      </c>
      <c r="BF483" s="247">
        <f>IF(N483="snížená",J483,0)</f>
        <v>0</v>
      </c>
      <c r="BG483" s="247">
        <f>IF(N483="zákl. přenesená",J483,0)</f>
        <v>0</v>
      </c>
      <c r="BH483" s="247">
        <f>IF(N483="sníž. přenesená",J483,0)</f>
        <v>0</v>
      </c>
      <c r="BI483" s="247">
        <f>IF(N483="nulová",J483,0)</f>
        <v>0</v>
      </c>
      <c r="BJ483" s="18" t="s">
        <v>126</v>
      </c>
      <c r="BK483" s="247">
        <f>ROUND(I483*H483,2)</f>
        <v>0</v>
      </c>
      <c r="BL483" s="18" t="s">
        <v>280</v>
      </c>
      <c r="BM483" s="246" t="s">
        <v>927</v>
      </c>
    </row>
    <row r="484" s="2" customFormat="1" ht="24.15" customHeight="1">
      <c r="A484" s="39"/>
      <c r="B484" s="40"/>
      <c r="C484" s="264" t="s">
        <v>928</v>
      </c>
      <c r="D484" s="264" t="s">
        <v>201</v>
      </c>
      <c r="E484" s="265" t="s">
        <v>929</v>
      </c>
      <c r="F484" s="266" t="s">
        <v>930</v>
      </c>
      <c r="G484" s="267" t="s">
        <v>187</v>
      </c>
      <c r="H484" s="268">
        <v>5</v>
      </c>
      <c r="I484" s="269"/>
      <c r="J484" s="270">
        <f>ROUND(I484*H484,2)</f>
        <v>0</v>
      </c>
      <c r="K484" s="266" t="s">
        <v>154</v>
      </c>
      <c r="L484" s="271"/>
      <c r="M484" s="272" t="s">
        <v>1</v>
      </c>
      <c r="N484" s="273" t="s">
        <v>44</v>
      </c>
      <c r="O484" s="92"/>
      <c r="P484" s="250">
        <f>O484*H484</f>
        <v>0</v>
      </c>
      <c r="Q484" s="250">
        <v>0.0020799999999999998</v>
      </c>
      <c r="R484" s="250">
        <f>Q484*H484</f>
        <v>0.0104</v>
      </c>
      <c r="S484" s="250">
        <v>0</v>
      </c>
      <c r="T484" s="251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46" t="s">
        <v>370</v>
      </c>
      <c r="AT484" s="246" t="s">
        <v>201</v>
      </c>
      <c r="AU484" s="246" t="s">
        <v>126</v>
      </c>
      <c r="AY484" s="18" t="s">
        <v>149</v>
      </c>
      <c r="BE484" s="247">
        <f>IF(N484="základní",J484,0)</f>
        <v>0</v>
      </c>
      <c r="BF484" s="247">
        <f>IF(N484="snížená",J484,0)</f>
        <v>0</v>
      </c>
      <c r="BG484" s="247">
        <f>IF(N484="zákl. přenesená",J484,0)</f>
        <v>0</v>
      </c>
      <c r="BH484" s="247">
        <f>IF(N484="sníž. přenesená",J484,0)</f>
        <v>0</v>
      </c>
      <c r="BI484" s="247">
        <f>IF(N484="nulová",J484,0)</f>
        <v>0</v>
      </c>
      <c r="BJ484" s="18" t="s">
        <v>126</v>
      </c>
      <c r="BK484" s="247">
        <f>ROUND(I484*H484,2)</f>
        <v>0</v>
      </c>
      <c r="BL484" s="18" t="s">
        <v>280</v>
      </c>
      <c r="BM484" s="246" t="s">
        <v>931</v>
      </c>
    </row>
    <row r="485" s="2" customFormat="1" ht="24.15" customHeight="1">
      <c r="A485" s="39"/>
      <c r="B485" s="40"/>
      <c r="C485" s="234" t="s">
        <v>932</v>
      </c>
      <c r="D485" s="234" t="s">
        <v>151</v>
      </c>
      <c r="E485" s="235" t="s">
        <v>933</v>
      </c>
      <c r="F485" s="236" t="s">
        <v>934</v>
      </c>
      <c r="G485" s="237" t="s">
        <v>187</v>
      </c>
      <c r="H485" s="238">
        <v>1</v>
      </c>
      <c r="I485" s="239"/>
      <c r="J485" s="240">
        <f>ROUND(I485*H485,2)</f>
        <v>0</v>
      </c>
      <c r="K485" s="236" t="s">
        <v>154</v>
      </c>
      <c r="L485" s="45"/>
      <c r="M485" s="248" t="s">
        <v>1</v>
      </c>
      <c r="N485" s="249" t="s">
        <v>44</v>
      </c>
      <c r="O485" s="92"/>
      <c r="P485" s="250">
        <f>O485*H485</f>
        <v>0</v>
      </c>
      <c r="Q485" s="250">
        <v>0</v>
      </c>
      <c r="R485" s="250">
        <f>Q485*H485</f>
        <v>0</v>
      </c>
      <c r="S485" s="250">
        <v>0</v>
      </c>
      <c r="T485" s="251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46" t="s">
        <v>280</v>
      </c>
      <c r="AT485" s="246" t="s">
        <v>151</v>
      </c>
      <c r="AU485" s="246" t="s">
        <v>126</v>
      </c>
      <c r="AY485" s="18" t="s">
        <v>149</v>
      </c>
      <c r="BE485" s="247">
        <f>IF(N485="základní",J485,0)</f>
        <v>0</v>
      </c>
      <c r="BF485" s="247">
        <f>IF(N485="snížená",J485,0)</f>
        <v>0</v>
      </c>
      <c r="BG485" s="247">
        <f>IF(N485="zákl. přenesená",J485,0)</f>
        <v>0</v>
      </c>
      <c r="BH485" s="247">
        <f>IF(N485="sníž. přenesená",J485,0)</f>
        <v>0</v>
      </c>
      <c r="BI485" s="247">
        <f>IF(N485="nulová",J485,0)</f>
        <v>0</v>
      </c>
      <c r="BJ485" s="18" t="s">
        <v>126</v>
      </c>
      <c r="BK485" s="247">
        <f>ROUND(I485*H485,2)</f>
        <v>0</v>
      </c>
      <c r="BL485" s="18" t="s">
        <v>280</v>
      </c>
      <c r="BM485" s="246" t="s">
        <v>935</v>
      </c>
    </row>
    <row r="486" s="2" customFormat="1" ht="24.15" customHeight="1">
      <c r="A486" s="39"/>
      <c r="B486" s="40"/>
      <c r="C486" s="264" t="s">
        <v>936</v>
      </c>
      <c r="D486" s="264" t="s">
        <v>201</v>
      </c>
      <c r="E486" s="265" t="s">
        <v>937</v>
      </c>
      <c r="F486" s="266" t="s">
        <v>938</v>
      </c>
      <c r="G486" s="267" t="s">
        <v>187</v>
      </c>
      <c r="H486" s="268">
        <v>1</v>
      </c>
      <c r="I486" s="269"/>
      <c r="J486" s="270">
        <f>ROUND(I486*H486,2)</f>
        <v>0</v>
      </c>
      <c r="K486" s="266" t="s">
        <v>1</v>
      </c>
      <c r="L486" s="271"/>
      <c r="M486" s="272" t="s">
        <v>1</v>
      </c>
      <c r="N486" s="273" t="s">
        <v>44</v>
      </c>
      <c r="O486" s="92"/>
      <c r="P486" s="250">
        <f>O486*H486</f>
        <v>0</v>
      </c>
      <c r="Q486" s="250">
        <v>0.00281</v>
      </c>
      <c r="R486" s="250">
        <f>Q486*H486</f>
        <v>0.00281</v>
      </c>
      <c r="S486" s="250">
        <v>0</v>
      </c>
      <c r="T486" s="251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46" t="s">
        <v>370</v>
      </c>
      <c r="AT486" s="246" t="s">
        <v>201</v>
      </c>
      <c r="AU486" s="246" t="s">
        <v>126</v>
      </c>
      <c r="AY486" s="18" t="s">
        <v>149</v>
      </c>
      <c r="BE486" s="247">
        <f>IF(N486="základní",J486,0)</f>
        <v>0</v>
      </c>
      <c r="BF486" s="247">
        <f>IF(N486="snížená",J486,0)</f>
        <v>0</v>
      </c>
      <c r="BG486" s="247">
        <f>IF(N486="zákl. přenesená",J486,0)</f>
        <v>0</v>
      </c>
      <c r="BH486" s="247">
        <f>IF(N486="sníž. přenesená",J486,0)</f>
        <v>0</v>
      </c>
      <c r="BI486" s="247">
        <f>IF(N486="nulová",J486,0)</f>
        <v>0</v>
      </c>
      <c r="BJ486" s="18" t="s">
        <v>126</v>
      </c>
      <c r="BK486" s="247">
        <f>ROUND(I486*H486,2)</f>
        <v>0</v>
      </c>
      <c r="BL486" s="18" t="s">
        <v>280</v>
      </c>
      <c r="BM486" s="246" t="s">
        <v>939</v>
      </c>
    </row>
    <row r="487" s="2" customFormat="1" ht="24.15" customHeight="1">
      <c r="A487" s="39"/>
      <c r="B487" s="40"/>
      <c r="C487" s="234" t="s">
        <v>940</v>
      </c>
      <c r="D487" s="234" t="s">
        <v>151</v>
      </c>
      <c r="E487" s="235" t="s">
        <v>941</v>
      </c>
      <c r="F487" s="236" t="s">
        <v>942</v>
      </c>
      <c r="G487" s="237" t="s">
        <v>198</v>
      </c>
      <c r="H487" s="238">
        <v>0.028000000000000001</v>
      </c>
      <c r="I487" s="239"/>
      <c r="J487" s="240">
        <f>ROUND(I487*H487,2)</f>
        <v>0</v>
      </c>
      <c r="K487" s="236" t="s">
        <v>154</v>
      </c>
      <c r="L487" s="45"/>
      <c r="M487" s="248" t="s">
        <v>1</v>
      </c>
      <c r="N487" s="249" t="s">
        <v>44</v>
      </c>
      <c r="O487" s="92"/>
      <c r="P487" s="250">
        <f>O487*H487</f>
        <v>0</v>
      </c>
      <c r="Q487" s="250">
        <v>0</v>
      </c>
      <c r="R487" s="250">
        <f>Q487*H487</f>
        <v>0</v>
      </c>
      <c r="S487" s="250">
        <v>0</v>
      </c>
      <c r="T487" s="251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46" t="s">
        <v>280</v>
      </c>
      <c r="AT487" s="246" t="s">
        <v>151</v>
      </c>
      <c r="AU487" s="246" t="s">
        <v>126</v>
      </c>
      <c r="AY487" s="18" t="s">
        <v>149</v>
      </c>
      <c r="BE487" s="247">
        <f>IF(N487="základní",J487,0)</f>
        <v>0</v>
      </c>
      <c r="BF487" s="247">
        <f>IF(N487="snížená",J487,0)</f>
        <v>0</v>
      </c>
      <c r="BG487" s="247">
        <f>IF(N487="zákl. přenesená",J487,0)</f>
        <v>0</v>
      </c>
      <c r="BH487" s="247">
        <f>IF(N487="sníž. přenesená",J487,0)</f>
        <v>0</v>
      </c>
      <c r="BI487" s="247">
        <f>IF(N487="nulová",J487,0)</f>
        <v>0</v>
      </c>
      <c r="BJ487" s="18" t="s">
        <v>126</v>
      </c>
      <c r="BK487" s="247">
        <f>ROUND(I487*H487,2)</f>
        <v>0</v>
      </c>
      <c r="BL487" s="18" t="s">
        <v>280</v>
      </c>
      <c r="BM487" s="246" t="s">
        <v>943</v>
      </c>
    </row>
    <row r="488" s="2" customFormat="1" ht="24.15" customHeight="1">
      <c r="A488" s="39"/>
      <c r="B488" s="40"/>
      <c r="C488" s="234" t="s">
        <v>944</v>
      </c>
      <c r="D488" s="234" t="s">
        <v>151</v>
      </c>
      <c r="E488" s="235" t="s">
        <v>945</v>
      </c>
      <c r="F488" s="236" t="s">
        <v>946</v>
      </c>
      <c r="G488" s="237" t="s">
        <v>198</v>
      </c>
      <c r="H488" s="238">
        <v>0.028000000000000001</v>
      </c>
      <c r="I488" s="239"/>
      <c r="J488" s="240">
        <f>ROUND(I488*H488,2)</f>
        <v>0</v>
      </c>
      <c r="K488" s="236" t="s">
        <v>154</v>
      </c>
      <c r="L488" s="45"/>
      <c r="M488" s="248" t="s">
        <v>1</v>
      </c>
      <c r="N488" s="249" t="s">
        <v>44</v>
      </c>
      <c r="O488" s="92"/>
      <c r="P488" s="250">
        <f>O488*H488</f>
        <v>0</v>
      </c>
      <c r="Q488" s="250">
        <v>0</v>
      </c>
      <c r="R488" s="250">
        <f>Q488*H488</f>
        <v>0</v>
      </c>
      <c r="S488" s="250">
        <v>0</v>
      </c>
      <c r="T488" s="251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46" t="s">
        <v>280</v>
      </c>
      <c r="AT488" s="246" t="s">
        <v>151</v>
      </c>
      <c r="AU488" s="246" t="s">
        <v>126</v>
      </c>
      <c r="AY488" s="18" t="s">
        <v>149</v>
      </c>
      <c r="BE488" s="247">
        <f>IF(N488="základní",J488,0)</f>
        <v>0</v>
      </c>
      <c r="BF488" s="247">
        <f>IF(N488="snížená",J488,0)</f>
        <v>0</v>
      </c>
      <c r="BG488" s="247">
        <f>IF(N488="zákl. přenesená",J488,0)</f>
        <v>0</v>
      </c>
      <c r="BH488" s="247">
        <f>IF(N488="sníž. přenesená",J488,0)</f>
        <v>0</v>
      </c>
      <c r="BI488" s="247">
        <f>IF(N488="nulová",J488,0)</f>
        <v>0</v>
      </c>
      <c r="BJ488" s="18" t="s">
        <v>126</v>
      </c>
      <c r="BK488" s="247">
        <f>ROUND(I488*H488,2)</f>
        <v>0</v>
      </c>
      <c r="BL488" s="18" t="s">
        <v>280</v>
      </c>
      <c r="BM488" s="246" t="s">
        <v>947</v>
      </c>
    </row>
    <row r="489" s="12" customFormat="1" ht="22.8" customHeight="1">
      <c r="A489" s="12"/>
      <c r="B489" s="218"/>
      <c r="C489" s="219"/>
      <c r="D489" s="220" t="s">
        <v>77</v>
      </c>
      <c r="E489" s="232" t="s">
        <v>948</v>
      </c>
      <c r="F489" s="232" t="s">
        <v>949</v>
      </c>
      <c r="G489" s="219"/>
      <c r="H489" s="219"/>
      <c r="I489" s="222"/>
      <c r="J489" s="233">
        <f>BK489</f>
        <v>0</v>
      </c>
      <c r="K489" s="219"/>
      <c r="L489" s="224"/>
      <c r="M489" s="225"/>
      <c r="N489" s="226"/>
      <c r="O489" s="226"/>
      <c r="P489" s="227">
        <f>SUM(P490:P516)</f>
        <v>0</v>
      </c>
      <c r="Q489" s="226"/>
      <c r="R489" s="227">
        <f>SUM(R490:R516)</f>
        <v>0.45313211000000009</v>
      </c>
      <c r="S489" s="226"/>
      <c r="T489" s="228">
        <f>SUM(T490:T516)</f>
        <v>0.34695350000000003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29" t="s">
        <v>126</v>
      </c>
      <c r="AT489" s="230" t="s">
        <v>77</v>
      </c>
      <c r="AU489" s="230" t="s">
        <v>86</v>
      </c>
      <c r="AY489" s="229" t="s">
        <v>149</v>
      </c>
      <c r="BK489" s="231">
        <f>SUM(BK490:BK516)</f>
        <v>0</v>
      </c>
    </row>
    <row r="490" s="2" customFormat="1" ht="16.5" customHeight="1">
      <c r="A490" s="39"/>
      <c r="B490" s="40"/>
      <c r="C490" s="234" t="s">
        <v>950</v>
      </c>
      <c r="D490" s="234" t="s">
        <v>151</v>
      </c>
      <c r="E490" s="235" t="s">
        <v>951</v>
      </c>
      <c r="F490" s="236" t="s">
        <v>952</v>
      </c>
      <c r="G490" s="237" t="s">
        <v>192</v>
      </c>
      <c r="H490" s="238">
        <v>28.206</v>
      </c>
      <c r="I490" s="239"/>
      <c r="J490" s="240">
        <f>ROUND(I490*H490,2)</f>
        <v>0</v>
      </c>
      <c r="K490" s="236" t="s">
        <v>154</v>
      </c>
      <c r="L490" s="45"/>
      <c r="M490" s="248" t="s">
        <v>1</v>
      </c>
      <c r="N490" s="249" t="s">
        <v>44</v>
      </c>
      <c r="O490" s="92"/>
      <c r="P490" s="250">
        <f>O490*H490</f>
        <v>0</v>
      </c>
      <c r="Q490" s="250">
        <v>0</v>
      </c>
      <c r="R490" s="250">
        <f>Q490*H490</f>
        <v>0</v>
      </c>
      <c r="S490" s="250">
        <v>0</v>
      </c>
      <c r="T490" s="251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46" t="s">
        <v>280</v>
      </c>
      <c r="AT490" s="246" t="s">
        <v>151</v>
      </c>
      <c r="AU490" s="246" t="s">
        <v>126</v>
      </c>
      <c r="AY490" s="18" t="s">
        <v>149</v>
      </c>
      <c r="BE490" s="247">
        <f>IF(N490="základní",J490,0)</f>
        <v>0</v>
      </c>
      <c r="BF490" s="247">
        <f>IF(N490="snížená",J490,0)</f>
        <v>0</v>
      </c>
      <c r="BG490" s="247">
        <f>IF(N490="zákl. přenesená",J490,0)</f>
        <v>0</v>
      </c>
      <c r="BH490" s="247">
        <f>IF(N490="sníž. přenesená",J490,0)</f>
        <v>0</v>
      </c>
      <c r="BI490" s="247">
        <f>IF(N490="nulová",J490,0)</f>
        <v>0</v>
      </c>
      <c r="BJ490" s="18" t="s">
        <v>126</v>
      </c>
      <c r="BK490" s="247">
        <f>ROUND(I490*H490,2)</f>
        <v>0</v>
      </c>
      <c r="BL490" s="18" t="s">
        <v>280</v>
      </c>
      <c r="BM490" s="246" t="s">
        <v>953</v>
      </c>
    </row>
    <row r="491" s="13" customFormat="1">
      <c r="A491" s="13"/>
      <c r="B491" s="252"/>
      <c r="C491" s="253"/>
      <c r="D491" s="254" t="s">
        <v>194</v>
      </c>
      <c r="E491" s="255" t="s">
        <v>1</v>
      </c>
      <c r="F491" s="256" t="s">
        <v>954</v>
      </c>
      <c r="G491" s="253"/>
      <c r="H491" s="257">
        <v>28.206</v>
      </c>
      <c r="I491" s="258"/>
      <c r="J491" s="253"/>
      <c r="K491" s="253"/>
      <c r="L491" s="259"/>
      <c r="M491" s="260"/>
      <c r="N491" s="261"/>
      <c r="O491" s="261"/>
      <c r="P491" s="261"/>
      <c r="Q491" s="261"/>
      <c r="R491" s="261"/>
      <c r="S491" s="261"/>
      <c r="T491" s="26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63" t="s">
        <v>194</v>
      </c>
      <c r="AU491" s="263" t="s">
        <v>126</v>
      </c>
      <c r="AV491" s="13" t="s">
        <v>126</v>
      </c>
      <c r="AW491" s="13" t="s">
        <v>34</v>
      </c>
      <c r="AX491" s="13" t="s">
        <v>86</v>
      </c>
      <c r="AY491" s="263" t="s">
        <v>149</v>
      </c>
    </row>
    <row r="492" s="2" customFormat="1" ht="16.5" customHeight="1">
      <c r="A492" s="39"/>
      <c r="B492" s="40"/>
      <c r="C492" s="234" t="s">
        <v>955</v>
      </c>
      <c r="D492" s="234" t="s">
        <v>151</v>
      </c>
      <c r="E492" s="235" t="s">
        <v>956</v>
      </c>
      <c r="F492" s="236" t="s">
        <v>957</v>
      </c>
      <c r="G492" s="237" t="s">
        <v>192</v>
      </c>
      <c r="H492" s="238">
        <v>28.206</v>
      </c>
      <c r="I492" s="239"/>
      <c r="J492" s="240">
        <f>ROUND(I492*H492,2)</f>
        <v>0</v>
      </c>
      <c r="K492" s="236" t="s">
        <v>154</v>
      </c>
      <c r="L492" s="45"/>
      <c r="M492" s="248" t="s">
        <v>1</v>
      </c>
      <c r="N492" s="249" t="s">
        <v>44</v>
      </c>
      <c r="O492" s="92"/>
      <c r="P492" s="250">
        <f>O492*H492</f>
        <v>0</v>
      </c>
      <c r="Q492" s="250">
        <v>0.00029999999999999997</v>
      </c>
      <c r="R492" s="250">
        <f>Q492*H492</f>
        <v>0.0084617999999999985</v>
      </c>
      <c r="S492" s="250">
        <v>0</v>
      </c>
      <c r="T492" s="251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46" t="s">
        <v>280</v>
      </c>
      <c r="AT492" s="246" t="s">
        <v>151</v>
      </c>
      <c r="AU492" s="246" t="s">
        <v>126</v>
      </c>
      <c r="AY492" s="18" t="s">
        <v>149</v>
      </c>
      <c r="BE492" s="247">
        <f>IF(N492="základní",J492,0)</f>
        <v>0</v>
      </c>
      <c r="BF492" s="247">
        <f>IF(N492="snížená",J492,0)</f>
        <v>0</v>
      </c>
      <c r="BG492" s="247">
        <f>IF(N492="zákl. přenesená",J492,0)</f>
        <v>0</v>
      </c>
      <c r="BH492" s="247">
        <f>IF(N492="sníž. přenesená",J492,0)</f>
        <v>0</v>
      </c>
      <c r="BI492" s="247">
        <f>IF(N492="nulová",J492,0)</f>
        <v>0</v>
      </c>
      <c r="BJ492" s="18" t="s">
        <v>126</v>
      </c>
      <c r="BK492" s="247">
        <f>ROUND(I492*H492,2)</f>
        <v>0</v>
      </c>
      <c r="BL492" s="18" t="s">
        <v>280</v>
      </c>
      <c r="BM492" s="246" t="s">
        <v>958</v>
      </c>
    </row>
    <row r="493" s="2" customFormat="1" ht="21.75" customHeight="1">
      <c r="A493" s="39"/>
      <c r="B493" s="40"/>
      <c r="C493" s="234" t="s">
        <v>959</v>
      </c>
      <c r="D493" s="234" t="s">
        <v>151</v>
      </c>
      <c r="E493" s="235" t="s">
        <v>960</v>
      </c>
      <c r="F493" s="236" t="s">
        <v>961</v>
      </c>
      <c r="G493" s="237" t="s">
        <v>192</v>
      </c>
      <c r="H493" s="238">
        <v>28.206</v>
      </c>
      <c r="I493" s="239"/>
      <c r="J493" s="240">
        <f>ROUND(I493*H493,2)</f>
        <v>0</v>
      </c>
      <c r="K493" s="236" t="s">
        <v>154</v>
      </c>
      <c r="L493" s="45"/>
      <c r="M493" s="248" t="s">
        <v>1</v>
      </c>
      <c r="N493" s="249" t="s">
        <v>44</v>
      </c>
      <c r="O493" s="92"/>
      <c r="P493" s="250">
        <f>O493*H493</f>
        <v>0</v>
      </c>
      <c r="Q493" s="250">
        <v>0.0045500000000000002</v>
      </c>
      <c r="R493" s="250">
        <f>Q493*H493</f>
        <v>0.12833730000000002</v>
      </c>
      <c r="S493" s="250">
        <v>0</v>
      </c>
      <c r="T493" s="251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46" t="s">
        <v>280</v>
      </c>
      <c r="AT493" s="246" t="s">
        <v>151</v>
      </c>
      <c r="AU493" s="246" t="s">
        <v>126</v>
      </c>
      <c r="AY493" s="18" t="s">
        <v>149</v>
      </c>
      <c r="BE493" s="247">
        <f>IF(N493="základní",J493,0)</f>
        <v>0</v>
      </c>
      <c r="BF493" s="247">
        <f>IF(N493="snížená",J493,0)</f>
        <v>0</v>
      </c>
      <c r="BG493" s="247">
        <f>IF(N493="zákl. přenesená",J493,0)</f>
        <v>0</v>
      </c>
      <c r="BH493" s="247">
        <f>IF(N493="sníž. přenesená",J493,0)</f>
        <v>0</v>
      </c>
      <c r="BI493" s="247">
        <f>IF(N493="nulová",J493,0)</f>
        <v>0</v>
      </c>
      <c r="BJ493" s="18" t="s">
        <v>126</v>
      </c>
      <c r="BK493" s="247">
        <f>ROUND(I493*H493,2)</f>
        <v>0</v>
      </c>
      <c r="BL493" s="18" t="s">
        <v>280</v>
      </c>
      <c r="BM493" s="246" t="s">
        <v>962</v>
      </c>
    </row>
    <row r="494" s="2" customFormat="1" ht="24.15" customHeight="1">
      <c r="A494" s="39"/>
      <c r="B494" s="40"/>
      <c r="C494" s="234" t="s">
        <v>963</v>
      </c>
      <c r="D494" s="234" t="s">
        <v>151</v>
      </c>
      <c r="E494" s="235" t="s">
        <v>964</v>
      </c>
      <c r="F494" s="236" t="s">
        <v>965</v>
      </c>
      <c r="G494" s="237" t="s">
        <v>312</v>
      </c>
      <c r="H494" s="238">
        <v>23.629999999999999</v>
      </c>
      <c r="I494" s="239"/>
      <c r="J494" s="240">
        <f>ROUND(I494*H494,2)</f>
        <v>0</v>
      </c>
      <c r="K494" s="236" t="s">
        <v>154</v>
      </c>
      <c r="L494" s="45"/>
      <c r="M494" s="248" t="s">
        <v>1</v>
      </c>
      <c r="N494" s="249" t="s">
        <v>44</v>
      </c>
      <c r="O494" s="92"/>
      <c r="P494" s="250">
        <f>O494*H494</f>
        <v>0</v>
      </c>
      <c r="Q494" s="250">
        <v>0.00058</v>
      </c>
      <c r="R494" s="250">
        <f>Q494*H494</f>
        <v>0.0137054</v>
      </c>
      <c r="S494" s="250">
        <v>0</v>
      </c>
      <c r="T494" s="251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46" t="s">
        <v>280</v>
      </c>
      <c r="AT494" s="246" t="s">
        <v>151</v>
      </c>
      <c r="AU494" s="246" t="s">
        <v>126</v>
      </c>
      <c r="AY494" s="18" t="s">
        <v>149</v>
      </c>
      <c r="BE494" s="247">
        <f>IF(N494="základní",J494,0)</f>
        <v>0</v>
      </c>
      <c r="BF494" s="247">
        <f>IF(N494="snížená",J494,0)</f>
        <v>0</v>
      </c>
      <c r="BG494" s="247">
        <f>IF(N494="zákl. přenesená",J494,0)</f>
        <v>0</v>
      </c>
      <c r="BH494" s="247">
        <f>IF(N494="sníž. přenesená",J494,0)</f>
        <v>0</v>
      </c>
      <c r="BI494" s="247">
        <f>IF(N494="nulová",J494,0)</f>
        <v>0</v>
      </c>
      <c r="BJ494" s="18" t="s">
        <v>126</v>
      </c>
      <c r="BK494" s="247">
        <f>ROUND(I494*H494,2)</f>
        <v>0</v>
      </c>
      <c r="BL494" s="18" t="s">
        <v>280</v>
      </c>
      <c r="BM494" s="246" t="s">
        <v>966</v>
      </c>
    </row>
    <row r="495" s="13" customFormat="1">
      <c r="A495" s="13"/>
      <c r="B495" s="252"/>
      <c r="C495" s="253"/>
      <c r="D495" s="254" t="s">
        <v>194</v>
      </c>
      <c r="E495" s="255" t="s">
        <v>1</v>
      </c>
      <c r="F495" s="256" t="s">
        <v>967</v>
      </c>
      <c r="G495" s="253"/>
      <c r="H495" s="257">
        <v>4.0199999999999996</v>
      </c>
      <c r="I495" s="258"/>
      <c r="J495" s="253"/>
      <c r="K495" s="253"/>
      <c r="L495" s="259"/>
      <c r="M495" s="260"/>
      <c r="N495" s="261"/>
      <c r="O495" s="261"/>
      <c r="P495" s="261"/>
      <c r="Q495" s="261"/>
      <c r="R495" s="261"/>
      <c r="S495" s="261"/>
      <c r="T495" s="26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63" t="s">
        <v>194</v>
      </c>
      <c r="AU495" s="263" t="s">
        <v>126</v>
      </c>
      <c r="AV495" s="13" t="s">
        <v>126</v>
      </c>
      <c r="AW495" s="13" t="s">
        <v>34</v>
      </c>
      <c r="AX495" s="13" t="s">
        <v>78</v>
      </c>
      <c r="AY495" s="263" t="s">
        <v>149</v>
      </c>
    </row>
    <row r="496" s="13" customFormat="1">
      <c r="A496" s="13"/>
      <c r="B496" s="252"/>
      <c r="C496" s="253"/>
      <c r="D496" s="254" t="s">
        <v>194</v>
      </c>
      <c r="E496" s="255" t="s">
        <v>1</v>
      </c>
      <c r="F496" s="256" t="s">
        <v>968</v>
      </c>
      <c r="G496" s="253"/>
      <c r="H496" s="257">
        <v>5.5499999999999998</v>
      </c>
      <c r="I496" s="258"/>
      <c r="J496" s="253"/>
      <c r="K496" s="253"/>
      <c r="L496" s="259"/>
      <c r="M496" s="260"/>
      <c r="N496" s="261"/>
      <c r="O496" s="261"/>
      <c r="P496" s="261"/>
      <c r="Q496" s="261"/>
      <c r="R496" s="261"/>
      <c r="S496" s="261"/>
      <c r="T496" s="26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63" t="s">
        <v>194</v>
      </c>
      <c r="AU496" s="263" t="s">
        <v>126</v>
      </c>
      <c r="AV496" s="13" t="s">
        <v>126</v>
      </c>
      <c r="AW496" s="13" t="s">
        <v>34</v>
      </c>
      <c r="AX496" s="13" t="s">
        <v>78</v>
      </c>
      <c r="AY496" s="263" t="s">
        <v>149</v>
      </c>
    </row>
    <row r="497" s="13" customFormat="1">
      <c r="A497" s="13"/>
      <c r="B497" s="252"/>
      <c r="C497" s="253"/>
      <c r="D497" s="254" t="s">
        <v>194</v>
      </c>
      <c r="E497" s="255" t="s">
        <v>1</v>
      </c>
      <c r="F497" s="256" t="s">
        <v>969</v>
      </c>
      <c r="G497" s="253"/>
      <c r="H497" s="257">
        <v>14.060000000000001</v>
      </c>
      <c r="I497" s="258"/>
      <c r="J497" s="253"/>
      <c r="K497" s="253"/>
      <c r="L497" s="259"/>
      <c r="M497" s="260"/>
      <c r="N497" s="261"/>
      <c r="O497" s="261"/>
      <c r="P497" s="261"/>
      <c r="Q497" s="261"/>
      <c r="R497" s="261"/>
      <c r="S497" s="261"/>
      <c r="T497" s="26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63" t="s">
        <v>194</v>
      </c>
      <c r="AU497" s="263" t="s">
        <v>126</v>
      </c>
      <c r="AV497" s="13" t="s">
        <v>126</v>
      </c>
      <c r="AW497" s="13" t="s">
        <v>34</v>
      </c>
      <c r="AX497" s="13" t="s">
        <v>78</v>
      </c>
      <c r="AY497" s="263" t="s">
        <v>149</v>
      </c>
    </row>
    <row r="498" s="14" customFormat="1">
      <c r="A498" s="14"/>
      <c r="B498" s="274"/>
      <c r="C498" s="275"/>
      <c r="D498" s="254" t="s">
        <v>194</v>
      </c>
      <c r="E498" s="276" t="s">
        <v>1</v>
      </c>
      <c r="F498" s="277" t="s">
        <v>220</v>
      </c>
      <c r="G498" s="275"/>
      <c r="H498" s="278">
        <v>23.629999999999999</v>
      </c>
      <c r="I498" s="279"/>
      <c r="J498" s="275"/>
      <c r="K498" s="275"/>
      <c r="L498" s="280"/>
      <c r="M498" s="281"/>
      <c r="N498" s="282"/>
      <c r="O498" s="282"/>
      <c r="P498" s="282"/>
      <c r="Q498" s="282"/>
      <c r="R498" s="282"/>
      <c r="S498" s="282"/>
      <c r="T498" s="28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84" t="s">
        <v>194</v>
      </c>
      <c r="AU498" s="284" t="s">
        <v>126</v>
      </c>
      <c r="AV498" s="14" t="s">
        <v>188</v>
      </c>
      <c r="AW498" s="14" t="s">
        <v>34</v>
      </c>
      <c r="AX498" s="14" t="s">
        <v>86</v>
      </c>
      <c r="AY498" s="284" t="s">
        <v>149</v>
      </c>
    </row>
    <row r="499" s="2" customFormat="1" ht="24.15" customHeight="1">
      <c r="A499" s="39"/>
      <c r="B499" s="40"/>
      <c r="C499" s="234" t="s">
        <v>970</v>
      </c>
      <c r="D499" s="234" t="s">
        <v>151</v>
      </c>
      <c r="E499" s="235" t="s">
        <v>971</v>
      </c>
      <c r="F499" s="236" t="s">
        <v>972</v>
      </c>
      <c r="G499" s="237" t="s">
        <v>192</v>
      </c>
      <c r="H499" s="238">
        <v>1.44</v>
      </c>
      <c r="I499" s="239"/>
      <c r="J499" s="240">
        <f>ROUND(I499*H499,2)</f>
        <v>0</v>
      </c>
      <c r="K499" s="236" t="s">
        <v>154</v>
      </c>
      <c r="L499" s="45"/>
      <c r="M499" s="248" t="s">
        <v>1</v>
      </c>
      <c r="N499" s="249" t="s">
        <v>44</v>
      </c>
      <c r="O499" s="92"/>
      <c r="P499" s="250">
        <f>O499*H499</f>
        <v>0</v>
      </c>
      <c r="Q499" s="250">
        <v>0</v>
      </c>
      <c r="R499" s="250">
        <f>Q499*H499</f>
        <v>0</v>
      </c>
      <c r="S499" s="250">
        <v>0.077799999999999994</v>
      </c>
      <c r="T499" s="251">
        <f>S499*H499</f>
        <v>0.11203199999999999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46" t="s">
        <v>280</v>
      </c>
      <c r="AT499" s="246" t="s">
        <v>151</v>
      </c>
      <c r="AU499" s="246" t="s">
        <v>126</v>
      </c>
      <c r="AY499" s="18" t="s">
        <v>149</v>
      </c>
      <c r="BE499" s="247">
        <f>IF(N499="základní",J499,0)</f>
        <v>0</v>
      </c>
      <c r="BF499" s="247">
        <f>IF(N499="snížená",J499,0)</f>
        <v>0</v>
      </c>
      <c r="BG499" s="247">
        <f>IF(N499="zákl. přenesená",J499,0)</f>
        <v>0</v>
      </c>
      <c r="BH499" s="247">
        <f>IF(N499="sníž. přenesená",J499,0)</f>
        <v>0</v>
      </c>
      <c r="BI499" s="247">
        <f>IF(N499="nulová",J499,0)</f>
        <v>0</v>
      </c>
      <c r="BJ499" s="18" t="s">
        <v>126</v>
      </c>
      <c r="BK499" s="247">
        <f>ROUND(I499*H499,2)</f>
        <v>0</v>
      </c>
      <c r="BL499" s="18" t="s">
        <v>280</v>
      </c>
      <c r="BM499" s="246" t="s">
        <v>973</v>
      </c>
    </row>
    <row r="500" s="13" customFormat="1">
      <c r="A500" s="13"/>
      <c r="B500" s="252"/>
      <c r="C500" s="253"/>
      <c r="D500" s="254" t="s">
        <v>194</v>
      </c>
      <c r="E500" s="255" t="s">
        <v>1</v>
      </c>
      <c r="F500" s="256" t="s">
        <v>974</v>
      </c>
      <c r="G500" s="253"/>
      <c r="H500" s="257">
        <v>1.2</v>
      </c>
      <c r="I500" s="258"/>
      <c r="J500" s="253"/>
      <c r="K500" s="253"/>
      <c r="L500" s="259"/>
      <c r="M500" s="260"/>
      <c r="N500" s="261"/>
      <c r="O500" s="261"/>
      <c r="P500" s="261"/>
      <c r="Q500" s="261"/>
      <c r="R500" s="261"/>
      <c r="S500" s="261"/>
      <c r="T500" s="26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63" t="s">
        <v>194</v>
      </c>
      <c r="AU500" s="263" t="s">
        <v>126</v>
      </c>
      <c r="AV500" s="13" t="s">
        <v>126</v>
      </c>
      <c r="AW500" s="13" t="s">
        <v>34</v>
      </c>
      <c r="AX500" s="13" t="s">
        <v>78</v>
      </c>
      <c r="AY500" s="263" t="s">
        <v>149</v>
      </c>
    </row>
    <row r="501" s="13" customFormat="1">
      <c r="A501" s="13"/>
      <c r="B501" s="252"/>
      <c r="C501" s="253"/>
      <c r="D501" s="254" t="s">
        <v>194</v>
      </c>
      <c r="E501" s="255" t="s">
        <v>1</v>
      </c>
      <c r="F501" s="256" t="s">
        <v>975</v>
      </c>
      <c r="G501" s="253"/>
      <c r="H501" s="257">
        <v>0.23999999999999999</v>
      </c>
      <c r="I501" s="258"/>
      <c r="J501" s="253"/>
      <c r="K501" s="253"/>
      <c r="L501" s="259"/>
      <c r="M501" s="260"/>
      <c r="N501" s="261"/>
      <c r="O501" s="261"/>
      <c r="P501" s="261"/>
      <c r="Q501" s="261"/>
      <c r="R501" s="261"/>
      <c r="S501" s="261"/>
      <c r="T501" s="26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63" t="s">
        <v>194</v>
      </c>
      <c r="AU501" s="263" t="s">
        <v>126</v>
      </c>
      <c r="AV501" s="13" t="s">
        <v>126</v>
      </c>
      <c r="AW501" s="13" t="s">
        <v>34</v>
      </c>
      <c r="AX501" s="13" t="s">
        <v>78</v>
      </c>
      <c r="AY501" s="263" t="s">
        <v>149</v>
      </c>
    </row>
    <row r="502" s="14" customFormat="1">
      <c r="A502" s="14"/>
      <c r="B502" s="274"/>
      <c r="C502" s="275"/>
      <c r="D502" s="254" t="s">
        <v>194</v>
      </c>
      <c r="E502" s="276" t="s">
        <v>1</v>
      </c>
      <c r="F502" s="277" t="s">
        <v>220</v>
      </c>
      <c r="G502" s="275"/>
      <c r="H502" s="278">
        <v>1.44</v>
      </c>
      <c r="I502" s="279"/>
      <c r="J502" s="275"/>
      <c r="K502" s="275"/>
      <c r="L502" s="280"/>
      <c r="M502" s="281"/>
      <c r="N502" s="282"/>
      <c r="O502" s="282"/>
      <c r="P502" s="282"/>
      <c r="Q502" s="282"/>
      <c r="R502" s="282"/>
      <c r="S502" s="282"/>
      <c r="T502" s="28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84" t="s">
        <v>194</v>
      </c>
      <c r="AU502" s="284" t="s">
        <v>126</v>
      </c>
      <c r="AV502" s="14" t="s">
        <v>188</v>
      </c>
      <c r="AW502" s="14" t="s">
        <v>34</v>
      </c>
      <c r="AX502" s="14" t="s">
        <v>86</v>
      </c>
      <c r="AY502" s="284" t="s">
        <v>149</v>
      </c>
    </row>
    <row r="503" s="2" customFormat="1" ht="16.5" customHeight="1">
      <c r="A503" s="39"/>
      <c r="B503" s="40"/>
      <c r="C503" s="234" t="s">
        <v>976</v>
      </c>
      <c r="D503" s="234" t="s">
        <v>151</v>
      </c>
      <c r="E503" s="235" t="s">
        <v>977</v>
      </c>
      <c r="F503" s="236" t="s">
        <v>978</v>
      </c>
      <c r="G503" s="237" t="s">
        <v>192</v>
      </c>
      <c r="H503" s="238">
        <v>6.6550000000000002</v>
      </c>
      <c r="I503" s="239"/>
      <c r="J503" s="240">
        <f>ROUND(I503*H503,2)</f>
        <v>0</v>
      </c>
      <c r="K503" s="236" t="s">
        <v>154</v>
      </c>
      <c r="L503" s="45"/>
      <c r="M503" s="248" t="s">
        <v>1</v>
      </c>
      <c r="N503" s="249" t="s">
        <v>44</v>
      </c>
      <c r="O503" s="92"/>
      <c r="P503" s="250">
        <f>O503*H503</f>
        <v>0</v>
      </c>
      <c r="Q503" s="250">
        <v>0</v>
      </c>
      <c r="R503" s="250">
        <f>Q503*H503</f>
        <v>0</v>
      </c>
      <c r="S503" s="250">
        <v>0.035299999999999998</v>
      </c>
      <c r="T503" s="251">
        <f>S503*H503</f>
        <v>0.23492150000000001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46" t="s">
        <v>280</v>
      </c>
      <c r="AT503" s="246" t="s">
        <v>151</v>
      </c>
      <c r="AU503" s="246" t="s">
        <v>126</v>
      </c>
      <c r="AY503" s="18" t="s">
        <v>149</v>
      </c>
      <c r="BE503" s="247">
        <f>IF(N503="základní",J503,0)</f>
        <v>0</v>
      </c>
      <c r="BF503" s="247">
        <f>IF(N503="snížená",J503,0)</f>
        <v>0</v>
      </c>
      <c r="BG503" s="247">
        <f>IF(N503="zákl. přenesená",J503,0)</f>
        <v>0</v>
      </c>
      <c r="BH503" s="247">
        <f>IF(N503="sníž. přenesená",J503,0)</f>
        <v>0</v>
      </c>
      <c r="BI503" s="247">
        <f>IF(N503="nulová",J503,0)</f>
        <v>0</v>
      </c>
      <c r="BJ503" s="18" t="s">
        <v>126</v>
      </c>
      <c r="BK503" s="247">
        <f>ROUND(I503*H503,2)</f>
        <v>0</v>
      </c>
      <c r="BL503" s="18" t="s">
        <v>280</v>
      </c>
      <c r="BM503" s="246" t="s">
        <v>979</v>
      </c>
    </row>
    <row r="504" s="13" customFormat="1">
      <c r="A504" s="13"/>
      <c r="B504" s="252"/>
      <c r="C504" s="253"/>
      <c r="D504" s="254" t="s">
        <v>194</v>
      </c>
      <c r="E504" s="255" t="s">
        <v>1</v>
      </c>
      <c r="F504" s="256" t="s">
        <v>498</v>
      </c>
      <c r="G504" s="253"/>
      <c r="H504" s="257">
        <v>6.6550000000000002</v>
      </c>
      <c r="I504" s="258"/>
      <c r="J504" s="253"/>
      <c r="K504" s="253"/>
      <c r="L504" s="259"/>
      <c r="M504" s="260"/>
      <c r="N504" s="261"/>
      <c r="O504" s="261"/>
      <c r="P504" s="261"/>
      <c r="Q504" s="261"/>
      <c r="R504" s="261"/>
      <c r="S504" s="261"/>
      <c r="T504" s="26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63" t="s">
        <v>194</v>
      </c>
      <c r="AU504" s="263" t="s">
        <v>126</v>
      </c>
      <c r="AV504" s="13" t="s">
        <v>126</v>
      </c>
      <c r="AW504" s="13" t="s">
        <v>34</v>
      </c>
      <c r="AX504" s="13" t="s">
        <v>78</v>
      </c>
      <c r="AY504" s="263" t="s">
        <v>149</v>
      </c>
    </row>
    <row r="505" s="14" customFormat="1">
      <c r="A505" s="14"/>
      <c r="B505" s="274"/>
      <c r="C505" s="275"/>
      <c r="D505" s="254" t="s">
        <v>194</v>
      </c>
      <c r="E505" s="276" t="s">
        <v>1</v>
      </c>
      <c r="F505" s="277" t="s">
        <v>220</v>
      </c>
      <c r="G505" s="275"/>
      <c r="H505" s="278">
        <v>6.6550000000000002</v>
      </c>
      <c r="I505" s="279"/>
      <c r="J505" s="275"/>
      <c r="K505" s="275"/>
      <c r="L505" s="280"/>
      <c r="M505" s="281"/>
      <c r="N505" s="282"/>
      <c r="O505" s="282"/>
      <c r="P505" s="282"/>
      <c r="Q505" s="282"/>
      <c r="R505" s="282"/>
      <c r="S505" s="282"/>
      <c r="T505" s="28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84" t="s">
        <v>194</v>
      </c>
      <c r="AU505" s="284" t="s">
        <v>126</v>
      </c>
      <c r="AV505" s="14" t="s">
        <v>188</v>
      </c>
      <c r="AW505" s="14" t="s">
        <v>34</v>
      </c>
      <c r="AX505" s="14" t="s">
        <v>86</v>
      </c>
      <c r="AY505" s="284" t="s">
        <v>149</v>
      </c>
    </row>
    <row r="506" s="2" customFormat="1" ht="37.8" customHeight="1">
      <c r="A506" s="39"/>
      <c r="B506" s="40"/>
      <c r="C506" s="234" t="s">
        <v>980</v>
      </c>
      <c r="D506" s="234" t="s">
        <v>151</v>
      </c>
      <c r="E506" s="235" t="s">
        <v>981</v>
      </c>
      <c r="F506" s="236" t="s">
        <v>982</v>
      </c>
      <c r="G506" s="237" t="s">
        <v>192</v>
      </c>
      <c r="H506" s="238">
        <v>7.3710000000000004</v>
      </c>
      <c r="I506" s="239"/>
      <c r="J506" s="240">
        <f>ROUND(I506*H506,2)</f>
        <v>0</v>
      </c>
      <c r="K506" s="236" t="s">
        <v>154</v>
      </c>
      <c r="L506" s="45"/>
      <c r="M506" s="248" t="s">
        <v>1</v>
      </c>
      <c r="N506" s="249" t="s">
        <v>44</v>
      </c>
      <c r="O506" s="92"/>
      <c r="P506" s="250">
        <f>O506*H506</f>
        <v>0</v>
      </c>
      <c r="Q506" s="250">
        <v>0.0091000000000000004</v>
      </c>
      <c r="R506" s="250">
        <f>Q506*H506</f>
        <v>0.067076100000000013</v>
      </c>
      <c r="S506" s="250">
        <v>0</v>
      </c>
      <c r="T506" s="251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46" t="s">
        <v>280</v>
      </c>
      <c r="AT506" s="246" t="s">
        <v>151</v>
      </c>
      <c r="AU506" s="246" t="s">
        <v>126</v>
      </c>
      <c r="AY506" s="18" t="s">
        <v>149</v>
      </c>
      <c r="BE506" s="247">
        <f>IF(N506="základní",J506,0)</f>
        <v>0</v>
      </c>
      <c r="BF506" s="247">
        <f>IF(N506="snížená",J506,0)</f>
        <v>0</v>
      </c>
      <c r="BG506" s="247">
        <f>IF(N506="zákl. přenesená",J506,0)</f>
        <v>0</v>
      </c>
      <c r="BH506" s="247">
        <f>IF(N506="sníž. přenesená",J506,0)</f>
        <v>0</v>
      </c>
      <c r="BI506" s="247">
        <f>IF(N506="nulová",J506,0)</f>
        <v>0</v>
      </c>
      <c r="BJ506" s="18" t="s">
        <v>126</v>
      </c>
      <c r="BK506" s="247">
        <f>ROUND(I506*H506,2)</f>
        <v>0</v>
      </c>
      <c r="BL506" s="18" t="s">
        <v>280</v>
      </c>
      <c r="BM506" s="246" t="s">
        <v>983</v>
      </c>
    </row>
    <row r="507" s="2" customFormat="1" ht="24.15" customHeight="1">
      <c r="A507" s="39"/>
      <c r="B507" s="40"/>
      <c r="C507" s="264" t="s">
        <v>984</v>
      </c>
      <c r="D507" s="264" t="s">
        <v>201</v>
      </c>
      <c r="E507" s="265" t="s">
        <v>985</v>
      </c>
      <c r="F507" s="266" t="s">
        <v>986</v>
      </c>
      <c r="G507" s="267" t="s">
        <v>192</v>
      </c>
      <c r="H507" s="268">
        <v>10.707000000000001</v>
      </c>
      <c r="I507" s="269"/>
      <c r="J507" s="270">
        <f>ROUND(I507*H507,2)</f>
        <v>0</v>
      </c>
      <c r="K507" s="266" t="s">
        <v>154</v>
      </c>
      <c r="L507" s="271"/>
      <c r="M507" s="272" t="s">
        <v>1</v>
      </c>
      <c r="N507" s="273" t="s">
        <v>44</v>
      </c>
      <c r="O507" s="92"/>
      <c r="P507" s="250">
        <f>O507*H507</f>
        <v>0</v>
      </c>
      <c r="Q507" s="250">
        <v>0.017999999999999999</v>
      </c>
      <c r="R507" s="250">
        <f>Q507*H507</f>
        <v>0.19272600000000001</v>
      </c>
      <c r="S507" s="250">
        <v>0</v>
      </c>
      <c r="T507" s="251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46" t="s">
        <v>370</v>
      </c>
      <c r="AT507" s="246" t="s">
        <v>201</v>
      </c>
      <c r="AU507" s="246" t="s">
        <v>126</v>
      </c>
      <c r="AY507" s="18" t="s">
        <v>149</v>
      </c>
      <c r="BE507" s="247">
        <f>IF(N507="základní",J507,0)</f>
        <v>0</v>
      </c>
      <c r="BF507" s="247">
        <f>IF(N507="snížená",J507,0)</f>
        <v>0</v>
      </c>
      <c r="BG507" s="247">
        <f>IF(N507="zákl. přenesená",J507,0)</f>
        <v>0</v>
      </c>
      <c r="BH507" s="247">
        <f>IF(N507="sníž. přenesená",J507,0)</f>
        <v>0</v>
      </c>
      <c r="BI507" s="247">
        <f>IF(N507="nulová",J507,0)</f>
        <v>0</v>
      </c>
      <c r="BJ507" s="18" t="s">
        <v>126</v>
      </c>
      <c r="BK507" s="247">
        <f>ROUND(I507*H507,2)</f>
        <v>0</v>
      </c>
      <c r="BL507" s="18" t="s">
        <v>280</v>
      </c>
      <c r="BM507" s="246" t="s">
        <v>987</v>
      </c>
    </row>
    <row r="508" s="13" customFormat="1">
      <c r="A508" s="13"/>
      <c r="B508" s="252"/>
      <c r="C508" s="253"/>
      <c r="D508" s="254" t="s">
        <v>194</v>
      </c>
      <c r="E508" s="255" t="s">
        <v>1</v>
      </c>
      <c r="F508" s="256" t="s">
        <v>988</v>
      </c>
      <c r="G508" s="253"/>
      <c r="H508" s="257">
        <v>7.3710000000000004</v>
      </c>
      <c r="I508" s="258"/>
      <c r="J508" s="253"/>
      <c r="K508" s="253"/>
      <c r="L508" s="259"/>
      <c r="M508" s="260"/>
      <c r="N508" s="261"/>
      <c r="O508" s="261"/>
      <c r="P508" s="261"/>
      <c r="Q508" s="261"/>
      <c r="R508" s="261"/>
      <c r="S508" s="261"/>
      <c r="T508" s="26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63" t="s">
        <v>194</v>
      </c>
      <c r="AU508" s="263" t="s">
        <v>126</v>
      </c>
      <c r="AV508" s="13" t="s">
        <v>126</v>
      </c>
      <c r="AW508" s="13" t="s">
        <v>34</v>
      </c>
      <c r="AX508" s="13" t="s">
        <v>78</v>
      </c>
      <c r="AY508" s="263" t="s">
        <v>149</v>
      </c>
    </row>
    <row r="509" s="13" customFormat="1">
      <c r="A509" s="13"/>
      <c r="B509" s="252"/>
      <c r="C509" s="253"/>
      <c r="D509" s="254" t="s">
        <v>194</v>
      </c>
      <c r="E509" s="255" t="s">
        <v>1</v>
      </c>
      <c r="F509" s="256" t="s">
        <v>989</v>
      </c>
      <c r="G509" s="253"/>
      <c r="H509" s="257">
        <v>2.363</v>
      </c>
      <c r="I509" s="258"/>
      <c r="J509" s="253"/>
      <c r="K509" s="253"/>
      <c r="L509" s="259"/>
      <c r="M509" s="260"/>
      <c r="N509" s="261"/>
      <c r="O509" s="261"/>
      <c r="P509" s="261"/>
      <c r="Q509" s="261"/>
      <c r="R509" s="261"/>
      <c r="S509" s="261"/>
      <c r="T509" s="26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63" t="s">
        <v>194</v>
      </c>
      <c r="AU509" s="263" t="s">
        <v>126</v>
      </c>
      <c r="AV509" s="13" t="s">
        <v>126</v>
      </c>
      <c r="AW509" s="13" t="s">
        <v>34</v>
      </c>
      <c r="AX509" s="13" t="s">
        <v>78</v>
      </c>
      <c r="AY509" s="263" t="s">
        <v>149</v>
      </c>
    </row>
    <row r="510" s="14" customFormat="1">
      <c r="A510" s="14"/>
      <c r="B510" s="274"/>
      <c r="C510" s="275"/>
      <c r="D510" s="254" t="s">
        <v>194</v>
      </c>
      <c r="E510" s="276" t="s">
        <v>1</v>
      </c>
      <c r="F510" s="277" t="s">
        <v>220</v>
      </c>
      <c r="G510" s="275"/>
      <c r="H510" s="278">
        <v>9.734</v>
      </c>
      <c r="I510" s="279"/>
      <c r="J510" s="275"/>
      <c r="K510" s="275"/>
      <c r="L510" s="280"/>
      <c r="M510" s="281"/>
      <c r="N510" s="282"/>
      <c r="O510" s="282"/>
      <c r="P510" s="282"/>
      <c r="Q510" s="282"/>
      <c r="R510" s="282"/>
      <c r="S510" s="282"/>
      <c r="T510" s="28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84" t="s">
        <v>194</v>
      </c>
      <c r="AU510" s="284" t="s">
        <v>126</v>
      </c>
      <c r="AV510" s="14" t="s">
        <v>188</v>
      </c>
      <c r="AW510" s="14" t="s">
        <v>34</v>
      </c>
      <c r="AX510" s="14" t="s">
        <v>86</v>
      </c>
      <c r="AY510" s="284" t="s">
        <v>149</v>
      </c>
    </row>
    <row r="511" s="13" customFormat="1">
      <c r="A511" s="13"/>
      <c r="B511" s="252"/>
      <c r="C511" s="253"/>
      <c r="D511" s="254" t="s">
        <v>194</v>
      </c>
      <c r="E511" s="253"/>
      <c r="F511" s="256" t="s">
        <v>990</v>
      </c>
      <c r="G511" s="253"/>
      <c r="H511" s="257">
        <v>10.707000000000001</v>
      </c>
      <c r="I511" s="258"/>
      <c r="J511" s="253"/>
      <c r="K511" s="253"/>
      <c r="L511" s="259"/>
      <c r="M511" s="260"/>
      <c r="N511" s="261"/>
      <c r="O511" s="261"/>
      <c r="P511" s="261"/>
      <c r="Q511" s="261"/>
      <c r="R511" s="261"/>
      <c r="S511" s="261"/>
      <c r="T511" s="26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63" t="s">
        <v>194</v>
      </c>
      <c r="AU511" s="263" t="s">
        <v>126</v>
      </c>
      <c r="AV511" s="13" t="s">
        <v>126</v>
      </c>
      <c r="AW511" s="13" t="s">
        <v>4</v>
      </c>
      <c r="AX511" s="13" t="s">
        <v>86</v>
      </c>
      <c r="AY511" s="263" t="s">
        <v>149</v>
      </c>
    </row>
    <row r="512" s="2" customFormat="1" ht="24.15" customHeight="1">
      <c r="A512" s="39"/>
      <c r="B512" s="40"/>
      <c r="C512" s="234" t="s">
        <v>991</v>
      </c>
      <c r="D512" s="234" t="s">
        <v>151</v>
      </c>
      <c r="E512" s="235" t="s">
        <v>992</v>
      </c>
      <c r="F512" s="236" t="s">
        <v>993</v>
      </c>
      <c r="G512" s="237" t="s">
        <v>192</v>
      </c>
      <c r="H512" s="238">
        <v>7.3710000000000004</v>
      </c>
      <c r="I512" s="239"/>
      <c r="J512" s="240">
        <f>ROUND(I512*H512,2)</f>
        <v>0</v>
      </c>
      <c r="K512" s="236" t="s">
        <v>154</v>
      </c>
      <c r="L512" s="45"/>
      <c r="M512" s="248" t="s">
        <v>1</v>
      </c>
      <c r="N512" s="249" t="s">
        <v>44</v>
      </c>
      <c r="O512" s="92"/>
      <c r="P512" s="250">
        <f>O512*H512</f>
        <v>0</v>
      </c>
      <c r="Q512" s="250">
        <v>0.0015</v>
      </c>
      <c r="R512" s="250">
        <f>Q512*H512</f>
        <v>0.0110565</v>
      </c>
      <c r="S512" s="250">
        <v>0</v>
      </c>
      <c r="T512" s="251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46" t="s">
        <v>280</v>
      </c>
      <c r="AT512" s="246" t="s">
        <v>151</v>
      </c>
      <c r="AU512" s="246" t="s">
        <v>126</v>
      </c>
      <c r="AY512" s="18" t="s">
        <v>149</v>
      </c>
      <c r="BE512" s="247">
        <f>IF(N512="základní",J512,0)</f>
        <v>0</v>
      </c>
      <c r="BF512" s="247">
        <f>IF(N512="snížená",J512,0)</f>
        <v>0</v>
      </c>
      <c r="BG512" s="247">
        <f>IF(N512="zákl. přenesená",J512,0)</f>
        <v>0</v>
      </c>
      <c r="BH512" s="247">
        <f>IF(N512="sníž. přenesená",J512,0)</f>
        <v>0</v>
      </c>
      <c r="BI512" s="247">
        <f>IF(N512="nulová",J512,0)</f>
        <v>0</v>
      </c>
      <c r="BJ512" s="18" t="s">
        <v>126</v>
      </c>
      <c r="BK512" s="247">
        <f>ROUND(I512*H512,2)</f>
        <v>0</v>
      </c>
      <c r="BL512" s="18" t="s">
        <v>280</v>
      </c>
      <c r="BM512" s="246" t="s">
        <v>994</v>
      </c>
    </row>
    <row r="513" s="13" customFormat="1">
      <c r="A513" s="13"/>
      <c r="B513" s="252"/>
      <c r="C513" s="253"/>
      <c r="D513" s="254" t="s">
        <v>194</v>
      </c>
      <c r="E513" s="255" t="s">
        <v>1</v>
      </c>
      <c r="F513" s="256" t="s">
        <v>995</v>
      </c>
      <c r="G513" s="253"/>
      <c r="H513" s="257">
        <v>7.3710000000000004</v>
      </c>
      <c r="I513" s="258"/>
      <c r="J513" s="253"/>
      <c r="K513" s="253"/>
      <c r="L513" s="259"/>
      <c r="M513" s="260"/>
      <c r="N513" s="261"/>
      <c r="O513" s="261"/>
      <c r="P513" s="261"/>
      <c r="Q513" s="261"/>
      <c r="R513" s="261"/>
      <c r="S513" s="261"/>
      <c r="T513" s="26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63" t="s">
        <v>194</v>
      </c>
      <c r="AU513" s="263" t="s">
        <v>126</v>
      </c>
      <c r="AV513" s="13" t="s">
        <v>126</v>
      </c>
      <c r="AW513" s="13" t="s">
        <v>34</v>
      </c>
      <c r="AX513" s="13" t="s">
        <v>86</v>
      </c>
      <c r="AY513" s="263" t="s">
        <v>149</v>
      </c>
    </row>
    <row r="514" s="2" customFormat="1" ht="16.5" customHeight="1">
      <c r="A514" s="39"/>
      <c r="B514" s="40"/>
      <c r="C514" s="234" t="s">
        <v>996</v>
      </c>
      <c r="D514" s="234" t="s">
        <v>151</v>
      </c>
      <c r="E514" s="235" t="s">
        <v>997</v>
      </c>
      <c r="F514" s="236" t="s">
        <v>998</v>
      </c>
      <c r="G514" s="237" t="s">
        <v>192</v>
      </c>
      <c r="H514" s="238">
        <v>7.3710000000000004</v>
      </c>
      <c r="I514" s="239"/>
      <c r="J514" s="240">
        <f>ROUND(I514*H514,2)</f>
        <v>0</v>
      </c>
      <c r="K514" s="236" t="s">
        <v>154</v>
      </c>
      <c r="L514" s="45"/>
      <c r="M514" s="248" t="s">
        <v>1</v>
      </c>
      <c r="N514" s="249" t="s">
        <v>44</v>
      </c>
      <c r="O514" s="92"/>
      <c r="P514" s="250">
        <f>O514*H514</f>
        <v>0</v>
      </c>
      <c r="Q514" s="250">
        <v>0.0043099999999999996</v>
      </c>
      <c r="R514" s="250">
        <f>Q514*H514</f>
        <v>0.03176901</v>
      </c>
      <c r="S514" s="250">
        <v>0</v>
      </c>
      <c r="T514" s="251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46" t="s">
        <v>280</v>
      </c>
      <c r="AT514" s="246" t="s">
        <v>151</v>
      </c>
      <c r="AU514" s="246" t="s">
        <v>126</v>
      </c>
      <c r="AY514" s="18" t="s">
        <v>149</v>
      </c>
      <c r="BE514" s="247">
        <f>IF(N514="základní",J514,0)</f>
        <v>0</v>
      </c>
      <c r="BF514" s="247">
        <f>IF(N514="snížená",J514,0)</f>
        <v>0</v>
      </c>
      <c r="BG514" s="247">
        <f>IF(N514="zákl. přenesená",J514,0)</f>
        <v>0</v>
      </c>
      <c r="BH514" s="247">
        <f>IF(N514="sníž. přenesená",J514,0)</f>
        <v>0</v>
      </c>
      <c r="BI514" s="247">
        <f>IF(N514="nulová",J514,0)</f>
        <v>0</v>
      </c>
      <c r="BJ514" s="18" t="s">
        <v>126</v>
      </c>
      <c r="BK514" s="247">
        <f>ROUND(I514*H514,2)</f>
        <v>0</v>
      </c>
      <c r="BL514" s="18" t="s">
        <v>280</v>
      </c>
      <c r="BM514" s="246" t="s">
        <v>999</v>
      </c>
    </row>
    <row r="515" s="2" customFormat="1" ht="24.15" customHeight="1">
      <c r="A515" s="39"/>
      <c r="B515" s="40"/>
      <c r="C515" s="234" t="s">
        <v>1000</v>
      </c>
      <c r="D515" s="234" t="s">
        <v>151</v>
      </c>
      <c r="E515" s="235" t="s">
        <v>1001</v>
      </c>
      <c r="F515" s="236" t="s">
        <v>1002</v>
      </c>
      <c r="G515" s="237" t="s">
        <v>198</v>
      </c>
      <c r="H515" s="238">
        <v>0.45300000000000001</v>
      </c>
      <c r="I515" s="239"/>
      <c r="J515" s="240">
        <f>ROUND(I515*H515,2)</f>
        <v>0</v>
      </c>
      <c r="K515" s="236" t="s">
        <v>154</v>
      </c>
      <c r="L515" s="45"/>
      <c r="M515" s="248" t="s">
        <v>1</v>
      </c>
      <c r="N515" s="249" t="s">
        <v>44</v>
      </c>
      <c r="O515" s="92"/>
      <c r="P515" s="250">
        <f>O515*H515</f>
        <v>0</v>
      </c>
      <c r="Q515" s="250">
        <v>0</v>
      </c>
      <c r="R515" s="250">
        <f>Q515*H515</f>
        <v>0</v>
      </c>
      <c r="S515" s="250">
        <v>0</v>
      </c>
      <c r="T515" s="251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46" t="s">
        <v>280</v>
      </c>
      <c r="AT515" s="246" t="s">
        <v>151</v>
      </c>
      <c r="AU515" s="246" t="s">
        <v>126</v>
      </c>
      <c r="AY515" s="18" t="s">
        <v>149</v>
      </c>
      <c r="BE515" s="247">
        <f>IF(N515="základní",J515,0)</f>
        <v>0</v>
      </c>
      <c r="BF515" s="247">
        <f>IF(N515="snížená",J515,0)</f>
        <v>0</v>
      </c>
      <c r="BG515" s="247">
        <f>IF(N515="zákl. přenesená",J515,0)</f>
        <v>0</v>
      </c>
      <c r="BH515" s="247">
        <f>IF(N515="sníž. přenesená",J515,0)</f>
        <v>0</v>
      </c>
      <c r="BI515" s="247">
        <f>IF(N515="nulová",J515,0)</f>
        <v>0</v>
      </c>
      <c r="BJ515" s="18" t="s">
        <v>126</v>
      </c>
      <c r="BK515" s="247">
        <f>ROUND(I515*H515,2)</f>
        <v>0</v>
      </c>
      <c r="BL515" s="18" t="s">
        <v>280</v>
      </c>
      <c r="BM515" s="246" t="s">
        <v>1003</v>
      </c>
    </row>
    <row r="516" s="2" customFormat="1" ht="24.15" customHeight="1">
      <c r="A516" s="39"/>
      <c r="B516" s="40"/>
      <c r="C516" s="234" t="s">
        <v>1004</v>
      </c>
      <c r="D516" s="234" t="s">
        <v>151</v>
      </c>
      <c r="E516" s="235" t="s">
        <v>1005</v>
      </c>
      <c r="F516" s="236" t="s">
        <v>1006</v>
      </c>
      <c r="G516" s="237" t="s">
        <v>198</v>
      </c>
      <c r="H516" s="238">
        <v>0.45300000000000001</v>
      </c>
      <c r="I516" s="239"/>
      <c r="J516" s="240">
        <f>ROUND(I516*H516,2)</f>
        <v>0</v>
      </c>
      <c r="K516" s="236" t="s">
        <v>154</v>
      </c>
      <c r="L516" s="45"/>
      <c r="M516" s="248" t="s">
        <v>1</v>
      </c>
      <c r="N516" s="249" t="s">
        <v>44</v>
      </c>
      <c r="O516" s="92"/>
      <c r="P516" s="250">
        <f>O516*H516</f>
        <v>0</v>
      </c>
      <c r="Q516" s="250">
        <v>0</v>
      </c>
      <c r="R516" s="250">
        <f>Q516*H516</f>
        <v>0</v>
      </c>
      <c r="S516" s="250">
        <v>0</v>
      </c>
      <c r="T516" s="251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46" t="s">
        <v>280</v>
      </c>
      <c r="AT516" s="246" t="s">
        <v>151</v>
      </c>
      <c r="AU516" s="246" t="s">
        <v>126</v>
      </c>
      <c r="AY516" s="18" t="s">
        <v>149</v>
      </c>
      <c r="BE516" s="247">
        <f>IF(N516="základní",J516,0)</f>
        <v>0</v>
      </c>
      <c r="BF516" s="247">
        <f>IF(N516="snížená",J516,0)</f>
        <v>0</v>
      </c>
      <c r="BG516" s="247">
        <f>IF(N516="zákl. přenesená",J516,0)</f>
        <v>0</v>
      </c>
      <c r="BH516" s="247">
        <f>IF(N516="sníž. přenesená",J516,0)</f>
        <v>0</v>
      </c>
      <c r="BI516" s="247">
        <f>IF(N516="nulová",J516,0)</f>
        <v>0</v>
      </c>
      <c r="BJ516" s="18" t="s">
        <v>126</v>
      </c>
      <c r="BK516" s="247">
        <f>ROUND(I516*H516,2)</f>
        <v>0</v>
      </c>
      <c r="BL516" s="18" t="s">
        <v>280</v>
      </c>
      <c r="BM516" s="246" t="s">
        <v>1007</v>
      </c>
    </row>
    <row r="517" s="12" customFormat="1" ht="22.8" customHeight="1">
      <c r="A517" s="12"/>
      <c r="B517" s="218"/>
      <c r="C517" s="219"/>
      <c r="D517" s="220" t="s">
        <v>77</v>
      </c>
      <c r="E517" s="232" t="s">
        <v>1008</v>
      </c>
      <c r="F517" s="232" t="s">
        <v>1009</v>
      </c>
      <c r="G517" s="219"/>
      <c r="H517" s="219"/>
      <c r="I517" s="222"/>
      <c r="J517" s="233">
        <f>BK517</f>
        <v>0</v>
      </c>
      <c r="K517" s="219"/>
      <c r="L517" s="224"/>
      <c r="M517" s="225"/>
      <c r="N517" s="226"/>
      <c r="O517" s="226"/>
      <c r="P517" s="227">
        <f>SUM(P518:P546)</f>
        <v>0</v>
      </c>
      <c r="Q517" s="226"/>
      <c r="R517" s="227">
        <f>SUM(R518:R546)</f>
        <v>0.017259990000000003</v>
      </c>
      <c r="S517" s="226"/>
      <c r="T517" s="228">
        <f>SUM(T518:T546)</f>
        <v>0.30564600000000003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29" t="s">
        <v>126</v>
      </c>
      <c r="AT517" s="230" t="s">
        <v>77</v>
      </c>
      <c r="AU517" s="230" t="s">
        <v>86</v>
      </c>
      <c r="AY517" s="229" t="s">
        <v>149</v>
      </c>
      <c r="BK517" s="231">
        <f>SUM(BK518:BK546)</f>
        <v>0</v>
      </c>
    </row>
    <row r="518" s="2" customFormat="1" ht="24.15" customHeight="1">
      <c r="A518" s="39"/>
      <c r="B518" s="40"/>
      <c r="C518" s="234" t="s">
        <v>1010</v>
      </c>
      <c r="D518" s="234" t="s">
        <v>151</v>
      </c>
      <c r="E518" s="235" t="s">
        <v>1011</v>
      </c>
      <c r="F518" s="236" t="s">
        <v>1012</v>
      </c>
      <c r="G518" s="237" t="s">
        <v>312</v>
      </c>
      <c r="H518" s="238">
        <v>55.595999999999997</v>
      </c>
      <c r="I518" s="239"/>
      <c r="J518" s="240">
        <f>ROUND(I518*H518,2)</f>
        <v>0</v>
      </c>
      <c r="K518" s="236" t="s">
        <v>154</v>
      </c>
      <c r="L518" s="45"/>
      <c r="M518" s="248" t="s">
        <v>1</v>
      </c>
      <c r="N518" s="249" t="s">
        <v>44</v>
      </c>
      <c r="O518" s="92"/>
      <c r="P518" s="250">
        <f>O518*H518</f>
        <v>0</v>
      </c>
      <c r="Q518" s="250">
        <v>0</v>
      </c>
      <c r="R518" s="250">
        <f>Q518*H518</f>
        <v>0</v>
      </c>
      <c r="S518" s="250">
        <v>0.001</v>
      </c>
      <c r="T518" s="251">
        <f>S518*H518</f>
        <v>0.055596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46" t="s">
        <v>280</v>
      </c>
      <c r="AT518" s="246" t="s">
        <v>151</v>
      </c>
      <c r="AU518" s="246" t="s">
        <v>126</v>
      </c>
      <c r="AY518" s="18" t="s">
        <v>149</v>
      </c>
      <c r="BE518" s="247">
        <f>IF(N518="základní",J518,0)</f>
        <v>0</v>
      </c>
      <c r="BF518" s="247">
        <f>IF(N518="snížená",J518,0)</f>
        <v>0</v>
      </c>
      <c r="BG518" s="247">
        <f>IF(N518="zákl. přenesená",J518,0)</f>
        <v>0</v>
      </c>
      <c r="BH518" s="247">
        <f>IF(N518="sníž. přenesená",J518,0)</f>
        <v>0</v>
      </c>
      <c r="BI518" s="247">
        <f>IF(N518="nulová",J518,0)</f>
        <v>0</v>
      </c>
      <c r="BJ518" s="18" t="s">
        <v>126</v>
      </c>
      <c r="BK518" s="247">
        <f>ROUND(I518*H518,2)</f>
        <v>0</v>
      </c>
      <c r="BL518" s="18" t="s">
        <v>280</v>
      </c>
      <c r="BM518" s="246" t="s">
        <v>1013</v>
      </c>
    </row>
    <row r="519" s="13" customFormat="1">
      <c r="A519" s="13"/>
      <c r="B519" s="252"/>
      <c r="C519" s="253"/>
      <c r="D519" s="254" t="s">
        <v>194</v>
      </c>
      <c r="E519" s="255" t="s">
        <v>1</v>
      </c>
      <c r="F519" s="256" t="s">
        <v>1014</v>
      </c>
      <c r="G519" s="253"/>
      <c r="H519" s="257">
        <v>5.9500000000000002</v>
      </c>
      <c r="I519" s="258"/>
      <c r="J519" s="253"/>
      <c r="K519" s="253"/>
      <c r="L519" s="259"/>
      <c r="M519" s="260"/>
      <c r="N519" s="261"/>
      <c r="O519" s="261"/>
      <c r="P519" s="261"/>
      <c r="Q519" s="261"/>
      <c r="R519" s="261"/>
      <c r="S519" s="261"/>
      <c r="T519" s="26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63" t="s">
        <v>194</v>
      </c>
      <c r="AU519" s="263" t="s">
        <v>126</v>
      </c>
      <c r="AV519" s="13" t="s">
        <v>126</v>
      </c>
      <c r="AW519" s="13" t="s">
        <v>34</v>
      </c>
      <c r="AX519" s="13" t="s">
        <v>78</v>
      </c>
      <c r="AY519" s="263" t="s">
        <v>149</v>
      </c>
    </row>
    <row r="520" s="13" customFormat="1">
      <c r="A520" s="13"/>
      <c r="B520" s="252"/>
      <c r="C520" s="253"/>
      <c r="D520" s="254" t="s">
        <v>194</v>
      </c>
      <c r="E520" s="255" t="s">
        <v>1</v>
      </c>
      <c r="F520" s="256" t="s">
        <v>1015</v>
      </c>
      <c r="G520" s="253"/>
      <c r="H520" s="257">
        <v>8.3550000000000004</v>
      </c>
      <c r="I520" s="258"/>
      <c r="J520" s="253"/>
      <c r="K520" s="253"/>
      <c r="L520" s="259"/>
      <c r="M520" s="260"/>
      <c r="N520" s="261"/>
      <c r="O520" s="261"/>
      <c r="P520" s="261"/>
      <c r="Q520" s="261"/>
      <c r="R520" s="261"/>
      <c r="S520" s="261"/>
      <c r="T520" s="26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63" t="s">
        <v>194</v>
      </c>
      <c r="AU520" s="263" t="s">
        <v>126</v>
      </c>
      <c r="AV520" s="13" t="s">
        <v>126</v>
      </c>
      <c r="AW520" s="13" t="s">
        <v>34</v>
      </c>
      <c r="AX520" s="13" t="s">
        <v>78</v>
      </c>
      <c r="AY520" s="263" t="s">
        <v>149</v>
      </c>
    </row>
    <row r="521" s="13" customFormat="1">
      <c r="A521" s="13"/>
      <c r="B521" s="252"/>
      <c r="C521" s="253"/>
      <c r="D521" s="254" t="s">
        <v>194</v>
      </c>
      <c r="E521" s="255" t="s">
        <v>1</v>
      </c>
      <c r="F521" s="256" t="s">
        <v>1016</v>
      </c>
      <c r="G521" s="253"/>
      <c r="H521" s="257">
        <v>17.792000000000002</v>
      </c>
      <c r="I521" s="258"/>
      <c r="J521" s="253"/>
      <c r="K521" s="253"/>
      <c r="L521" s="259"/>
      <c r="M521" s="260"/>
      <c r="N521" s="261"/>
      <c r="O521" s="261"/>
      <c r="P521" s="261"/>
      <c r="Q521" s="261"/>
      <c r="R521" s="261"/>
      <c r="S521" s="261"/>
      <c r="T521" s="26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63" t="s">
        <v>194</v>
      </c>
      <c r="AU521" s="263" t="s">
        <v>126</v>
      </c>
      <c r="AV521" s="13" t="s">
        <v>126</v>
      </c>
      <c r="AW521" s="13" t="s">
        <v>34</v>
      </c>
      <c r="AX521" s="13" t="s">
        <v>78</v>
      </c>
      <c r="AY521" s="263" t="s">
        <v>149</v>
      </c>
    </row>
    <row r="522" s="13" customFormat="1">
      <c r="A522" s="13"/>
      <c r="B522" s="252"/>
      <c r="C522" s="253"/>
      <c r="D522" s="254" t="s">
        <v>194</v>
      </c>
      <c r="E522" s="255" t="s">
        <v>1</v>
      </c>
      <c r="F522" s="256" t="s">
        <v>1017</v>
      </c>
      <c r="G522" s="253"/>
      <c r="H522" s="257">
        <v>23.498999999999999</v>
      </c>
      <c r="I522" s="258"/>
      <c r="J522" s="253"/>
      <c r="K522" s="253"/>
      <c r="L522" s="259"/>
      <c r="M522" s="260"/>
      <c r="N522" s="261"/>
      <c r="O522" s="261"/>
      <c r="P522" s="261"/>
      <c r="Q522" s="261"/>
      <c r="R522" s="261"/>
      <c r="S522" s="261"/>
      <c r="T522" s="26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63" t="s">
        <v>194</v>
      </c>
      <c r="AU522" s="263" t="s">
        <v>126</v>
      </c>
      <c r="AV522" s="13" t="s">
        <v>126</v>
      </c>
      <c r="AW522" s="13" t="s">
        <v>34</v>
      </c>
      <c r="AX522" s="13" t="s">
        <v>78</v>
      </c>
      <c r="AY522" s="263" t="s">
        <v>149</v>
      </c>
    </row>
    <row r="523" s="14" customFormat="1">
      <c r="A523" s="14"/>
      <c r="B523" s="274"/>
      <c r="C523" s="275"/>
      <c r="D523" s="254" t="s">
        <v>194</v>
      </c>
      <c r="E523" s="276" t="s">
        <v>1</v>
      </c>
      <c r="F523" s="277" t="s">
        <v>220</v>
      </c>
      <c r="G523" s="275"/>
      <c r="H523" s="278">
        <v>55.595999999999997</v>
      </c>
      <c r="I523" s="279"/>
      <c r="J523" s="275"/>
      <c r="K523" s="275"/>
      <c r="L523" s="280"/>
      <c r="M523" s="281"/>
      <c r="N523" s="282"/>
      <c r="O523" s="282"/>
      <c r="P523" s="282"/>
      <c r="Q523" s="282"/>
      <c r="R523" s="282"/>
      <c r="S523" s="282"/>
      <c r="T523" s="283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84" t="s">
        <v>194</v>
      </c>
      <c r="AU523" s="284" t="s">
        <v>126</v>
      </c>
      <c r="AV523" s="14" t="s">
        <v>188</v>
      </c>
      <c r="AW523" s="14" t="s">
        <v>34</v>
      </c>
      <c r="AX523" s="14" t="s">
        <v>86</v>
      </c>
      <c r="AY523" s="284" t="s">
        <v>149</v>
      </c>
    </row>
    <row r="524" s="2" customFormat="1" ht="24.15" customHeight="1">
      <c r="A524" s="39"/>
      <c r="B524" s="40"/>
      <c r="C524" s="234" t="s">
        <v>1018</v>
      </c>
      <c r="D524" s="234" t="s">
        <v>151</v>
      </c>
      <c r="E524" s="235" t="s">
        <v>1019</v>
      </c>
      <c r="F524" s="236" t="s">
        <v>1020</v>
      </c>
      <c r="G524" s="237" t="s">
        <v>312</v>
      </c>
      <c r="H524" s="238">
        <v>40.177999999999997</v>
      </c>
      <c r="I524" s="239"/>
      <c r="J524" s="240">
        <f>ROUND(I524*H524,2)</f>
        <v>0</v>
      </c>
      <c r="K524" s="236" t="s">
        <v>154</v>
      </c>
      <c r="L524" s="45"/>
      <c r="M524" s="248" t="s">
        <v>1</v>
      </c>
      <c r="N524" s="249" t="s">
        <v>44</v>
      </c>
      <c r="O524" s="92"/>
      <c r="P524" s="250">
        <f>O524*H524</f>
        <v>0</v>
      </c>
      <c r="Q524" s="250">
        <v>3.0000000000000001E-05</v>
      </c>
      <c r="R524" s="250">
        <f>Q524*H524</f>
        <v>0.0012053399999999998</v>
      </c>
      <c r="S524" s="250">
        <v>0</v>
      </c>
      <c r="T524" s="251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46" t="s">
        <v>280</v>
      </c>
      <c r="AT524" s="246" t="s">
        <v>151</v>
      </c>
      <c r="AU524" s="246" t="s">
        <v>126</v>
      </c>
      <c r="AY524" s="18" t="s">
        <v>149</v>
      </c>
      <c r="BE524" s="247">
        <f>IF(N524="základní",J524,0)</f>
        <v>0</v>
      </c>
      <c r="BF524" s="247">
        <f>IF(N524="snížená",J524,0)</f>
        <v>0</v>
      </c>
      <c r="BG524" s="247">
        <f>IF(N524="zákl. přenesená",J524,0)</f>
        <v>0</v>
      </c>
      <c r="BH524" s="247">
        <f>IF(N524="sníž. přenesená",J524,0)</f>
        <v>0</v>
      </c>
      <c r="BI524" s="247">
        <f>IF(N524="nulová",J524,0)</f>
        <v>0</v>
      </c>
      <c r="BJ524" s="18" t="s">
        <v>126</v>
      </c>
      <c r="BK524" s="247">
        <f>ROUND(I524*H524,2)</f>
        <v>0</v>
      </c>
      <c r="BL524" s="18" t="s">
        <v>280</v>
      </c>
      <c r="BM524" s="246" t="s">
        <v>1021</v>
      </c>
    </row>
    <row r="525" s="13" customFormat="1">
      <c r="A525" s="13"/>
      <c r="B525" s="252"/>
      <c r="C525" s="253"/>
      <c r="D525" s="254" t="s">
        <v>194</v>
      </c>
      <c r="E525" s="255" t="s">
        <v>1</v>
      </c>
      <c r="F525" s="256" t="s">
        <v>1022</v>
      </c>
      <c r="G525" s="253"/>
      <c r="H525" s="257">
        <v>8.75</v>
      </c>
      <c r="I525" s="258"/>
      <c r="J525" s="253"/>
      <c r="K525" s="253"/>
      <c r="L525" s="259"/>
      <c r="M525" s="260"/>
      <c r="N525" s="261"/>
      <c r="O525" s="261"/>
      <c r="P525" s="261"/>
      <c r="Q525" s="261"/>
      <c r="R525" s="261"/>
      <c r="S525" s="261"/>
      <c r="T525" s="26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3" t="s">
        <v>194</v>
      </c>
      <c r="AU525" s="263" t="s">
        <v>126</v>
      </c>
      <c r="AV525" s="13" t="s">
        <v>126</v>
      </c>
      <c r="AW525" s="13" t="s">
        <v>34</v>
      </c>
      <c r="AX525" s="13" t="s">
        <v>78</v>
      </c>
      <c r="AY525" s="263" t="s">
        <v>149</v>
      </c>
    </row>
    <row r="526" s="13" customFormat="1">
      <c r="A526" s="13"/>
      <c r="B526" s="252"/>
      <c r="C526" s="253"/>
      <c r="D526" s="254" t="s">
        <v>194</v>
      </c>
      <c r="E526" s="255" t="s">
        <v>1</v>
      </c>
      <c r="F526" s="256" t="s">
        <v>1023</v>
      </c>
      <c r="G526" s="253"/>
      <c r="H526" s="257">
        <v>17.692</v>
      </c>
      <c r="I526" s="258"/>
      <c r="J526" s="253"/>
      <c r="K526" s="253"/>
      <c r="L526" s="259"/>
      <c r="M526" s="260"/>
      <c r="N526" s="261"/>
      <c r="O526" s="261"/>
      <c r="P526" s="261"/>
      <c r="Q526" s="261"/>
      <c r="R526" s="261"/>
      <c r="S526" s="261"/>
      <c r="T526" s="26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63" t="s">
        <v>194</v>
      </c>
      <c r="AU526" s="263" t="s">
        <v>126</v>
      </c>
      <c r="AV526" s="13" t="s">
        <v>126</v>
      </c>
      <c r="AW526" s="13" t="s">
        <v>34</v>
      </c>
      <c r="AX526" s="13" t="s">
        <v>78</v>
      </c>
      <c r="AY526" s="263" t="s">
        <v>149</v>
      </c>
    </row>
    <row r="527" s="13" customFormat="1">
      <c r="A527" s="13"/>
      <c r="B527" s="252"/>
      <c r="C527" s="253"/>
      <c r="D527" s="254" t="s">
        <v>194</v>
      </c>
      <c r="E527" s="255" t="s">
        <v>1</v>
      </c>
      <c r="F527" s="256" t="s">
        <v>1024</v>
      </c>
      <c r="G527" s="253"/>
      <c r="H527" s="257">
        <v>13.736000000000001</v>
      </c>
      <c r="I527" s="258"/>
      <c r="J527" s="253"/>
      <c r="K527" s="253"/>
      <c r="L527" s="259"/>
      <c r="M527" s="260"/>
      <c r="N527" s="261"/>
      <c r="O527" s="261"/>
      <c r="P527" s="261"/>
      <c r="Q527" s="261"/>
      <c r="R527" s="261"/>
      <c r="S527" s="261"/>
      <c r="T527" s="26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63" t="s">
        <v>194</v>
      </c>
      <c r="AU527" s="263" t="s">
        <v>126</v>
      </c>
      <c r="AV527" s="13" t="s">
        <v>126</v>
      </c>
      <c r="AW527" s="13" t="s">
        <v>34</v>
      </c>
      <c r="AX527" s="13" t="s">
        <v>78</v>
      </c>
      <c r="AY527" s="263" t="s">
        <v>149</v>
      </c>
    </row>
    <row r="528" s="14" customFormat="1">
      <c r="A528" s="14"/>
      <c r="B528" s="274"/>
      <c r="C528" s="275"/>
      <c r="D528" s="254" t="s">
        <v>194</v>
      </c>
      <c r="E528" s="276" t="s">
        <v>1</v>
      </c>
      <c r="F528" s="277" t="s">
        <v>220</v>
      </c>
      <c r="G528" s="275"/>
      <c r="H528" s="278">
        <v>40.177999999999997</v>
      </c>
      <c r="I528" s="279"/>
      <c r="J528" s="275"/>
      <c r="K528" s="275"/>
      <c r="L528" s="280"/>
      <c r="M528" s="281"/>
      <c r="N528" s="282"/>
      <c r="O528" s="282"/>
      <c r="P528" s="282"/>
      <c r="Q528" s="282"/>
      <c r="R528" s="282"/>
      <c r="S528" s="282"/>
      <c r="T528" s="28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84" t="s">
        <v>194</v>
      </c>
      <c r="AU528" s="284" t="s">
        <v>126</v>
      </c>
      <c r="AV528" s="14" t="s">
        <v>188</v>
      </c>
      <c r="AW528" s="14" t="s">
        <v>34</v>
      </c>
      <c r="AX528" s="14" t="s">
        <v>86</v>
      </c>
      <c r="AY528" s="284" t="s">
        <v>149</v>
      </c>
    </row>
    <row r="529" s="2" customFormat="1" ht="16.5" customHeight="1">
      <c r="A529" s="39"/>
      <c r="B529" s="40"/>
      <c r="C529" s="264" t="s">
        <v>1025</v>
      </c>
      <c r="D529" s="264" t="s">
        <v>201</v>
      </c>
      <c r="E529" s="265" t="s">
        <v>1026</v>
      </c>
      <c r="F529" s="266" t="s">
        <v>1027</v>
      </c>
      <c r="G529" s="267" t="s">
        <v>312</v>
      </c>
      <c r="H529" s="268">
        <v>43.392000000000003</v>
      </c>
      <c r="I529" s="269"/>
      <c r="J529" s="270">
        <f>ROUND(I529*H529,2)</f>
        <v>0</v>
      </c>
      <c r="K529" s="266" t="s">
        <v>1</v>
      </c>
      <c r="L529" s="271"/>
      <c r="M529" s="272" t="s">
        <v>1</v>
      </c>
      <c r="N529" s="273" t="s">
        <v>44</v>
      </c>
      <c r="O529" s="92"/>
      <c r="P529" s="250">
        <f>O529*H529</f>
        <v>0</v>
      </c>
      <c r="Q529" s="250">
        <v>0.00020000000000000001</v>
      </c>
      <c r="R529" s="250">
        <f>Q529*H529</f>
        <v>0.008678400000000001</v>
      </c>
      <c r="S529" s="250">
        <v>0</v>
      </c>
      <c r="T529" s="251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46" t="s">
        <v>370</v>
      </c>
      <c r="AT529" s="246" t="s">
        <v>201</v>
      </c>
      <c r="AU529" s="246" t="s">
        <v>126</v>
      </c>
      <c r="AY529" s="18" t="s">
        <v>149</v>
      </c>
      <c r="BE529" s="247">
        <f>IF(N529="základní",J529,0)</f>
        <v>0</v>
      </c>
      <c r="BF529" s="247">
        <f>IF(N529="snížená",J529,0)</f>
        <v>0</v>
      </c>
      <c r="BG529" s="247">
        <f>IF(N529="zákl. přenesená",J529,0)</f>
        <v>0</v>
      </c>
      <c r="BH529" s="247">
        <f>IF(N529="sníž. přenesená",J529,0)</f>
        <v>0</v>
      </c>
      <c r="BI529" s="247">
        <f>IF(N529="nulová",J529,0)</f>
        <v>0</v>
      </c>
      <c r="BJ529" s="18" t="s">
        <v>126</v>
      </c>
      <c r="BK529" s="247">
        <f>ROUND(I529*H529,2)</f>
        <v>0</v>
      </c>
      <c r="BL529" s="18" t="s">
        <v>280</v>
      </c>
      <c r="BM529" s="246" t="s">
        <v>1028</v>
      </c>
    </row>
    <row r="530" s="13" customFormat="1">
      <c r="A530" s="13"/>
      <c r="B530" s="252"/>
      <c r="C530" s="253"/>
      <c r="D530" s="254" t="s">
        <v>194</v>
      </c>
      <c r="E530" s="253"/>
      <c r="F530" s="256" t="s">
        <v>1029</v>
      </c>
      <c r="G530" s="253"/>
      <c r="H530" s="257">
        <v>43.392000000000003</v>
      </c>
      <c r="I530" s="258"/>
      <c r="J530" s="253"/>
      <c r="K530" s="253"/>
      <c r="L530" s="259"/>
      <c r="M530" s="260"/>
      <c r="N530" s="261"/>
      <c r="O530" s="261"/>
      <c r="P530" s="261"/>
      <c r="Q530" s="261"/>
      <c r="R530" s="261"/>
      <c r="S530" s="261"/>
      <c r="T530" s="26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63" t="s">
        <v>194</v>
      </c>
      <c r="AU530" s="263" t="s">
        <v>126</v>
      </c>
      <c r="AV530" s="13" t="s">
        <v>126</v>
      </c>
      <c r="AW530" s="13" t="s">
        <v>4</v>
      </c>
      <c r="AX530" s="13" t="s">
        <v>86</v>
      </c>
      <c r="AY530" s="263" t="s">
        <v>149</v>
      </c>
    </row>
    <row r="531" s="2" customFormat="1" ht="21.75" customHeight="1">
      <c r="A531" s="39"/>
      <c r="B531" s="40"/>
      <c r="C531" s="234" t="s">
        <v>1030</v>
      </c>
      <c r="D531" s="234" t="s">
        <v>151</v>
      </c>
      <c r="E531" s="235" t="s">
        <v>1031</v>
      </c>
      <c r="F531" s="236" t="s">
        <v>1032</v>
      </c>
      <c r="G531" s="237" t="s">
        <v>187</v>
      </c>
      <c r="H531" s="238">
        <v>1</v>
      </c>
      <c r="I531" s="239"/>
      <c r="J531" s="240">
        <f>ROUND(I531*H531,2)</f>
        <v>0</v>
      </c>
      <c r="K531" s="236" t="s">
        <v>154</v>
      </c>
      <c r="L531" s="45"/>
      <c r="M531" s="248" t="s">
        <v>1</v>
      </c>
      <c r="N531" s="249" t="s">
        <v>44</v>
      </c>
      <c r="O531" s="92"/>
      <c r="P531" s="250">
        <f>O531*H531</f>
        <v>0</v>
      </c>
      <c r="Q531" s="250">
        <v>2.0000000000000002E-05</v>
      </c>
      <c r="R531" s="250">
        <f>Q531*H531</f>
        <v>2.0000000000000002E-05</v>
      </c>
      <c r="S531" s="250">
        <v>0</v>
      </c>
      <c r="T531" s="251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46" t="s">
        <v>280</v>
      </c>
      <c r="AT531" s="246" t="s">
        <v>151</v>
      </c>
      <c r="AU531" s="246" t="s">
        <v>126</v>
      </c>
      <c r="AY531" s="18" t="s">
        <v>149</v>
      </c>
      <c r="BE531" s="247">
        <f>IF(N531="základní",J531,0)</f>
        <v>0</v>
      </c>
      <c r="BF531" s="247">
        <f>IF(N531="snížená",J531,0)</f>
        <v>0</v>
      </c>
      <c r="BG531" s="247">
        <f>IF(N531="zákl. přenesená",J531,0)</f>
        <v>0</v>
      </c>
      <c r="BH531" s="247">
        <f>IF(N531="sníž. přenesená",J531,0)</f>
        <v>0</v>
      </c>
      <c r="BI531" s="247">
        <f>IF(N531="nulová",J531,0)</f>
        <v>0</v>
      </c>
      <c r="BJ531" s="18" t="s">
        <v>126</v>
      </c>
      <c r="BK531" s="247">
        <f>ROUND(I531*H531,2)</f>
        <v>0</v>
      </c>
      <c r="BL531" s="18" t="s">
        <v>280</v>
      </c>
      <c r="BM531" s="246" t="s">
        <v>1033</v>
      </c>
    </row>
    <row r="532" s="2" customFormat="1" ht="24.15" customHeight="1">
      <c r="A532" s="39"/>
      <c r="B532" s="40"/>
      <c r="C532" s="234" t="s">
        <v>1034</v>
      </c>
      <c r="D532" s="234" t="s">
        <v>151</v>
      </c>
      <c r="E532" s="235" t="s">
        <v>1035</v>
      </c>
      <c r="F532" s="236" t="s">
        <v>1036</v>
      </c>
      <c r="G532" s="237" t="s">
        <v>187</v>
      </c>
      <c r="H532" s="238">
        <v>2</v>
      </c>
      <c r="I532" s="239"/>
      <c r="J532" s="240">
        <f>ROUND(I532*H532,2)</f>
        <v>0</v>
      </c>
      <c r="K532" s="236" t="s">
        <v>154</v>
      </c>
      <c r="L532" s="45"/>
      <c r="M532" s="248" t="s">
        <v>1</v>
      </c>
      <c r="N532" s="249" t="s">
        <v>44</v>
      </c>
      <c r="O532" s="92"/>
      <c r="P532" s="250">
        <f>O532*H532</f>
        <v>0</v>
      </c>
      <c r="Q532" s="250">
        <v>0.00013999999999999999</v>
      </c>
      <c r="R532" s="250">
        <f>Q532*H532</f>
        <v>0.00027999999999999998</v>
      </c>
      <c r="S532" s="250">
        <v>0</v>
      </c>
      <c r="T532" s="251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46" t="s">
        <v>280</v>
      </c>
      <c r="AT532" s="246" t="s">
        <v>151</v>
      </c>
      <c r="AU532" s="246" t="s">
        <v>126</v>
      </c>
      <c r="AY532" s="18" t="s">
        <v>149</v>
      </c>
      <c r="BE532" s="247">
        <f>IF(N532="základní",J532,0)</f>
        <v>0</v>
      </c>
      <c r="BF532" s="247">
        <f>IF(N532="snížená",J532,0)</f>
        <v>0</v>
      </c>
      <c r="BG532" s="247">
        <f>IF(N532="zákl. přenesená",J532,0)</f>
        <v>0</v>
      </c>
      <c r="BH532" s="247">
        <f>IF(N532="sníž. přenesená",J532,0)</f>
        <v>0</v>
      </c>
      <c r="BI532" s="247">
        <f>IF(N532="nulová",J532,0)</f>
        <v>0</v>
      </c>
      <c r="BJ532" s="18" t="s">
        <v>126</v>
      </c>
      <c r="BK532" s="247">
        <f>ROUND(I532*H532,2)</f>
        <v>0</v>
      </c>
      <c r="BL532" s="18" t="s">
        <v>280</v>
      </c>
      <c r="BM532" s="246" t="s">
        <v>1037</v>
      </c>
    </row>
    <row r="533" s="2" customFormat="1" ht="24.15" customHeight="1">
      <c r="A533" s="39"/>
      <c r="B533" s="40"/>
      <c r="C533" s="234" t="s">
        <v>1038</v>
      </c>
      <c r="D533" s="234" t="s">
        <v>151</v>
      </c>
      <c r="E533" s="235" t="s">
        <v>1039</v>
      </c>
      <c r="F533" s="236" t="s">
        <v>1040</v>
      </c>
      <c r="G533" s="237" t="s">
        <v>192</v>
      </c>
      <c r="H533" s="238">
        <v>10.002000000000001</v>
      </c>
      <c r="I533" s="239"/>
      <c r="J533" s="240">
        <f>ROUND(I533*H533,2)</f>
        <v>0</v>
      </c>
      <c r="K533" s="236" t="s">
        <v>154</v>
      </c>
      <c r="L533" s="45"/>
      <c r="M533" s="248" t="s">
        <v>1</v>
      </c>
      <c r="N533" s="249" t="s">
        <v>44</v>
      </c>
      <c r="O533" s="92"/>
      <c r="P533" s="250">
        <f>O533*H533</f>
        <v>0</v>
      </c>
      <c r="Q533" s="250">
        <v>0</v>
      </c>
      <c r="R533" s="250">
        <f>Q533*H533</f>
        <v>0</v>
      </c>
      <c r="S533" s="250">
        <v>0.025000000000000001</v>
      </c>
      <c r="T533" s="251">
        <f>S533*H533</f>
        <v>0.25005000000000005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46" t="s">
        <v>280</v>
      </c>
      <c r="AT533" s="246" t="s">
        <v>151</v>
      </c>
      <c r="AU533" s="246" t="s">
        <v>126</v>
      </c>
      <c r="AY533" s="18" t="s">
        <v>149</v>
      </c>
      <c r="BE533" s="247">
        <f>IF(N533="základní",J533,0)</f>
        <v>0</v>
      </c>
      <c r="BF533" s="247">
        <f>IF(N533="snížená",J533,0)</f>
        <v>0</v>
      </c>
      <c r="BG533" s="247">
        <f>IF(N533="zákl. přenesená",J533,0)</f>
        <v>0</v>
      </c>
      <c r="BH533" s="247">
        <f>IF(N533="sníž. přenesená",J533,0)</f>
        <v>0</v>
      </c>
      <c r="BI533" s="247">
        <f>IF(N533="nulová",J533,0)</f>
        <v>0</v>
      </c>
      <c r="BJ533" s="18" t="s">
        <v>126</v>
      </c>
      <c r="BK533" s="247">
        <f>ROUND(I533*H533,2)</f>
        <v>0</v>
      </c>
      <c r="BL533" s="18" t="s">
        <v>280</v>
      </c>
      <c r="BM533" s="246" t="s">
        <v>1041</v>
      </c>
    </row>
    <row r="534" s="13" customFormat="1">
      <c r="A534" s="13"/>
      <c r="B534" s="252"/>
      <c r="C534" s="253"/>
      <c r="D534" s="254" t="s">
        <v>194</v>
      </c>
      <c r="E534" s="255" t="s">
        <v>1</v>
      </c>
      <c r="F534" s="256" t="s">
        <v>1042</v>
      </c>
      <c r="G534" s="253"/>
      <c r="H534" s="257">
        <v>6.9569999999999999</v>
      </c>
      <c r="I534" s="258"/>
      <c r="J534" s="253"/>
      <c r="K534" s="253"/>
      <c r="L534" s="259"/>
      <c r="M534" s="260"/>
      <c r="N534" s="261"/>
      <c r="O534" s="261"/>
      <c r="P534" s="261"/>
      <c r="Q534" s="261"/>
      <c r="R534" s="261"/>
      <c r="S534" s="261"/>
      <c r="T534" s="26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63" t="s">
        <v>194</v>
      </c>
      <c r="AU534" s="263" t="s">
        <v>126</v>
      </c>
      <c r="AV534" s="13" t="s">
        <v>126</v>
      </c>
      <c r="AW534" s="13" t="s">
        <v>34</v>
      </c>
      <c r="AX534" s="13" t="s">
        <v>78</v>
      </c>
      <c r="AY534" s="263" t="s">
        <v>149</v>
      </c>
    </row>
    <row r="535" s="13" customFormat="1">
      <c r="A535" s="13"/>
      <c r="B535" s="252"/>
      <c r="C535" s="253"/>
      <c r="D535" s="254" t="s">
        <v>194</v>
      </c>
      <c r="E535" s="255" t="s">
        <v>1</v>
      </c>
      <c r="F535" s="256" t="s">
        <v>719</v>
      </c>
      <c r="G535" s="253"/>
      <c r="H535" s="257">
        <v>3.0449999999999999</v>
      </c>
      <c r="I535" s="258"/>
      <c r="J535" s="253"/>
      <c r="K535" s="253"/>
      <c r="L535" s="259"/>
      <c r="M535" s="260"/>
      <c r="N535" s="261"/>
      <c r="O535" s="261"/>
      <c r="P535" s="261"/>
      <c r="Q535" s="261"/>
      <c r="R535" s="261"/>
      <c r="S535" s="261"/>
      <c r="T535" s="26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63" t="s">
        <v>194</v>
      </c>
      <c r="AU535" s="263" t="s">
        <v>126</v>
      </c>
      <c r="AV535" s="13" t="s">
        <v>126</v>
      </c>
      <c r="AW535" s="13" t="s">
        <v>34</v>
      </c>
      <c r="AX535" s="13" t="s">
        <v>78</v>
      </c>
      <c r="AY535" s="263" t="s">
        <v>149</v>
      </c>
    </row>
    <row r="536" s="14" customFormat="1">
      <c r="A536" s="14"/>
      <c r="B536" s="274"/>
      <c r="C536" s="275"/>
      <c r="D536" s="254" t="s">
        <v>194</v>
      </c>
      <c r="E536" s="276" t="s">
        <v>1</v>
      </c>
      <c r="F536" s="277" t="s">
        <v>220</v>
      </c>
      <c r="G536" s="275"/>
      <c r="H536" s="278">
        <v>10.002000000000001</v>
      </c>
      <c r="I536" s="279"/>
      <c r="J536" s="275"/>
      <c r="K536" s="275"/>
      <c r="L536" s="280"/>
      <c r="M536" s="281"/>
      <c r="N536" s="282"/>
      <c r="O536" s="282"/>
      <c r="P536" s="282"/>
      <c r="Q536" s="282"/>
      <c r="R536" s="282"/>
      <c r="S536" s="282"/>
      <c r="T536" s="28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84" t="s">
        <v>194</v>
      </c>
      <c r="AU536" s="284" t="s">
        <v>126</v>
      </c>
      <c r="AV536" s="14" t="s">
        <v>188</v>
      </c>
      <c r="AW536" s="14" t="s">
        <v>34</v>
      </c>
      <c r="AX536" s="14" t="s">
        <v>86</v>
      </c>
      <c r="AY536" s="284" t="s">
        <v>149</v>
      </c>
    </row>
    <row r="537" s="2" customFormat="1" ht="24.15" customHeight="1">
      <c r="A537" s="39"/>
      <c r="B537" s="40"/>
      <c r="C537" s="234" t="s">
        <v>1043</v>
      </c>
      <c r="D537" s="234" t="s">
        <v>151</v>
      </c>
      <c r="E537" s="235" t="s">
        <v>1044</v>
      </c>
      <c r="F537" s="236" t="s">
        <v>1045</v>
      </c>
      <c r="G537" s="237" t="s">
        <v>192</v>
      </c>
      <c r="H537" s="238">
        <v>41.625</v>
      </c>
      <c r="I537" s="239"/>
      <c r="J537" s="240">
        <f>ROUND(I537*H537,2)</f>
        <v>0</v>
      </c>
      <c r="K537" s="236" t="s">
        <v>154</v>
      </c>
      <c r="L537" s="45"/>
      <c r="M537" s="248" t="s">
        <v>1</v>
      </c>
      <c r="N537" s="249" t="s">
        <v>44</v>
      </c>
      <c r="O537" s="92"/>
      <c r="P537" s="250">
        <f>O537*H537</f>
        <v>0</v>
      </c>
      <c r="Q537" s="250">
        <v>0.00017000000000000001</v>
      </c>
      <c r="R537" s="250">
        <f>Q537*H537</f>
        <v>0.0070762500000000009</v>
      </c>
      <c r="S537" s="250">
        <v>0</v>
      </c>
      <c r="T537" s="251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46" t="s">
        <v>280</v>
      </c>
      <c r="AT537" s="246" t="s">
        <v>151</v>
      </c>
      <c r="AU537" s="246" t="s">
        <v>126</v>
      </c>
      <c r="AY537" s="18" t="s">
        <v>149</v>
      </c>
      <c r="BE537" s="247">
        <f>IF(N537="základní",J537,0)</f>
        <v>0</v>
      </c>
      <c r="BF537" s="247">
        <f>IF(N537="snížená",J537,0)</f>
        <v>0</v>
      </c>
      <c r="BG537" s="247">
        <f>IF(N537="zákl. přenesená",J537,0)</f>
        <v>0</v>
      </c>
      <c r="BH537" s="247">
        <f>IF(N537="sníž. přenesená",J537,0)</f>
        <v>0</v>
      </c>
      <c r="BI537" s="247">
        <f>IF(N537="nulová",J537,0)</f>
        <v>0</v>
      </c>
      <c r="BJ537" s="18" t="s">
        <v>126</v>
      </c>
      <c r="BK537" s="247">
        <f>ROUND(I537*H537,2)</f>
        <v>0</v>
      </c>
      <c r="BL537" s="18" t="s">
        <v>280</v>
      </c>
      <c r="BM537" s="246" t="s">
        <v>1046</v>
      </c>
    </row>
    <row r="538" s="13" customFormat="1">
      <c r="A538" s="13"/>
      <c r="B538" s="252"/>
      <c r="C538" s="253"/>
      <c r="D538" s="254" t="s">
        <v>194</v>
      </c>
      <c r="E538" s="255" t="s">
        <v>1</v>
      </c>
      <c r="F538" s="256" t="s">
        <v>288</v>
      </c>
      <c r="G538" s="253"/>
      <c r="H538" s="257">
        <v>13.519</v>
      </c>
      <c r="I538" s="258"/>
      <c r="J538" s="253"/>
      <c r="K538" s="253"/>
      <c r="L538" s="259"/>
      <c r="M538" s="260"/>
      <c r="N538" s="261"/>
      <c r="O538" s="261"/>
      <c r="P538" s="261"/>
      <c r="Q538" s="261"/>
      <c r="R538" s="261"/>
      <c r="S538" s="261"/>
      <c r="T538" s="26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3" t="s">
        <v>194</v>
      </c>
      <c r="AU538" s="263" t="s">
        <v>126</v>
      </c>
      <c r="AV538" s="13" t="s">
        <v>126</v>
      </c>
      <c r="AW538" s="13" t="s">
        <v>34</v>
      </c>
      <c r="AX538" s="13" t="s">
        <v>78</v>
      </c>
      <c r="AY538" s="263" t="s">
        <v>149</v>
      </c>
    </row>
    <row r="539" s="13" customFormat="1">
      <c r="A539" s="13"/>
      <c r="B539" s="252"/>
      <c r="C539" s="253"/>
      <c r="D539" s="254" t="s">
        <v>194</v>
      </c>
      <c r="E539" s="255" t="s">
        <v>1</v>
      </c>
      <c r="F539" s="256" t="s">
        <v>289</v>
      </c>
      <c r="G539" s="253"/>
      <c r="H539" s="257">
        <v>28.106000000000002</v>
      </c>
      <c r="I539" s="258"/>
      <c r="J539" s="253"/>
      <c r="K539" s="253"/>
      <c r="L539" s="259"/>
      <c r="M539" s="260"/>
      <c r="N539" s="261"/>
      <c r="O539" s="261"/>
      <c r="P539" s="261"/>
      <c r="Q539" s="261"/>
      <c r="R539" s="261"/>
      <c r="S539" s="261"/>
      <c r="T539" s="26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63" t="s">
        <v>194</v>
      </c>
      <c r="AU539" s="263" t="s">
        <v>126</v>
      </c>
      <c r="AV539" s="13" t="s">
        <v>126</v>
      </c>
      <c r="AW539" s="13" t="s">
        <v>34</v>
      </c>
      <c r="AX539" s="13" t="s">
        <v>78</v>
      </c>
      <c r="AY539" s="263" t="s">
        <v>149</v>
      </c>
    </row>
    <row r="540" s="14" customFormat="1">
      <c r="A540" s="14"/>
      <c r="B540" s="274"/>
      <c r="C540" s="275"/>
      <c r="D540" s="254" t="s">
        <v>194</v>
      </c>
      <c r="E540" s="276" t="s">
        <v>1</v>
      </c>
      <c r="F540" s="277" t="s">
        <v>220</v>
      </c>
      <c r="G540" s="275"/>
      <c r="H540" s="278">
        <v>41.625</v>
      </c>
      <c r="I540" s="279"/>
      <c r="J540" s="275"/>
      <c r="K540" s="275"/>
      <c r="L540" s="280"/>
      <c r="M540" s="281"/>
      <c r="N540" s="282"/>
      <c r="O540" s="282"/>
      <c r="P540" s="282"/>
      <c r="Q540" s="282"/>
      <c r="R540" s="282"/>
      <c r="S540" s="282"/>
      <c r="T540" s="283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84" t="s">
        <v>194</v>
      </c>
      <c r="AU540" s="284" t="s">
        <v>126</v>
      </c>
      <c r="AV540" s="14" t="s">
        <v>188</v>
      </c>
      <c r="AW540" s="14" t="s">
        <v>34</v>
      </c>
      <c r="AX540" s="14" t="s">
        <v>86</v>
      </c>
      <c r="AY540" s="284" t="s">
        <v>149</v>
      </c>
    </row>
    <row r="541" s="2" customFormat="1" ht="16.5" customHeight="1">
      <c r="A541" s="39"/>
      <c r="B541" s="40"/>
      <c r="C541" s="234" t="s">
        <v>1047</v>
      </c>
      <c r="D541" s="234" t="s">
        <v>151</v>
      </c>
      <c r="E541" s="235" t="s">
        <v>1048</v>
      </c>
      <c r="F541" s="236" t="s">
        <v>1049</v>
      </c>
      <c r="G541" s="237" t="s">
        <v>192</v>
      </c>
      <c r="H541" s="238">
        <v>62.786000000000001</v>
      </c>
      <c r="I541" s="239"/>
      <c r="J541" s="240">
        <f>ROUND(I541*H541,2)</f>
        <v>0</v>
      </c>
      <c r="K541" s="236" t="s">
        <v>154</v>
      </c>
      <c r="L541" s="45"/>
      <c r="M541" s="248" t="s">
        <v>1</v>
      </c>
      <c r="N541" s="249" t="s">
        <v>44</v>
      </c>
      <c r="O541" s="92"/>
      <c r="P541" s="250">
        <f>O541*H541</f>
        <v>0</v>
      </c>
      <c r="Q541" s="250">
        <v>0</v>
      </c>
      <c r="R541" s="250">
        <f>Q541*H541</f>
        <v>0</v>
      </c>
      <c r="S541" s="250">
        <v>0</v>
      </c>
      <c r="T541" s="251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46" t="s">
        <v>280</v>
      </c>
      <c r="AT541" s="246" t="s">
        <v>151</v>
      </c>
      <c r="AU541" s="246" t="s">
        <v>126</v>
      </c>
      <c r="AY541" s="18" t="s">
        <v>149</v>
      </c>
      <c r="BE541" s="247">
        <f>IF(N541="základní",J541,0)</f>
        <v>0</v>
      </c>
      <c r="BF541" s="247">
        <f>IF(N541="snížená",J541,0)</f>
        <v>0</v>
      </c>
      <c r="BG541" s="247">
        <f>IF(N541="zákl. přenesená",J541,0)</f>
        <v>0</v>
      </c>
      <c r="BH541" s="247">
        <f>IF(N541="sníž. přenesená",J541,0)</f>
        <v>0</v>
      </c>
      <c r="BI541" s="247">
        <f>IF(N541="nulová",J541,0)</f>
        <v>0</v>
      </c>
      <c r="BJ541" s="18" t="s">
        <v>126</v>
      </c>
      <c r="BK541" s="247">
        <f>ROUND(I541*H541,2)</f>
        <v>0</v>
      </c>
      <c r="BL541" s="18" t="s">
        <v>280</v>
      </c>
      <c r="BM541" s="246" t="s">
        <v>1050</v>
      </c>
    </row>
    <row r="542" s="13" customFormat="1">
      <c r="A542" s="13"/>
      <c r="B542" s="252"/>
      <c r="C542" s="253"/>
      <c r="D542" s="254" t="s">
        <v>194</v>
      </c>
      <c r="E542" s="255" t="s">
        <v>1</v>
      </c>
      <c r="F542" s="256" t="s">
        <v>1051</v>
      </c>
      <c r="G542" s="253"/>
      <c r="H542" s="257">
        <v>6.5739999999999998</v>
      </c>
      <c r="I542" s="258"/>
      <c r="J542" s="253"/>
      <c r="K542" s="253"/>
      <c r="L542" s="259"/>
      <c r="M542" s="260"/>
      <c r="N542" s="261"/>
      <c r="O542" s="261"/>
      <c r="P542" s="261"/>
      <c r="Q542" s="261"/>
      <c r="R542" s="261"/>
      <c r="S542" s="261"/>
      <c r="T542" s="26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63" t="s">
        <v>194</v>
      </c>
      <c r="AU542" s="263" t="s">
        <v>126</v>
      </c>
      <c r="AV542" s="13" t="s">
        <v>126</v>
      </c>
      <c r="AW542" s="13" t="s">
        <v>34</v>
      </c>
      <c r="AX542" s="13" t="s">
        <v>78</v>
      </c>
      <c r="AY542" s="263" t="s">
        <v>149</v>
      </c>
    </row>
    <row r="543" s="13" customFormat="1">
      <c r="A543" s="13"/>
      <c r="B543" s="252"/>
      <c r="C543" s="253"/>
      <c r="D543" s="254" t="s">
        <v>194</v>
      </c>
      <c r="E543" s="255" t="s">
        <v>1</v>
      </c>
      <c r="F543" s="256" t="s">
        <v>1052</v>
      </c>
      <c r="G543" s="253"/>
      <c r="H543" s="257">
        <v>56.212000000000003</v>
      </c>
      <c r="I543" s="258"/>
      <c r="J543" s="253"/>
      <c r="K543" s="253"/>
      <c r="L543" s="259"/>
      <c r="M543" s="260"/>
      <c r="N543" s="261"/>
      <c r="O543" s="261"/>
      <c r="P543" s="261"/>
      <c r="Q543" s="261"/>
      <c r="R543" s="261"/>
      <c r="S543" s="261"/>
      <c r="T543" s="26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63" t="s">
        <v>194</v>
      </c>
      <c r="AU543" s="263" t="s">
        <v>126</v>
      </c>
      <c r="AV543" s="13" t="s">
        <v>126</v>
      </c>
      <c r="AW543" s="13" t="s">
        <v>34</v>
      </c>
      <c r="AX543" s="13" t="s">
        <v>78</v>
      </c>
      <c r="AY543" s="263" t="s">
        <v>149</v>
      </c>
    </row>
    <row r="544" s="14" customFormat="1">
      <c r="A544" s="14"/>
      <c r="B544" s="274"/>
      <c r="C544" s="275"/>
      <c r="D544" s="254" t="s">
        <v>194</v>
      </c>
      <c r="E544" s="276" t="s">
        <v>1</v>
      </c>
      <c r="F544" s="277" t="s">
        <v>220</v>
      </c>
      <c r="G544" s="275"/>
      <c r="H544" s="278">
        <v>62.786000000000001</v>
      </c>
      <c r="I544" s="279"/>
      <c r="J544" s="275"/>
      <c r="K544" s="275"/>
      <c r="L544" s="280"/>
      <c r="M544" s="281"/>
      <c r="N544" s="282"/>
      <c r="O544" s="282"/>
      <c r="P544" s="282"/>
      <c r="Q544" s="282"/>
      <c r="R544" s="282"/>
      <c r="S544" s="282"/>
      <c r="T544" s="28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84" t="s">
        <v>194</v>
      </c>
      <c r="AU544" s="284" t="s">
        <v>126</v>
      </c>
      <c r="AV544" s="14" t="s">
        <v>188</v>
      </c>
      <c r="AW544" s="14" t="s">
        <v>34</v>
      </c>
      <c r="AX544" s="14" t="s">
        <v>86</v>
      </c>
      <c r="AY544" s="284" t="s">
        <v>149</v>
      </c>
    </row>
    <row r="545" s="2" customFormat="1" ht="24.15" customHeight="1">
      <c r="A545" s="39"/>
      <c r="B545" s="40"/>
      <c r="C545" s="234" t="s">
        <v>1053</v>
      </c>
      <c r="D545" s="234" t="s">
        <v>151</v>
      </c>
      <c r="E545" s="235" t="s">
        <v>1054</v>
      </c>
      <c r="F545" s="236" t="s">
        <v>1055</v>
      </c>
      <c r="G545" s="237" t="s">
        <v>198</v>
      </c>
      <c r="H545" s="238">
        <v>0.017000000000000001</v>
      </c>
      <c r="I545" s="239"/>
      <c r="J545" s="240">
        <f>ROUND(I545*H545,2)</f>
        <v>0</v>
      </c>
      <c r="K545" s="236" t="s">
        <v>154</v>
      </c>
      <c r="L545" s="45"/>
      <c r="M545" s="248" t="s">
        <v>1</v>
      </c>
      <c r="N545" s="249" t="s">
        <v>44</v>
      </c>
      <c r="O545" s="92"/>
      <c r="P545" s="250">
        <f>O545*H545</f>
        <v>0</v>
      </c>
      <c r="Q545" s="250">
        <v>0</v>
      </c>
      <c r="R545" s="250">
        <f>Q545*H545</f>
        <v>0</v>
      </c>
      <c r="S545" s="250">
        <v>0</v>
      </c>
      <c r="T545" s="251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46" t="s">
        <v>280</v>
      </c>
      <c r="AT545" s="246" t="s">
        <v>151</v>
      </c>
      <c r="AU545" s="246" t="s">
        <v>126</v>
      </c>
      <c r="AY545" s="18" t="s">
        <v>149</v>
      </c>
      <c r="BE545" s="247">
        <f>IF(N545="základní",J545,0)</f>
        <v>0</v>
      </c>
      <c r="BF545" s="247">
        <f>IF(N545="snížená",J545,0)</f>
        <v>0</v>
      </c>
      <c r="BG545" s="247">
        <f>IF(N545="zákl. přenesená",J545,0)</f>
        <v>0</v>
      </c>
      <c r="BH545" s="247">
        <f>IF(N545="sníž. přenesená",J545,0)</f>
        <v>0</v>
      </c>
      <c r="BI545" s="247">
        <f>IF(N545="nulová",J545,0)</f>
        <v>0</v>
      </c>
      <c r="BJ545" s="18" t="s">
        <v>126</v>
      </c>
      <c r="BK545" s="247">
        <f>ROUND(I545*H545,2)</f>
        <v>0</v>
      </c>
      <c r="BL545" s="18" t="s">
        <v>280</v>
      </c>
      <c r="BM545" s="246" t="s">
        <v>1056</v>
      </c>
    </row>
    <row r="546" s="2" customFormat="1" ht="24.15" customHeight="1">
      <c r="A546" s="39"/>
      <c r="B546" s="40"/>
      <c r="C546" s="234" t="s">
        <v>1057</v>
      </c>
      <c r="D546" s="234" t="s">
        <v>151</v>
      </c>
      <c r="E546" s="235" t="s">
        <v>1058</v>
      </c>
      <c r="F546" s="236" t="s">
        <v>1059</v>
      </c>
      <c r="G546" s="237" t="s">
        <v>198</v>
      </c>
      <c r="H546" s="238">
        <v>0.017000000000000001</v>
      </c>
      <c r="I546" s="239"/>
      <c r="J546" s="240">
        <f>ROUND(I546*H546,2)</f>
        <v>0</v>
      </c>
      <c r="K546" s="236" t="s">
        <v>154</v>
      </c>
      <c r="L546" s="45"/>
      <c r="M546" s="248" t="s">
        <v>1</v>
      </c>
      <c r="N546" s="249" t="s">
        <v>44</v>
      </c>
      <c r="O546" s="92"/>
      <c r="P546" s="250">
        <f>O546*H546</f>
        <v>0</v>
      </c>
      <c r="Q546" s="250">
        <v>0</v>
      </c>
      <c r="R546" s="250">
        <f>Q546*H546</f>
        <v>0</v>
      </c>
      <c r="S546" s="250">
        <v>0</v>
      </c>
      <c r="T546" s="251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46" t="s">
        <v>280</v>
      </c>
      <c r="AT546" s="246" t="s">
        <v>151</v>
      </c>
      <c r="AU546" s="246" t="s">
        <v>126</v>
      </c>
      <c r="AY546" s="18" t="s">
        <v>149</v>
      </c>
      <c r="BE546" s="247">
        <f>IF(N546="základní",J546,0)</f>
        <v>0</v>
      </c>
      <c r="BF546" s="247">
        <f>IF(N546="snížená",J546,0)</f>
        <v>0</v>
      </c>
      <c r="BG546" s="247">
        <f>IF(N546="zákl. přenesená",J546,0)</f>
        <v>0</v>
      </c>
      <c r="BH546" s="247">
        <f>IF(N546="sníž. přenesená",J546,0)</f>
        <v>0</v>
      </c>
      <c r="BI546" s="247">
        <f>IF(N546="nulová",J546,0)</f>
        <v>0</v>
      </c>
      <c r="BJ546" s="18" t="s">
        <v>126</v>
      </c>
      <c r="BK546" s="247">
        <f>ROUND(I546*H546,2)</f>
        <v>0</v>
      </c>
      <c r="BL546" s="18" t="s">
        <v>280</v>
      </c>
      <c r="BM546" s="246" t="s">
        <v>1060</v>
      </c>
    </row>
    <row r="547" s="12" customFormat="1" ht="22.8" customHeight="1">
      <c r="A547" s="12"/>
      <c r="B547" s="218"/>
      <c r="C547" s="219"/>
      <c r="D547" s="220" t="s">
        <v>77</v>
      </c>
      <c r="E547" s="232" t="s">
        <v>1061</v>
      </c>
      <c r="F547" s="232" t="s">
        <v>1062</v>
      </c>
      <c r="G547" s="219"/>
      <c r="H547" s="219"/>
      <c r="I547" s="222"/>
      <c r="J547" s="233">
        <f>BK547</f>
        <v>0</v>
      </c>
      <c r="K547" s="219"/>
      <c r="L547" s="224"/>
      <c r="M547" s="225"/>
      <c r="N547" s="226"/>
      <c r="O547" s="226"/>
      <c r="P547" s="227">
        <f>SUM(P548:P550)</f>
        <v>0</v>
      </c>
      <c r="Q547" s="226"/>
      <c r="R547" s="227">
        <f>SUM(R548:R550)</f>
        <v>0</v>
      </c>
      <c r="S547" s="226"/>
      <c r="T547" s="228">
        <f>SUM(T548:T550)</f>
        <v>0.073668000000000011</v>
      </c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R547" s="229" t="s">
        <v>126</v>
      </c>
      <c r="AT547" s="230" t="s">
        <v>77</v>
      </c>
      <c r="AU547" s="230" t="s">
        <v>86</v>
      </c>
      <c r="AY547" s="229" t="s">
        <v>149</v>
      </c>
      <c r="BK547" s="231">
        <f>SUM(BK548:BK550)</f>
        <v>0</v>
      </c>
    </row>
    <row r="548" s="2" customFormat="1" ht="24.15" customHeight="1">
      <c r="A548" s="39"/>
      <c r="B548" s="40"/>
      <c r="C548" s="234" t="s">
        <v>1063</v>
      </c>
      <c r="D548" s="234" t="s">
        <v>151</v>
      </c>
      <c r="E548" s="235" t="s">
        <v>1064</v>
      </c>
      <c r="F548" s="236" t="s">
        <v>1065</v>
      </c>
      <c r="G548" s="237" t="s">
        <v>192</v>
      </c>
      <c r="H548" s="238">
        <v>24.556000000000001</v>
      </c>
      <c r="I548" s="239"/>
      <c r="J548" s="240">
        <f>ROUND(I548*H548,2)</f>
        <v>0</v>
      </c>
      <c r="K548" s="236" t="s">
        <v>154</v>
      </c>
      <c r="L548" s="45"/>
      <c r="M548" s="248" t="s">
        <v>1</v>
      </c>
      <c r="N548" s="249" t="s">
        <v>44</v>
      </c>
      <c r="O548" s="92"/>
      <c r="P548" s="250">
        <f>O548*H548</f>
        <v>0</v>
      </c>
      <c r="Q548" s="250">
        <v>0</v>
      </c>
      <c r="R548" s="250">
        <f>Q548*H548</f>
        <v>0</v>
      </c>
      <c r="S548" s="250">
        <v>0.0030000000000000001</v>
      </c>
      <c r="T548" s="251">
        <f>S548*H548</f>
        <v>0.073668000000000011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46" t="s">
        <v>280</v>
      </c>
      <c r="AT548" s="246" t="s">
        <v>151</v>
      </c>
      <c r="AU548" s="246" t="s">
        <v>126</v>
      </c>
      <c r="AY548" s="18" t="s">
        <v>149</v>
      </c>
      <c r="BE548" s="247">
        <f>IF(N548="základní",J548,0)</f>
        <v>0</v>
      </c>
      <c r="BF548" s="247">
        <f>IF(N548="snížená",J548,0)</f>
        <v>0</v>
      </c>
      <c r="BG548" s="247">
        <f>IF(N548="zákl. přenesená",J548,0)</f>
        <v>0</v>
      </c>
      <c r="BH548" s="247">
        <f>IF(N548="sníž. přenesená",J548,0)</f>
        <v>0</v>
      </c>
      <c r="BI548" s="247">
        <f>IF(N548="nulová",J548,0)</f>
        <v>0</v>
      </c>
      <c r="BJ548" s="18" t="s">
        <v>126</v>
      </c>
      <c r="BK548" s="247">
        <f>ROUND(I548*H548,2)</f>
        <v>0</v>
      </c>
      <c r="BL548" s="18" t="s">
        <v>280</v>
      </c>
      <c r="BM548" s="246" t="s">
        <v>1066</v>
      </c>
    </row>
    <row r="549" s="13" customFormat="1">
      <c r="A549" s="13"/>
      <c r="B549" s="252"/>
      <c r="C549" s="253"/>
      <c r="D549" s="254" t="s">
        <v>194</v>
      </c>
      <c r="E549" s="255" t="s">
        <v>1</v>
      </c>
      <c r="F549" s="256" t="s">
        <v>1067</v>
      </c>
      <c r="G549" s="253"/>
      <c r="H549" s="257">
        <v>24.556000000000001</v>
      </c>
      <c r="I549" s="258"/>
      <c r="J549" s="253"/>
      <c r="K549" s="253"/>
      <c r="L549" s="259"/>
      <c r="M549" s="260"/>
      <c r="N549" s="261"/>
      <c r="O549" s="261"/>
      <c r="P549" s="261"/>
      <c r="Q549" s="261"/>
      <c r="R549" s="261"/>
      <c r="S549" s="261"/>
      <c r="T549" s="26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63" t="s">
        <v>194</v>
      </c>
      <c r="AU549" s="263" t="s">
        <v>126</v>
      </c>
      <c r="AV549" s="13" t="s">
        <v>126</v>
      </c>
      <c r="AW549" s="13" t="s">
        <v>34</v>
      </c>
      <c r="AX549" s="13" t="s">
        <v>78</v>
      </c>
      <c r="AY549" s="263" t="s">
        <v>149</v>
      </c>
    </row>
    <row r="550" s="14" customFormat="1">
      <c r="A550" s="14"/>
      <c r="B550" s="274"/>
      <c r="C550" s="275"/>
      <c r="D550" s="254" t="s">
        <v>194</v>
      </c>
      <c r="E550" s="276" t="s">
        <v>1</v>
      </c>
      <c r="F550" s="277" t="s">
        <v>220</v>
      </c>
      <c r="G550" s="275"/>
      <c r="H550" s="278">
        <v>24.556000000000001</v>
      </c>
      <c r="I550" s="279"/>
      <c r="J550" s="275"/>
      <c r="K550" s="275"/>
      <c r="L550" s="280"/>
      <c r="M550" s="281"/>
      <c r="N550" s="282"/>
      <c r="O550" s="282"/>
      <c r="P550" s="282"/>
      <c r="Q550" s="282"/>
      <c r="R550" s="282"/>
      <c r="S550" s="282"/>
      <c r="T550" s="28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84" t="s">
        <v>194</v>
      </c>
      <c r="AU550" s="284" t="s">
        <v>126</v>
      </c>
      <c r="AV550" s="14" t="s">
        <v>188</v>
      </c>
      <c r="AW550" s="14" t="s">
        <v>34</v>
      </c>
      <c r="AX550" s="14" t="s">
        <v>86</v>
      </c>
      <c r="AY550" s="284" t="s">
        <v>149</v>
      </c>
    </row>
    <row r="551" s="12" customFormat="1" ht="22.8" customHeight="1">
      <c r="A551" s="12"/>
      <c r="B551" s="218"/>
      <c r="C551" s="219"/>
      <c r="D551" s="220" t="s">
        <v>77</v>
      </c>
      <c r="E551" s="232" t="s">
        <v>1068</v>
      </c>
      <c r="F551" s="232" t="s">
        <v>1069</v>
      </c>
      <c r="G551" s="219"/>
      <c r="H551" s="219"/>
      <c r="I551" s="222"/>
      <c r="J551" s="233">
        <f>BK551</f>
        <v>0</v>
      </c>
      <c r="K551" s="219"/>
      <c r="L551" s="224"/>
      <c r="M551" s="225"/>
      <c r="N551" s="226"/>
      <c r="O551" s="226"/>
      <c r="P551" s="227">
        <f>SUM(P552:P590)</f>
        <v>0</v>
      </c>
      <c r="Q551" s="226"/>
      <c r="R551" s="227">
        <f>SUM(R552:R590)</f>
        <v>0.68188271999999994</v>
      </c>
      <c r="S551" s="226"/>
      <c r="T551" s="228">
        <f>SUM(T552:T590)</f>
        <v>0.86501439999999996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229" t="s">
        <v>126</v>
      </c>
      <c r="AT551" s="230" t="s">
        <v>77</v>
      </c>
      <c r="AU551" s="230" t="s">
        <v>86</v>
      </c>
      <c r="AY551" s="229" t="s">
        <v>149</v>
      </c>
      <c r="BK551" s="231">
        <f>SUM(BK552:BK590)</f>
        <v>0</v>
      </c>
    </row>
    <row r="552" s="2" customFormat="1" ht="24.15" customHeight="1">
      <c r="A552" s="39"/>
      <c r="B552" s="40"/>
      <c r="C552" s="234" t="s">
        <v>1070</v>
      </c>
      <c r="D552" s="234" t="s">
        <v>151</v>
      </c>
      <c r="E552" s="235" t="s">
        <v>1071</v>
      </c>
      <c r="F552" s="236" t="s">
        <v>1072</v>
      </c>
      <c r="G552" s="237" t="s">
        <v>192</v>
      </c>
      <c r="H552" s="238">
        <v>8.8089999999999993</v>
      </c>
      <c r="I552" s="239"/>
      <c r="J552" s="240">
        <f>ROUND(I552*H552,2)</f>
        <v>0</v>
      </c>
      <c r="K552" s="236" t="s">
        <v>154</v>
      </c>
      <c r="L552" s="45"/>
      <c r="M552" s="248" t="s">
        <v>1</v>
      </c>
      <c r="N552" s="249" t="s">
        <v>44</v>
      </c>
      <c r="O552" s="92"/>
      <c r="P552" s="250">
        <f>O552*H552</f>
        <v>0</v>
      </c>
      <c r="Q552" s="250">
        <v>0.0015</v>
      </c>
      <c r="R552" s="250">
        <f>Q552*H552</f>
        <v>0.0132135</v>
      </c>
      <c r="S552" s="250">
        <v>0</v>
      </c>
      <c r="T552" s="251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6" t="s">
        <v>280</v>
      </c>
      <c r="AT552" s="246" t="s">
        <v>151</v>
      </c>
      <c r="AU552" s="246" t="s">
        <v>126</v>
      </c>
      <c r="AY552" s="18" t="s">
        <v>149</v>
      </c>
      <c r="BE552" s="247">
        <f>IF(N552="základní",J552,0)</f>
        <v>0</v>
      </c>
      <c r="BF552" s="247">
        <f>IF(N552="snížená",J552,0)</f>
        <v>0</v>
      </c>
      <c r="BG552" s="247">
        <f>IF(N552="zákl. přenesená",J552,0)</f>
        <v>0</v>
      </c>
      <c r="BH552" s="247">
        <f>IF(N552="sníž. přenesená",J552,0)</f>
        <v>0</v>
      </c>
      <c r="BI552" s="247">
        <f>IF(N552="nulová",J552,0)</f>
        <v>0</v>
      </c>
      <c r="BJ552" s="18" t="s">
        <v>126</v>
      </c>
      <c r="BK552" s="247">
        <f>ROUND(I552*H552,2)</f>
        <v>0</v>
      </c>
      <c r="BL552" s="18" t="s">
        <v>280</v>
      </c>
      <c r="BM552" s="246" t="s">
        <v>1073</v>
      </c>
    </row>
    <row r="553" s="13" customFormat="1">
      <c r="A553" s="13"/>
      <c r="B553" s="252"/>
      <c r="C553" s="253"/>
      <c r="D553" s="254" t="s">
        <v>194</v>
      </c>
      <c r="E553" s="255" t="s">
        <v>1</v>
      </c>
      <c r="F553" s="256" t="s">
        <v>1074</v>
      </c>
      <c r="G553" s="253"/>
      <c r="H553" s="257">
        <v>8.8089999999999993</v>
      </c>
      <c r="I553" s="258"/>
      <c r="J553" s="253"/>
      <c r="K553" s="253"/>
      <c r="L553" s="259"/>
      <c r="M553" s="260"/>
      <c r="N553" s="261"/>
      <c r="O553" s="261"/>
      <c r="P553" s="261"/>
      <c r="Q553" s="261"/>
      <c r="R553" s="261"/>
      <c r="S553" s="261"/>
      <c r="T553" s="262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63" t="s">
        <v>194</v>
      </c>
      <c r="AU553" s="263" t="s">
        <v>126</v>
      </c>
      <c r="AV553" s="13" t="s">
        <v>126</v>
      </c>
      <c r="AW553" s="13" t="s">
        <v>34</v>
      </c>
      <c r="AX553" s="13" t="s">
        <v>86</v>
      </c>
      <c r="AY553" s="263" t="s">
        <v>149</v>
      </c>
    </row>
    <row r="554" s="2" customFormat="1" ht="16.5" customHeight="1">
      <c r="A554" s="39"/>
      <c r="B554" s="40"/>
      <c r="C554" s="234" t="s">
        <v>1075</v>
      </c>
      <c r="D554" s="234" t="s">
        <v>151</v>
      </c>
      <c r="E554" s="235" t="s">
        <v>1076</v>
      </c>
      <c r="F554" s="236" t="s">
        <v>1077</v>
      </c>
      <c r="G554" s="237" t="s">
        <v>187</v>
      </c>
      <c r="H554" s="238">
        <v>4</v>
      </c>
      <c r="I554" s="239"/>
      <c r="J554" s="240">
        <f>ROUND(I554*H554,2)</f>
        <v>0</v>
      </c>
      <c r="K554" s="236" t="s">
        <v>154</v>
      </c>
      <c r="L554" s="45"/>
      <c r="M554" s="248" t="s">
        <v>1</v>
      </c>
      <c r="N554" s="249" t="s">
        <v>44</v>
      </c>
      <c r="O554" s="92"/>
      <c r="P554" s="250">
        <f>O554*H554</f>
        <v>0</v>
      </c>
      <c r="Q554" s="250">
        <v>0.00021000000000000001</v>
      </c>
      <c r="R554" s="250">
        <f>Q554*H554</f>
        <v>0.00084000000000000003</v>
      </c>
      <c r="S554" s="250">
        <v>0</v>
      </c>
      <c r="T554" s="251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46" t="s">
        <v>280</v>
      </c>
      <c r="AT554" s="246" t="s">
        <v>151</v>
      </c>
      <c r="AU554" s="246" t="s">
        <v>126</v>
      </c>
      <c r="AY554" s="18" t="s">
        <v>149</v>
      </c>
      <c r="BE554" s="247">
        <f>IF(N554="základní",J554,0)</f>
        <v>0</v>
      </c>
      <c r="BF554" s="247">
        <f>IF(N554="snížená",J554,0)</f>
        <v>0</v>
      </c>
      <c r="BG554" s="247">
        <f>IF(N554="zákl. přenesená",J554,0)</f>
        <v>0</v>
      </c>
      <c r="BH554" s="247">
        <f>IF(N554="sníž. přenesená",J554,0)</f>
        <v>0</v>
      </c>
      <c r="BI554" s="247">
        <f>IF(N554="nulová",J554,0)</f>
        <v>0</v>
      </c>
      <c r="BJ554" s="18" t="s">
        <v>126</v>
      </c>
      <c r="BK554" s="247">
        <f>ROUND(I554*H554,2)</f>
        <v>0</v>
      </c>
      <c r="BL554" s="18" t="s">
        <v>280</v>
      </c>
      <c r="BM554" s="246" t="s">
        <v>1078</v>
      </c>
    </row>
    <row r="555" s="2" customFormat="1" ht="24.15" customHeight="1">
      <c r="A555" s="39"/>
      <c r="B555" s="40"/>
      <c r="C555" s="234" t="s">
        <v>1079</v>
      </c>
      <c r="D555" s="234" t="s">
        <v>151</v>
      </c>
      <c r="E555" s="235" t="s">
        <v>1080</v>
      </c>
      <c r="F555" s="236" t="s">
        <v>1081</v>
      </c>
      <c r="G555" s="237" t="s">
        <v>312</v>
      </c>
      <c r="H555" s="238">
        <v>10.666</v>
      </c>
      <c r="I555" s="239"/>
      <c r="J555" s="240">
        <f>ROUND(I555*H555,2)</f>
        <v>0</v>
      </c>
      <c r="K555" s="236" t="s">
        <v>154</v>
      </c>
      <c r="L555" s="45"/>
      <c r="M555" s="248" t="s">
        <v>1</v>
      </c>
      <c r="N555" s="249" t="s">
        <v>44</v>
      </c>
      <c r="O555" s="92"/>
      <c r="P555" s="250">
        <f>O555*H555</f>
        <v>0</v>
      </c>
      <c r="Q555" s="250">
        <v>0.00032000000000000003</v>
      </c>
      <c r="R555" s="250">
        <f>Q555*H555</f>
        <v>0.0034131200000000004</v>
      </c>
      <c r="S555" s="250">
        <v>0</v>
      </c>
      <c r="T555" s="251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46" t="s">
        <v>280</v>
      </c>
      <c r="AT555" s="246" t="s">
        <v>151</v>
      </c>
      <c r="AU555" s="246" t="s">
        <v>126</v>
      </c>
      <c r="AY555" s="18" t="s">
        <v>149</v>
      </c>
      <c r="BE555" s="247">
        <f>IF(N555="základní",J555,0)</f>
        <v>0</v>
      </c>
      <c r="BF555" s="247">
        <f>IF(N555="snížená",J555,0)</f>
        <v>0</v>
      </c>
      <c r="BG555" s="247">
        <f>IF(N555="zákl. přenesená",J555,0)</f>
        <v>0</v>
      </c>
      <c r="BH555" s="247">
        <f>IF(N555="sníž. přenesená",J555,0)</f>
        <v>0</v>
      </c>
      <c r="BI555" s="247">
        <f>IF(N555="nulová",J555,0)</f>
        <v>0</v>
      </c>
      <c r="BJ555" s="18" t="s">
        <v>126</v>
      </c>
      <c r="BK555" s="247">
        <f>ROUND(I555*H555,2)</f>
        <v>0</v>
      </c>
      <c r="BL555" s="18" t="s">
        <v>280</v>
      </c>
      <c r="BM555" s="246" t="s">
        <v>1082</v>
      </c>
    </row>
    <row r="556" s="13" customFormat="1">
      <c r="A556" s="13"/>
      <c r="B556" s="252"/>
      <c r="C556" s="253"/>
      <c r="D556" s="254" t="s">
        <v>194</v>
      </c>
      <c r="E556" s="255" t="s">
        <v>1</v>
      </c>
      <c r="F556" s="256" t="s">
        <v>1083</v>
      </c>
      <c r="G556" s="253"/>
      <c r="H556" s="257">
        <v>10.666</v>
      </c>
      <c r="I556" s="258"/>
      <c r="J556" s="253"/>
      <c r="K556" s="253"/>
      <c r="L556" s="259"/>
      <c r="M556" s="260"/>
      <c r="N556" s="261"/>
      <c r="O556" s="261"/>
      <c r="P556" s="261"/>
      <c r="Q556" s="261"/>
      <c r="R556" s="261"/>
      <c r="S556" s="261"/>
      <c r="T556" s="262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63" t="s">
        <v>194</v>
      </c>
      <c r="AU556" s="263" t="s">
        <v>126</v>
      </c>
      <c r="AV556" s="13" t="s">
        <v>126</v>
      </c>
      <c r="AW556" s="13" t="s">
        <v>34</v>
      </c>
      <c r="AX556" s="13" t="s">
        <v>86</v>
      </c>
      <c r="AY556" s="263" t="s">
        <v>149</v>
      </c>
    </row>
    <row r="557" s="2" customFormat="1" ht="16.5" customHeight="1">
      <c r="A557" s="39"/>
      <c r="B557" s="40"/>
      <c r="C557" s="234" t="s">
        <v>1084</v>
      </c>
      <c r="D557" s="234" t="s">
        <v>151</v>
      </c>
      <c r="E557" s="235" t="s">
        <v>1085</v>
      </c>
      <c r="F557" s="236" t="s">
        <v>1086</v>
      </c>
      <c r="G557" s="237" t="s">
        <v>192</v>
      </c>
      <c r="H557" s="238">
        <v>39.433</v>
      </c>
      <c r="I557" s="239"/>
      <c r="J557" s="240">
        <f>ROUND(I557*H557,2)</f>
        <v>0</v>
      </c>
      <c r="K557" s="236" t="s">
        <v>154</v>
      </c>
      <c r="L557" s="45"/>
      <c r="M557" s="248" t="s">
        <v>1</v>
      </c>
      <c r="N557" s="249" t="s">
        <v>44</v>
      </c>
      <c r="O557" s="92"/>
      <c r="P557" s="250">
        <f>O557*H557</f>
        <v>0</v>
      </c>
      <c r="Q557" s="250">
        <v>0.0044999999999999997</v>
      </c>
      <c r="R557" s="250">
        <f>Q557*H557</f>
        <v>0.17744849999999998</v>
      </c>
      <c r="S557" s="250">
        <v>0</v>
      </c>
      <c r="T557" s="251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46" t="s">
        <v>280</v>
      </c>
      <c r="AT557" s="246" t="s">
        <v>151</v>
      </c>
      <c r="AU557" s="246" t="s">
        <v>126</v>
      </c>
      <c r="AY557" s="18" t="s">
        <v>149</v>
      </c>
      <c r="BE557" s="247">
        <f>IF(N557="základní",J557,0)</f>
        <v>0</v>
      </c>
      <c r="BF557" s="247">
        <f>IF(N557="snížená",J557,0)</f>
        <v>0</v>
      </c>
      <c r="BG557" s="247">
        <f>IF(N557="zákl. přenesená",J557,0)</f>
        <v>0</v>
      </c>
      <c r="BH557" s="247">
        <f>IF(N557="sníž. přenesená",J557,0)</f>
        <v>0</v>
      </c>
      <c r="BI557" s="247">
        <f>IF(N557="nulová",J557,0)</f>
        <v>0</v>
      </c>
      <c r="BJ557" s="18" t="s">
        <v>126</v>
      </c>
      <c r="BK557" s="247">
        <f>ROUND(I557*H557,2)</f>
        <v>0</v>
      </c>
      <c r="BL557" s="18" t="s">
        <v>280</v>
      </c>
      <c r="BM557" s="246" t="s">
        <v>1087</v>
      </c>
    </row>
    <row r="558" s="13" customFormat="1">
      <c r="A558" s="13"/>
      <c r="B558" s="252"/>
      <c r="C558" s="253"/>
      <c r="D558" s="254" t="s">
        <v>194</v>
      </c>
      <c r="E558" s="255" t="s">
        <v>1</v>
      </c>
      <c r="F558" s="256" t="s">
        <v>243</v>
      </c>
      <c r="G558" s="253"/>
      <c r="H558" s="257">
        <v>26.748000000000001</v>
      </c>
      <c r="I558" s="258"/>
      <c r="J558" s="253"/>
      <c r="K558" s="253"/>
      <c r="L558" s="259"/>
      <c r="M558" s="260"/>
      <c r="N558" s="261"/>
      <c r="O558" s="261"/>
      <c r="P558" s="261"/>
      <c r="Q558" s="261"/>
      <c r="R558" s="261"/>
      <c r="S558" s="261"/>
      <c r="T558" s="26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63" t="s">
        <v>194</v>
      </c>
      <c r="AU558" s="263" t="s">
        <v>126</v>
      </c>
      <c r="AV558" s="13" t="s">
        <v>126</v>
      </c>
      <c r="AW558" s="13" t="s">
        <v>34</v>
      </c>
      <c r="AX558" s="13" t="s">
        <v>78</v>
      </c>
      <c r="AY558" s="263" t="s">
        <v>149</v>
      </c>
    </row>
    <row r="559" s="13" customFormat="1">
      <c r="A559" s="13"/>
      <c r="B559" s="252"/>
      <c r="C559" s="253"/>
      <c r="D559" s="254" t="s">
        <v>194</v>
      </c>
      <c r="E559" s="255" t="s">
        <v>1</v>
      </c>
      <c r="F559" s="256" t="s">
        <v>244</v>
      </c>
      <c r="G559" s="253"/>
      <c r="H559" s="257">
        <v>-1.9950000000000001</v>
      </c>
      <c r="I559" s="258"/>
      <c r="J559" s="253"/>
      <c r="K559" s="253"/>
      <c r="L559" s="259"/>
      <c r="M559" s="260"/>
      <c r="N559" s="261"/>
      <c r="O559" s="261"/>
      <c r="P559" s="261"/>
      <c r="Q559" s="261"/>
      <c r="R559" s="261"/>
      <c r="S559" s="261"/>
      <c r="T559" s="26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63" t="s">
        <v>194</v>
      </c>
      <c r="AU559" s="263" t="s">
        <v>126</v>
      </c>
      <c r="AV559" s="13" t="s">
        <v>126</v>
      </c>
      <c r="AW559" s="13" t="s">
        <v>34</v>
      </c>
      <c r="AX559" s="13" t="s">
        <v>78</v>
      </c>
      <c r="AY559" s="263" t="s">
        <v>149</v>
      </c>
    </row>
    <row r="560" s="13" customFormat="1">
      <c r="A560" s="13"/>
      <c r="B560" s="252"/>
      <c r="C560" s="253"/>
      <c r="D560" s="254" t="s">
        <v>194</v>
      </c>
      <c r="E560" s="255" t="s">
        <v>1</v>
      </c>
      <c r="F560" s="256" t="s">
        <v>247</v>
      </c>
      <c r="G560" s="253"/>
      <c r="H560" s="257">
        <v>2.1000000000000001</v>
      </c>
      <c r="I560" s="258"/>
      <c r="J560" s="253"/>
      <c r="K560" s="253"/>
      <c r="L560" s="259"/>
      <c r="M560" s="260"/>
      <c r="N560" s="261"/>
      <c r="O560" s="261"/>
      <c r="P560" s="261"/>
      <c r="Q560" s="261"/>
      <c r="R560" s="261"/>
      <c r="S560" s="261"/>
      <c r="T560" s="26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63" t="s">
        <v>194</v>
      </c>
      <c r="AU560" s="263" t="s">
        <v>126</v>
      </c>
      <c r="AV560" s="13" t="s">
        <v>126</v>
      </c>
      <c r="AW560" s="13" t="s">
        <v>34</v>
      </c>
      <c r="AX560" s="13" t="s">
        <v>78</v>
      </c>
      <c r="AY560" s="263" t="s">
        <v>149</v>
      </c>
    </row>
    <row r="561" s="13" customFormat="1">
      <c r="A561" s="13"/>
      <c r="B561" s="252"/>
      <c r="C561" s="253"/>
      <c r="D561" s="254" t="s">
        <v>194</v>
      </c>
      <c r="E561" s="255" t="s">
        <v>1</v>
      </c>
      <c r="F561" s="256" t="s">
        <v>248</v>
      </c>
      <c r="G561" s="253"/>
      <c r="H561" s="257">
        <v>0.48999999999999999</v>
      </c>
      <c r="I561" s="258"/>
      <c r="J561" s="253"/>
      <c r="K561" s="253"/>
      <c r="L561" s="259"/>
      <c r="M561" s="260"/>
      <c r="N561" s="261"/>
      <c r="O561" s="261"/>
      <c r="P561" s="261"/>
      <c r="Q561" s="261"/>
      <c r="R561" s="261"/>
      <c r="S561" s="261"/>
      <c r="T561" s="26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63" t="s">
        <v>194</v>
      </c>
      <c r="AU561" s="263" t="s">
        <v>126</v>
      </c>
      <c r="AV561" s="13" t="s">
        <v>126</v>
      </c>
      <c r="AW561" s="13" t="s">
        <v>34</v>
      </c>
      <c r="AX561" s="13" t="s">
        <v>78</v>
      </c>
      <c r="AY561" s="263" t="s">
        <v>149</v>
      </c>
    </row>
    <row r="562" s="13" customFormat="1">
      <c r="A562" s="13"/>
      <c r="B562" s="252"/>
      <c r="C562" s="253"/>
      <c r="D562" s="254" t="s">
        <v>194</v>
      </c>
      <c r="E562" s="255" t="s">
        <v>1</v>
      </c>
      <c r="F562" s="256" t="s">
        <v>249</v>
      </c>
      <c r="G562" s="253"/>
      <c r="H562" s="257">
        <v>2.04</v>
      </c>
      <c r="I562" s="258"/>
      <c r="J562" s="253"/>
      <c r="K562" s="253"/>
      <c r="L562" s="259"/>
      <c r="M562" s="260"/>
      <c r="N562" s="261"/>
      <c r="O562" s="261"/>
      <c r="P562" s="261"/>
      <c r="Q562" s="261"/>
      <c r="R562" s="261"/>
      <c r="S562" s="261"/>
      <c r="T562" s="262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63" t="s">
        <v>194</v>
      </c>
      <c r="AU562" s="263" t="s">
        <v>126</v>
      </c>
      <c r="AV562" s="13" t="s">
        <v>126</v>
      </c>
      <c r="AW562" s="13" t="s">
        <v>34</v>
      </c>
      <c r="AX562" s="13" t="s">
        <v>78</v>
      </c>
      <c r="AY562" s="263" t="s">
        <v>149</v>
      </c>
    </row>
    <row r="563" s="13" customFormat="1">
      <c r="A563" s="13"/>
      <c r="B563" s="252"/>
      <c r="C563" s="253"/>
      <c r="D563" s="254" t="s">
        <v>194</v>
      </c>
      <c r="E563" s="255" t="s">
        <v>1</v>
      </c>
      <c r="F563" s="256" t="s">
        <v>250</v>
      </c>
      <c r="G563" s="253"/>
      <c r="H563" s="257">
        <v>2.8500000000000001</v>
      </c>
      <c r="I563" s="258"/>
      <c r="J563" s="253"/>
      <c r="K563" s="253"/>
      <c r="L563" s="259"/>
      <c r="M563" s="260"/>
      <c r="N563" s="261"/>
      <c r="O563" s="261"/>
      <c r="P563" s="261"/>
      <c r="Q563" s="261"/>
      <c r="R563" s="261"/>
      <c r="S563" s="261"/>
      <c r="T563" s="262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63" t="s">
        <v>194</v>
      </c>
      <c r="AU563" s="263" t="s">
        <v>126</v>
      </c>
      <c r="AV563" s="13" t="s">
        <v>126</v>
      </c>
      <c r="AW563" s="13" t="s">
        <v>34</v>
      </c>
      <c r="AX563" s="13" t="s">
        <v>78</v>
      </c>
      <c r="AY563" s="263" t="s">
        <v>149</v>
      </c>
    </row>
    <row r="564" s="13" customFormat="1">
      <c r="A564" s="13"/>
      <c r="B564" s="252"/>
      <c r="C564" s="253"/>
      <c r="D564" s="254" t="s">
        <v>194</v>
      </c>
      <c r="E564" s="255" t="s">
        <v>1</v>
      </c>
      <c r="F564" s="256" t="s">
        <v>1088</v>
      </c>
      <c r="G564" s="253"/>
      <c r="H564" s="257">
        <v>7.2000000000000002</v>
      </c>
      <c r="I564" s="258"/>
      <c r="J564" s="253"/>
      <c r="K564" s="253"/>
      <c r="L564" s="259"/>
      <c r="M564" s="260"/>
      <c r="N564" s="261"/>
      <c r="O564" s="261"/>
      <c r="P564" s="261"/>
      <c r="Q564" s="261"/>
      <c r="R564" s="261"/>
      <c r="S564" s="261"/>
      <c r="T564" s="26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63" t="s">
        <v>194</v>
      </c>
      <c r="AU564" s="263" t="s">
        <v>126</v>
      </c>
      <c r="AV564" s="13" t="s">
        <v>126</v>
      </c>
      <c r="AW564" s="13" t="s">
        <v>34</v>
      </c>
      <c r="AX564" s="13" t="s">
        <v>78</v>
      </c>
      <c r="AY564" s="263" t="s">
        <v>149</v>
      </c>
    </row>
    <row r="565" s="14" customFormat="1">
      <c r="A565" s="14"/>
      <c r="B565" s="274"/>
      <c r="C565" s="275"/>
      <c r="D565" s="254" t="s">
        <v>194</v>
      </c>
      <c r="E565" s="276" t="s">
        <v>1</v>
      </c>
      <c r="F565" s="277" t="s">
        <v>220</v>
      </c>
      <c r="G565" s="275"/>
      <c r="H565" s="278">
        <v>39.433</v>
      </c>
      <c r="I565" s="279"/>
      <c r="J565" s="275"/>
      <c r="K565" s="275"/>
      <c r="L565" s="280"/>
      <c r="M565" s="281"/>
      <c r="N565" s="282"/>
      <c r="O565" s="282"/>
      <c r="P565" s="282"/>
      <c r="Q565" s="282"/>
      <c r="R565" s="282"/>
      <c r="S565" s="282"/>
      <c r="T565" s="283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84" t="s">
        <v>194</v>
      </c>
      <c r="AU565" s="284" t="s">
        <v>126</v>
      </c>
      <c r="AV565" s="14" t="s">
        <v>188</v>
      </c>
      <c r="AW565" s="14" t="s">
        <v>34</v>
      </c>
      <c r="AX565" s="14" t="s">
        <v>86</v>
      </c>
      <c r="AY565" s="284" t="s">
        <v>149</v>
      </c>
    </row>
    <row r="566" s="2" customFormat="1" ht="24.15" customHeight="1">
      <c r="A566" s="39"/>
      <c r="B566" s="40"/>
      <c r="C566" s="234" t="s">
        <v>1089</v>
      </c>
      <c r="D566" s="234" t="s">
        <v>151</v>
      </c>
      <c r="E566" s="235" t="s">
        <v>1090</v>
      </c>
      <c r="F566" s="236" t="s">
        <v>1091</v>
      </c>
      <c r="G566" s="237" t="s">
        <v>192</v>
      </c>
      <c r="H566" s="238">
        <v>31.802</v>
      </c>
      <c r="I566" s="239"/>
      <c r="J566" s="240">
        <f>ROUND(I566*H566,2)</f>
        <v>0</v>
      </c>
      <c r="K566" s="236" t="s">
        <v>154</v>
      </c>
      <c r="L566" s="45"/>
      <c r="M566" s="248" t="s">
        <v>1</v>
      </c>
      <c r="N566" s="249" t="s">
        <v>44</v>
      </c>
      <c r="O566" s="92"/>
      <c r="P566" s="250">
        <f>O566*H566</f>
        <v>0</v>
      </c>
      <c r="Q566" s="250">
        <v>0</v>
      </c>
      <c r="R566" s="250">
        <f>Q566*H566</f>
        <v>0</v>
      </c>
      <c r="S566" s="250">
        <v>0.027199999999999998</v>
      </c>
      <c r="T566" s="251">
        <f>S566*H566</f>
        <v>0.86501439999999996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46" t="s">
        <v>280</v>
      </c>
      <c r="AT566" s="246" t="s">
        <v>151</v>
      </c>
      <c r="AU566" s="246" t="s">
        <v>126</v>
      </c>
      <c r="AY566" s="18" t="s">
        <v>149</v>
      </c>
      <c r="BE566" s="247">
        <f>IF(N566="základní",J566,0)</f>
        <v>0</v>
      </c>
      <c r="BF566" s="247">
        <f>IF(N566="snížená",J566,0)</f>
        <v>0</v>
      </c>
      <c r="BG566" s="247">
        <f>IF(N566="zákl. přenesená",J566,0)</f>
        <v>0</v>
      </c>
      <c r="BH566" s="247">
        <f>IF(N566="sníž. přenesená",J566,0)</f>
        <v>0</v>
      </c>
      <c r="BI566" s="247">
        <f>IF(N566="nulová",J566,0)</f>
        <v>0</v>
      </c>
      <c r="BJ566" s="18" t="s">
        <v>126</v>
      </c>
      <c r="BK566" s="247">
        <f>ROUND(I566*H566,2)</f>
        <v>0</v>
      </c>
      <c r="BL566" s="18" t="s">
        <v>280</v>
      </c>
      <c r="BM566" s="246" t="s">
        <v>1092</v>
      </c>
    </row>
    <row r="567" s="13" customFormat="1">
      <c r="A567" s="13"/>
      <c r="B567" s="252"/>
      <c r="C567" s="253"/>
      <c r="D567" s="254" t="s">
        <v>194</v>
      </c>
      <c r="E567" s="255" t="s">
        <v>1</v>
      </c>
      <c r="F567" s="256" t="s">
        <v>1093</v>
      </c>
      <c r="G567" s="253"/>
      <c r="H567" s="257">
        <v>18.920000000000002</v>
      </c>
      <c r="I567" s="258"/>
      <c r="J567" s="253"/>
      <c r="K567" s="253"/>
      <c r="L567" s="259"/>
      <c r="M567" s="260"/>
      <c r="N567" s="261"/>
      <c r="O567" s="261"/>
      <c r="P567" s="261"/>
      <c r="Q567" s="261"/>
      <c r="R567" s="261"/>
      <c r="S567" s="261"/>
      <c r="T567" s="26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63" t="s">
        <v>194</v>
      </c>
      <c r="AU567" s="263" t="s">
        <v>126</v>
      </c>
      <c r="AV567" s="13" t="s">
        <v>126</v>
      </c>
      <c r="AW567" s="13" t="s">
        <v>34</v>
      </c>
      <c r="AX567" s="13" t="s">
        <v>78</v>
      </c>
      <c r="AY567" s="263" t="s">
        <v>149</v>
      </c>
    </row>
    <row r="568" s="13" customFormat="1">
      <c r="A568" s="13"/>
      <c r="B568" s="252"/>
      <c r="C568" s="253"/>
      <c r="D568" s="254" t="s">
        <v>194</v>
      </c>
      <c r="E568" s="255" t="s">
        <v>1</v>
      </c>
      <c r="F568" s="256" t="s">
        <v>1094</v>
      </c>
      <c r="G568" s="253"/>
      <c r="H568" s="257">
        <v>2.6400000000000001</v>
      </c>
      <c r="I568" s="258"/>
      <c r="J568" s="253"/>
      <c r="K568" s="253"/>
      <c r="L568" s="259"/>
      <c r="M568" s="260"/>
      <c r="N568" s="261"/>
      <c r="O568" s="261"/>
      <c r="P568" s="261"/>
      <c r="Q568" s="261"/>
      <c r="R568" s="261"/>
      <c r="S568" s="261"/>
      <c r="T568" s="26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63" t="s">
        <v>194</v>
      </c>
      <c r="AU568" s="263" t="s">
        <v>126</v>
      </c>
      <c r="AV568" s="13" t="s">
        <v>126</v>
      </c>
      <c r="AW568" s="13" t="s">
        <v>34</v>
      </c>
      <c r="AX568" s="13" t="s">
        <v>78</v>
      </c>
      <c r="AY568" s="263" t="s">
        <v>149</v>
      </c>
    </row>
    <row r="569" s="13" customFormat="1">
      <c r="A569" s="13"/>
      <c r="B569" s="252"/>
      <c r="C569" s="253"/>
      <c r="D569" s="254" t="s">
        <v>194</v>
      </c>
      <c r="E569" s="255" t="s">
        <v>1</v>
      </c>
      <c r="F569" s="256" t="s">
        <v>1095</v>
      </c>
      <c r="G569" s="253"/>
      <c r="H569" s="257">
        <v>7.1600000000000001</v>
      </c>
      <c r="I569" s="258"/>
      <c r="J569" s="253"/>
      <c r="K569" s="253"/>
      <c r="L569" s="259"/>
      <c r="M569" s="260"/>
      <c r="N569" s="261"/>
      <c r="O569" s="261"/>
      <c r="P569" s="261"/>
      <c r="Q569" s="261"/>
      <c r="R569" s="261"/>
      <c r="S569" s="261"/>
      <c r="T569" s="26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63" t="s">
        <v>194</v>
      </c>
      <c r="AU569" s="263" t="s">
        <v>126</v>
      </c>
      <c r="AV569" s="13" t="s">
        <v>126</v>
      </c>
      <c r="AW569" s="13" t="s">
        <v>34</v>
      </c>
      <c r="AX569" s="13" t="s">
        <v>78</v>
      </c>
      <c r="AY569" s="263" t="s">
        <v>149</v>
      </c>
    </row>
    <row r="570" s="13" customFormat="1">
      <c r="A570" s="13"/>
      <c r="B570" s="252"/>
      <c r="C570" s="253"/>
      <c r="D570" s="254" t="s">
        <v>194</v>
      </c>
      <c r="E570" s="255" t="s">
        <v>1</v>
      </c>
      <c r="F570" s="256" t="s">
        <v>1096</v>
      </c>
      <c r="G570" s="253"/>
      <c r="H570" s="257">
        <v>1.6000000000000001</v>
      </c>
      <c r="I570" s="258"/>
      <c r="J570" s="253"/>
      <c r="K570" s="253"/>
      <c r="L570" s="259"/>
      <c r="M570" s="260"/>
      <c r="N570" s="261"/>
      <c r="O570" s="261"/>
      <c r="P570" s="261"/>
      <c r="Q570" s="261"/>
      <c r="R570" s="261"/>
      <c r="S570" s="261"/>
      <c r="T570" s="26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63" t="s">
        <v>194</v>
      </c>
      <c r="AU570" s="263" t="s">
        <v>126</v>
      </c>
      <c r="AV570" s="13" t="s">
        <v>126</v>
      </c>
      <c r="AW570" s="13" t="s">
        <v>34</v>
      </c>
      <c r="AX570" s="13" t="s">
        <v>78</v>
      </c>
      <c r="AY570" s="263" t="s">
        <v>149</v>
      </c>
    </row>
    <row r="571" s="13" customFormat="1">
      <c r="A571" s="13"/>
      <c r="B571" s="252"/>
      <c r="C571" s="253"/>
      <c r="D571" s="254" t="s">
        <v>194</v>
      </c>
      <c r="E571" s="255" t="s">
        <v>1</v>
      </c>
      <c r="F571" s="256" t="s">
        <v>1097</v>
      </c>
      <c r="G571" s="253"/>
      <c r="H571" s="257">
        <v>1.482</v>
      </c>
      <c r="I571" s="258"/>
      <c r="J571" s="253"/>
      <c r="K571" s="253"/>
      <c r="L571" s="259"/>
      <c r="M571" s="260"/>
      <c r="N571" s="261"/>
      <c r="O571" s="261"/>
      <c r="P571" s="261"/>
      <c r="Q571" s="261"/>
      <c r="R571" s="261"/>
      <c r="S571" s="261"/>
      <c r="T571" s="262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63" t="s">
        <v>194</v>
      </c>
      <c r="AU571" s="263" t="s">
        <v>126</v>
      </c>
      <c r="AV571" s="13" t="s">
        <v>126</v>
      </c>
      <c r="AW571" s="13" t="s">
        <v>34</v>
      </c>
      <c r="AX571" s="13" t="s">
        <v>78</v>
      </c>
      <c r="AY571" s="263" t="s">
        <v>149</v>
      </c>
    </row>
    <row r="572" s="14" customFormat="1">
      <c r="A572" s="14"/>
      <c r="B572" s="274"/>
      <c r="C572" s="275"/>
      <c r="D572" s="254" t="s">
        <v>194</v>
      </c>
      <c r="E572" s="276" t="s">
        <v>1</v>
      </c>
      <c r="F572" s="277" t="s">
        <v>220</v>
      </c>
      <c r="G572" s="275"/>
      <c r="H572" s="278">
        <v>31.802</v>
      </c>
      <c r="I572" s="279"/>
      <c r="J572" s="275"/>
      <c r="K572" s="275"/>
      <c r="L572" s="280"/>
      <c r="M572" s="281"/>
      <c r="N572" s="282"/>
      <c r="O572" s="282"/>
      <c r="P572" s="282"/>
      <c r="Q572" s="282"/>
      <c r="R572" s="282"/>
      <c r="S572" s="282"/>
      <c r="T572" s="283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84" t="s">
        <v>194</v>
      </c>
      <c r="AU572" s="284" t="s">
        <v>126</v>
      </c>
      <c r="AV572" s="14" t="s">
        <v>188</v>
      </c>
      <c r="AW572" s="14" t="s">
        <v>34</v>
      </c>
      <c r="AX572" s="14" t="s">
        <v>86</v>
      </c>
      <c r="AY572" s="284" t="s">
        <v>149</v>
      </c>
    </row>
    <row r="573" s="2" customFormat="1" ht="33" customHeight="1">
      <c r="A573" s="39"/>
      <c r="B573" s="40"/>
      <c r="C573" s="234" t="s">
        <v>1098</v>
      </c>
      <c r="D573" s="234" t="s">
        <v>151</v>
      </c>
      <c r="E573" s="235" t="s">
        <v>1099</v>
      </c>
      <c r="F573" s="236" t="s">
        <v>1100</v>
      </c>
      <c r="G573" s="237" t="s">
        <v>192</v>
      </c>
      <c r="H573" s="238">
        <v>24.661000000000001</v>
      </c>
      <c r="I573" s="239"/>
      <c r="J573" s="240">
        <f>ROUND(I573*H573,2)</f>
        <v>0</v>
      </c>
      <c r="K573" s="236" t="s">
        <v>154</v>
      </c>
      <c r="L573" s="45"/>
      <c r="M573" s="248" t="s">
        <v>1</v>
      </c>
      <c r="N573" s="249" t="s">
        <v>44</v>
      </c>
      <c r="O573" s="92"/>
      <c r="P573" s="250">
        <f>O573*H573</f>
        <v>0</v>
      </c>
      <c r="Q573" s="250">
        <v>0.0060000000000000001</v>
      </c>
      <c r="R573" s="250">
        <f>Q573*H573</f>
        <v>0.14796600000000001</v>
      </c>
      <c r="S573" s="250">
        <v>0</v>
      </c>
      <c r="T573" s="251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46" t="s">
        <v>280</v>
      </c>
      <c r="AT573" s="246" t="s">
        <v>151</v>
      </c>
      <c r="AU573" s="246" t="s">
        <v>126</v>
      </c>
      <c r="AY573" s="18" t="s">
        <v>149</v>
      </c>
      <c r="BE573" s="247">
        <f>IF(N573="základní",J573,0)</f>
        <v>0</v>
      </c>
      <c r="BF573" s="247">
        <f>IF(N573="snížená",J573,0)</f>
        <v>0</v>
      </c>
      <c r="BG573" s="247">
        <f>IF(N573="zákl. přenesená",J573,0)</f>
        <v>0</v>
      </c>
      <c r="BH573" s="247">
        <f>IF(N573="sníž. přenesená",J573,0)</f>
        <v>0</v>
      </c>
      <c r="BI573" s="247">
        <f>IF(N573="nulová",J573,0)</f>
        <v>0</v>
      </c>
      <c r="BJ573" s="18" t="s">
        <v>126</v>
      </c>
      <c r="BK573" s="247">
        <f>ROUND(I573*H573,2)</f>
        <v>0</v>
      </c>
      <c r="BL573" s="18" t="s">
        <v>280</v>
      </c>
      <c r="BM573" s="246" t="s">
        <v>1101</v>
      </c>
    </row>
    <row r="574" s="13" customFormat="1">
      <c r="A574" s="13"/>
      <c r="B574" s="252"/>
      <c r="C574" s="253"/>
      <c r="D574" s="254" t="s">
        <v>194</v>
      </c>
      <c r="E574" s="255" t="s">
        <v>1</v>
      </c>
      <c r="F574" s="256" t="s">
        <v>1102</v>
      </c>
      <c r="G574" s="253"/>
      <c r="H574" s="257">
        <v>23.971</v>
      </c>
      <c r="I574" s="258"/>
      <c r="J574" s="253"/>
      <c r="K574" s="253"/>
      <c r="L574" s="259"/>
      <c r="M574" s="260"/>
      <c r="N574" s="261"/>
      <c r="O574" s="261"/>
      <c r="P574" s="261"/>
      <c r="Q574" s="261"/>
      <c r="R574" s="261"/>
      <c r="S574" s="261"/>
      <c r="T574" s="26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63" t="s">
        <v>194</v>
      </c>
      <c r="AU574" s="263" t="s">
        <v>126</v>
      </c>
      <c r="AV574" s="13" t="s">
        <v>126</v>
      </c>
      <c r="AW574" s="13" t="s">
        <v>34</v>
      </c>
      <c r="AX574" s="13" t="s">
        <v>78</v>
      </c>
      <c r="AY574" s="263" t="s">
        <v>149</v>
      </c>
    </row>
    <row r="575" s="13" customFormat="1">
      <c r="A575" s="13"/>
      <c r="B575" s="252"/>
      <c r="C575" s="253"/>
      <c r="D575" s="254" t="s">
        <v>194</v>
      </c>
      <c r="E575" s="255" t="s">
        <v>1</v>
      </c>
      <c r="F575" s="256" t="s">
        <v>461</v>
      </c>
      <c r="G575" s="253"/>
      <c r="H575" s="257">
        <v>-1.8999999999999999</v>
      </c>
      <c r="I575" s="258"/>
      <c r="J575" s="253"/>
      <c r="K575" s="253"/>
      <c r="L575" s="259"/>
      <c r="M575" s="260"/>
      <c r="N575" s="261"/>
      <c r="O575" s="261"/>
      <c r="P575" s="261"/>
      <c r="Q575" s="261"/>
      <c r="R575" s="261"/>
      <c r="S575" s="261"/>
      <c r="T575" s="262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63" t="s">
        <v>194</v>
      </c>
      <c r="AU575" s="263" t="s">
        <v>126</v>
      </c>
      <c r="AV575" s="13" t="s">
        <v>126</v>
      </c>
      <c r="AW575" s="13" t="s">
        <v>34</v>
      </c>
      <c r="AX575" s="13" t="s">
        <v>78</v>
      </c>
      <c r="AY575" s="263" t="s">
        <v>149</v>
      </c>
    </row>
    <row r="576" s="13" customFormat="1">
      <c r="A576" s="13"/>
      <c r="B576" s="252"/>
      <c r="C576" s="253"/>
      <c r="D576" s="254" t="s">
        <v>194</v>
      </c>
      <c r="E576" s="255" t="s">
        <v>1</v>
      </c>
      <c r="F576" s="256" t="s">
        <v>1103</v>
      </c>
      <c r="G576" s="253"/>
      <c r="H576" s="257">
        <v>2.5899999999999999</v>
      </c>
      <c r="I576" s="258"/>
      <c r="J576" s="253"/>
      <c r="K576" s="253"/>
      <c r="L576" s="259"/>
      <c r="M576" s="260"/>
      <c r="N576" s="261"/>
      <c r="O576" s="261"/>
      <c r="P576" s="261"/>
      <c r="Q576" s="261"/>
      <c r="R576" s="261"/>
      <c r="S576" s="261"/>
      <c r="T576" s="26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63" t="s">
        <v>194</v>
      </c>
      <c r="AU576" s="263" t="s">
        <v>126</v>
      </c>
      <c r="AV576" s="13" t="s">
        <v>126</v>
      </c>
      <c r="AW576" s="13" t="s">
        <v>34</v>
      </c>
      <c r="AX576" s="13" t="s">
        <v>78</v>
      </c>
      <c r="AY576" s="263" t="s">
        <v>149</v>
      </c>
    </row>
    <row r="577" s="14" customFormat="1">
      <c r="A577" s="14"/>
      <c r="B577" s="274"/>
      <c r="C577" s="275"/>
      <c r="D577" s="254" t="s">
        <v>194</v>
      </c>
      <c r="E577" s="276" t="s">
        <v>1</v>
      </c>
      <c r="F577" s="277" t="s">
        <v>220</v>
      </c>
      <c r="G577" s="275"/>
      <c r="H577" s="278">
        <v>24.661000000000001</v>
      </c>
      <c r="I577" s="279"/>
      <c r="J577" s="275"/>
      <c r="K577" s="275"/>
      <c r="L577" s="280"/>
      <c r="M577" s="281"/>
      <c r="N577" s="282"/>
      <c r="O577" s="282"/>
      <c r="P577" s="282"/>
      <c r="Q577" s="282"/>
      <c r="R577" s="282"/>
      <c r="S577" s="282"/>
      <c r="T577" s="283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84" t="s">
        <v>194</v>
      </c>
      <c r="AU577" s="284" t="s">
        <v>126</v>
      </c>
      <c r="AV577" s="14" t="s">
        <v>188</v>
      </c>
      <c r="AW577" s="14" t="s">
        <v>34</v>
      </c>
      <c r="AX577" s="14" t="s">
        <v>86</v>
      </c>
      <c r="AY577" s="284" t="s">
        <v>149</v>
      </c>
    </row>
    <row r="578" s="2" customFormat="1" ht="16.5" customHeight="1">
      <c r="A578" s="39"/>
      <c r="B578" s="40"/>
      <c r="C578" s="264" t="s">
        <v>1104</v>
      </c>
      <c r="D578" s="264" t="s">
        <v>201</v>
      </c>
      <c r="E578" s="265" t="s">
        <v>1105</v>
      </c>
      <c r="F578" s="266" t="s">
        <v>1106</v>
      </c>
      <c r="G578" s="267" t="s">
        <v>192</v>
      </c>
      <c r="H578" s="268">
        <v>27.126999999999999</v>
      </c>
      <c r="I578" s="269"/>
      <c r="J578" s="270">
        <f>ROUND(I578*H578,2)</f>
        <v>0</v>
      </c>
      <c r="K578" s="266" t="s">
        <v>154</v>
      </c>
      <c r="L578" s="271"/>
      <c r="M578" s="272" t="s">
        <v>1</v>
      </c>
      <c r="N578" s="273" t="s">
        <v>44</v>
      </c>
      <c r="O578" s="92"/>
      <c r="P578" s="250">
        <f>O578*H578</f>
        <v>0</v>
      </c>
      <c r="Q578" s="250">
        <v>0.0118</v>
      </c>
      <c r="R578" s="250">
        <f>Q578*H578</f>
        <v>0.32009859999999996</v>
      </c>
      <c r="S578" s="250">
        <v>0</v>
      </c>
      <c r="T578" s="251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46" t="s">
        <v>370</v>
      </c>
      <c r="AT578" s="246" t="s">
        <v>201</v>
      </c>
      <c r="AU578" s="246" t="s">
        <v>126</v>
      </c>
      <c r="AY578" s="18" t="s">
        <v>149</v>
      </c>
      <c r="BE578" s="247">
        <f>IF(N578="základní",J578,0)</f>
        <v>0</v>
      </c>
      <c r="BF578" s="247">
        <f>IF(N578="snížená",J578,0)</f>
        <v>0</v>
      </c>
      <c r="BG578" s="247">
        <f>IF(N578="zákl. přenesená",J578,0)</f>
        <v>0</v>
      </c>
      <c r="BH578" s="247">
        <f>IF(N578="sníž. přenesená",J578,0)</f>
        <v>0</v>
      </c>
      <c r="BI578" s="247">
        <f>IF(N578="nulová",J578,0)</f>
        <v>0</v>
      </c>
      <c r="BJ578" s="18" t="s">
        <v>126</v>
      </c>
      <c r="BK578" s="247">
        <f>ROUND(I578*H578,2)</f>
        <v>0</v>
      </c>
      <c r="BL578" s="18" t="s">
        <v>280</v>
      </c>
      <c r="BM578" s="246" t="s">
        <v>1107</v>
      </c>
    </row>
    <row r="579" s="13" customFormat="1">
      <c r="A579" s="13"/>
      <c r="B579" s="252"/>
      <c r="C579" s="253"/>
      <c r="D579" s="254" t="s">
        <v>194</v>
      </c>
      <c r="E579" s="253"/>
      <c r="F579" s="256" t="s">
        <v>1108</v>
      </c>
      <c r="G579" s="253"/>
      <c r="H579" s="257">
        <v>27.126999999999999</v>
      </c>
      <c r="I579" s="258"/>
      <c r="J579" s="253"/>
      <c r="K579" s="253"/>
      <c r="L579" s="259"/>
      <c r="M579" s="260"/>
      <c r="N579" s="261"/>
      <c r="O579" s="261"/>
      <c r="P579" s="261"/>
      <c r="Q579" s="261"/>
      <c r="R579" s="261"/>
      <c r="S579" s="261"/>
      <c r="T579" s="262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63" t="s">
        <v>194</v>
      </c>
      <c r="AU579" s="263" t="s">
        <v>126</v>
      </c>
      <c r="AV579" s="13" t="s">
        <v>126</v>
      </c>
      <c r="AW579" s="13" t="s">
        <v>4</v>
      </c>
      <c r="AX579" s="13" t="s">
        <v>86</v>
      </c>
      <c r="AY579" s="263" t="s">
        <v>149</v>
      </c>
    </row>
    <row r="580" s="2" customFormat="1" ht="24.15" customHeight="1">
      <c r="A580" s="39"/>
      <c r="B580" s="40"/>
      <c r="C580" s="234" t="s">
        <v>1109</v>
      </c>
      <c r="D580" s="234" t="s">
        <v>151</v>
      </c>
      <c r="E580" s="235" t="s">
        <v>1110</v>
      </c>
      <c r="F580" s="236" t="s">
        <v>1111</v>
      </c>
      <c r="G580" s="237" t="s">
        <v>192</v>
      </c>
      <c r="H580" s="238">
        <v>24.661000000000001</v>
      </c>
      <c r="I580" s="239"/>
      <c r="J580" s="240">
        <f>ROUND(I580*H580,2)</f>
        <v>0</v>
      </c>
      <c r="K580" s="236" t="s">
        <v>154</v>
      </c>
      <c r="L580" s="45"/>
      <c r="M580" s="248" t="s">
        <v>1</v>
      </c>
      <c r="N580" s="249" t="s">
        <v>44</v>
      </c>
      <c r="O580" s="92"/>
      <c r="P580" s="250">
        <f>O580*H580</f>
        <v>0</v>
      </c>
      <c r="Q580" s="250">
        <v>0</v>
      </c>
      <c r="R580" s="250">
        <f>Q580*H580</f>
        <v>0</v>
      </c>
      <c r="S580" s="250">
        <v>0</v>
      </c>
      <c r="T580" s="251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46" t="s">
        <v>280</v>
      </c>
      <c r="AT580" s="246" t="s">
        <v>151</v>
      </c>
      <c r="AU580" s="246" t="s">
        <v>126</v>
      </c>
      <c r="AY580" s="18" t="s">
        <v>149</v>
      </c>
      <c r="BE580" s="247">
        <f>IF(N580="základní",J580,0)</f>
        <v>0</v>
      </c>
      <c r="BF580" s="247">
        <f>IF(N580="snížená",J580,0)</f>
        <v>0</v>
      </c>
      <c r="BG580" s="247">
        <f>IF(N580="zákl. přenesená",J580,0)</f>
        <v>0</v>
      </c>
      <c r="BH580" s="247">
        <f>IF(N580="sníž. přenesená",J580,0)</f>
        <v>0</v>
      </c>
      <c r="BI580" s="247">
        <f>IF(N580="nulová",J580,0)</f>
        <v>0</v>
      </c>
      <c r="BJ580" s="18" t="s">
        <v>126</v>
      </c>
      <c r="BK580" s="247">
        <f>ROUND(I580*H580,2)</f>
        <v>0</v>
      </c>
      <c r="BL580" s="18" t="s">
        <v>280</v>
      </c>
      <c r="BM580" s="246" t="s">
        <v>1112</v>
      </c>
    </row>
    <row r="581" s="2" customFormat="1" ht="24.15" customHeight="1">
      <c r="A581" s="39"/>
      <c r="B581" s="40"/>
      <c r="C581" s="234" t="s">
        <v>1113</v>
      </c>
      <c r="D581" s="234" t="s">
        <v>151</v>
      </c>
      <c r="E581" s="235" t="s">
        <v>1114</v>
      </c>
      <c r="F581" s="236" t="s">
        <v>1115</v>
      </c>
      <c r="G581" s="237" t="s">
        <v>192</v>
      </c>
      <c r="H581" s="238">
        <v>24.661000000000001</v>
      </c>
      <c r="I581" s="239"/>
      <c r="J581" s="240">
        <f>ROUND(I581*H581,2)</f>
        <v>0</v>
      </c>
      <c r="K581" s="236" t="s">
        <v>154</v>
      </c>
      <c r="L581" s="45"/>
      <c r="M581" s="248" t="s">
        <v>1</v>
      </c>
      <c r="N581" s="249" t="s">
        <v>44</v>
      </c>
      <c r="O581" s="92"/>
      <c r="P581" s="250">
        <f>O581*H581</f>
        <v>0</v>
      </c>
      <c r="Q581" s="250">
        <v>0</v>
      </c>
      <c r="R581" s="250">
        <f>Q581*H581</f>
        <v>0</v>
      </c>
      <c r="S581" s="250">
        <v>0</v>
      </c>
      <c r="T581" s="251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46" t="s">
        <v>280</v>
      </c>
      <c r="AT581" s="246" t="s">
        <v>151</v>
      </c>
      <c r="AU581" s="246" t="s">
        <v>126</v>
      </c>
      <c r="AY581" s="18" t="s">
        <v>149</v>
      </c>
      <c r="BE581" s="247">
        <f>IF(N581="základní",J581,0)</f>
        <v>0</v>
      </c>
      <c r="BF581" s="247">
        <f>IF(N581="snížená",J581,0)</f>
        <v>0</v>
      </c>
      <c r="BG581" s="247">
        <f>IF(N581="zákl. přenesená",J581,0)</f>
        <v>0</v>
      </c>
      <c r="BH581" s="247">
        <f>IF(N581="sníž. přenesená",J581,0)</f>
        <v>0</v>
      </c>
      <c r="BI581" s="247">
        <f>IF(N581="nulová",J581,0)</f>
        <v>0</v>
      </c>
      <c r="BJ581" s="18" t="s">
        <v>126</v>
      </c>
      <c r="BK581" s="247">
        <f>ROUND(I581*H581,2)</f>
        <v>0</v>
      </c>
      <c r="BL581" s="18" t="s">
        <v>280</v>
      </c>
      <c r="BM581" s="246" t="s">
        <v>1116</v>
      </c>
    </row>
    <row r="582" s="2" customFormat="1" ht="24.15" customHeight="1">
      <c r="A582" s="39"/>
      <c r="B582" s="40"/>
      <c r="C582" s="234" t="s">
        <v>1117</v>
      </c>
      <c r="D582" s="234" t="s">
        <v>151</v>
      </c>
      <c r="E582" s="235" t="s">
        <v>1118</v>
      </c>
      <c r="F582" s="236" t="s">
        <v>1119</v>
      </c>
      <c r="G582" s="237" t="s">
        <v>192</v>
      </c>
      <c r="H582" s="238">
        <v>1</v>
      </c>
      <c r="I582" s="239"/>
      <c r="J582" s="240">
        <f>ROUND(I582*H582,2)</f>
        <v>0</v>
      </c>
      <c r="K582" s="236" t="s">
        <v>154</v>
      </c>
      <c r="L582" s="45"/>
      <c r="M582" s="248" t="s">
        <v>1</v>
      </c>
      <c r="N582" s="249" t="s">
        <v>44</v>
      </c>
      <c r="O582" s="92"/>
      <c r="P582" s="250">
        <f>O582*H582</f>
        <v>0</v>
      </c>
      <c r="Q582" s="250">
        <v>0.00063000000000000003</v>
      </c>
      <c r="R582" s="250">
        <f>Q582*H582</f>
        <v>0.00063000000000000003</v>
      </c>
      <c r="S582" s="250">
        <v>0</v>
      </c>
      <c r="T582" s="251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46" t="s">
        <v>280</v>
      </c>
      <c r="AT582" s="246" t="s">
        <v>151</v>
      </c>
      <c r="AU582" s="246" t="s">
        <v>126</v>
      </c>
      <c r="AY582" s="18" t="s">
        <v>149</v>
      </c>
      <c r="BE582" s="247">
        <f>IF(N582="základní",J582,0)</f>
        <v>0</v>
      </c>
      <c r="BF582" s="247">
        <f>IF(N582="snížená",J582,0)</f>
        <v>0</v>
      </c>
      <c r="BG582" s="247">
        <f>IF(N582="zákl. přenesená",J582,0)</f>
        <v>0</v>
      </c>
      <c r="BH582" s="247">
        <f>IF(N582="sníž. přenesená",J582,0)</f>
        <v>0</v>
      </c>
      <c r="BI582" s="247">
        <f>IF(N582="nulová",J582,0)</f>
        <v>0</v>
      </c>
      <c r="BJ582" s="18" t="s">
        <v>126</v>
      </c>
      <c r="BK582" s="247">
        <f>ROUND(I582*H582,2)</f>
        <v>0</v>
      </c>
      <c r="BL582" s="18" t="s">
        <v>280</v>
      </c>
      <c r="BM582" s="246" t="s">
        <v>1120</v>
      </c>
    </row>
    <row r="583" s="2" customFormat="1" ht="24.15" customHeight="1">
      <c r="A583" s="39"/>
      <c r="B583" s="40"/>
      <c r="C583" s="264" t="s">
        <v>1121</v>
      </c>
      <c r="D583" s="264" t="s">
        <v>201</v>
      </c>
      <c r="E583" s="265" t="s">
        <v>1122</v>
      </c>
      <c r="F583" s="266" t="s">
        <v>1123</v>
      </c>
      <c r="G583" s="267" t="s">
        <v>192</v>
      </c>
      <c r="H583" s="268">
        <v>1.1000000000000001</v>
      </c>
      <c r="I583" s="269"/>
      <c r="J583" s="270">
        <f>ROUND(I583*H583,2)</f>
        <v>0</v>
      </c>
      <c r="K583" s="266" t="s">
        <v>154</v>
      </c>
      <c r="L583" s="271"/>
      <c r="M583" s="272" t="s">
        <v>1</v>
      </c>
      <c r="N583" s="273" t="s">
        <v>44</v>
      </c>
      <c r="O583" s="92"/>
      <c r="P583" s="250">
        <f>O583*H583</f>
        <v>0</v>
      </c>
      <c r="Q583" s="250">
        <v>0.0074999999999999997</v>
      </c>
      <c r="R583" s="250">
        <f>Q583*H583</f>
        <v>0.0082500000000000004</v>
      </c>
      <c r="S583" s="250">
        <v>0</v>
      </c>
      <c r="T583" s="251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46" t="s">
        <v>370</v>
      </c>
      <c r="AT583" s="246" t="s">
        <v>201</v>
      </c>
      <c r="AU583" s="246" t="s">
        <v>126</v>
      </c>
      <c r="AY583" s="18" t="s">
        <v>149</v>
      </c>
      <c r="BE583" s="247">
        <f>IF(N583="základní",J583,0)</f>
        <v>0</v>
      </c>
      <c r="BF583" s="247">
        <f>IF(N583="snížená",J583,0)</f>
        <v>0</v>
      </c>
      <c r="BG583" s="247">
        <f>IF(N583="zákl. přenesená",J583,0)</f>
        <v>0</v>
      </c>
      <c r="BH583" s="247">
        <f>IF(N583="sníž. přenesená",J583,0)</f>
        <v>0</v>
      </c>
      <c r="BI583" s="247">
        <f>IF(N583="nulová",J583,0)</f>
        <v>0</v>
      </c>
      <c r="BJ583" s="18" t="s">
        <v>126</v>
      </c>
      <c r="BK583" s="247">
        <f>ROUND(I583*H583,2)</f>
        <v>0</v>
      </c>
      <c r="BL583" s="18" t="s">
        <v>280</v>
      </c>
      <c r="BM583" s="246" t="s">
        <v>1124</v>
      </c>
    </row>
    <row r="584" s="13" customFormat="1">
      <c r="A584" s="13"/>
      <c r="B584" s="252"/>
      <c r="C584" s="253"/>
      <c r="D584" s="254" t="s">
        <v>194</v>
      </c>
      <c r="E584" s="253"/>
      <c r="F584" s="256" t="s">
        <v>1125</v>
      </c>
      <c r="G584" s="253"/>
      <c r="H584" s="257">
        <v>1.1000000000000001</v>
      </c>
      <c r="I584" s="258"/>
      <c r="J584" s="253"/>
      <c r="K584" s="253"/>
      <c r="L584" s="259"/>
      <c r="M584" s="260"/>
      <c r="N584" s="261"/>
      <c r="O584" s="261"/>
      <c r="P584" s="261"/>
      <c r="Q584" s="261"/>
      <c r="R584" s="261"/>
      <c r="S584" s="261"/>
      <c r="T584" s="262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63" t="s">
        <v>194</v>
      </c>
      <c r="AU584" s="263" t="s">
        <v>126</v>
      </c>
      <c r="AV584" s="13" t="s">
        <v>126</v>
      </c>
      <c r="AW584" s="13" t="s">
        <v>4</v>
      </c>
      <c r="AX584" s="13" t="s">
        <v>86</v>
      </c>
      <c r="AY584" s="263" t="s">
        <v>149</v>
      </c>
    </row>
    <row r="585" s="2" customFormat="1" ht="24.15" customHeight="1">
      <c r="A585" s="39"/>
      <c r="B585" s="40"/>
      <c r="C585" s="234" t="s">
        <v>1126</v>
      </c>
      <c r="D585" s="234" t="s">
        <v>151</v>
      </c>
      <c r="E585" s="235" t="s">
        <v>1127</v>
      </c>
      <c r="F585" s="236" t="s">
        <v>1128</v>
      </c>
      <c r="G585" s="237" t="s">
        <v>312</v>
      </c>
      <c r="H585" s="238">
        <v>19.466000000000001</v>
      </c>
      <c r="I585" s="239"/>
      <c r="J585" s="240">
        <f>ROUND(I585*H585,2)</f>
        <v>0</v>
      </c>
      <c r="K585" s="236" t="s">
        <v>154</v>
      </c>
      <c r="L585" s="45"/>
      <c r="M585" s="248" t="s">
        <v>1</v>
      </c>
      <c r="N585" s="249" t="s">
        <v>44</v>
      </c>
      <c r="O585" s="92"/>
      <c r="P585" s="250">
        <f>O585*H585</f>
        <v>0</v>
      </c>
      <c r="Q585" s="250">
        <v>0.00050000000000000001</v>
      </c>
      <c r="R585" s="250">
        <f>Q585*H585</f>
        <v>0.0097330000000000003</v>
      </c>
      <c r="S585" s="250">
        <v>0</v>
      </c>
      <c r="T585" s="251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46" t="s">
        <v>280</v>
      </c>
      <c r="AT585" s="246" t="s">
        <v>151</v>
      </c>
      <c r="AU585" s="246" t="s">
        <v>126</v>
      </c>
      <c r="AY585" s="18" t="s">
        <v>149</v>
      </c>
      <c r="BE585" s="247">
        <f>IF(N585="základní",J585,0)</f>
        <v>0</v>
      </c>
      <c r="BF585" s="247">
        <f>IF(N585="snížená",J585,0)</f>
        <v>0</v>
      </c>
      <c r="BG585" s="247">
        <f>IF(N585="zákl. přenesená",J585,0)</f>
        <v>0</v>
      </c>
      <c r="BH585" s="247">
        <f>IF(N585="sníž. přenesená",J585,0)</f>
        <v>0</v>
      </c>
      <c r="BI585" s="247">
        <f>IF(N585="nulová",J585,0)</f>
        <v>0</v>
      </c>
      <c r="BJ585" s="18" t="s">
        <v>126</v>
      </c>
      <c r="BK585" s="247">
        <f>ROUND(I585*H585,2)</f>
        <v>0</v>
      </c>
      <c r="BL585" s="18" t="s">
        <v>280</v>
      </c>
      <c r="BM585" s="246" t="s">
        <v>1129</v>
      </c>
    </row>
    <row r="586" s="13" customFormat="1">
      <c r="A586" s="13"/>
      <c r="B586" s="252"/>
      <c r="C586" s="253"/>
      <c r="D586" s="254" t="s">
        <v>194</v>
      </c>
      <c r="E586" s="255" t="s">
        <v>1</v>
      </c>
      <c r="F586" s="256" t="s">
        <v>1130</v>
      </c>
      <c r="G586" s="253"/>
      <c r="H586" s="257">
        <v>19.466000000000001</v>
      </c>
      <c r="I586" s="258"/>
      <c r="J586" s="253"/>
      <c r="K586" s="253"/>
      <c r="L586" s="259"/>
      <c r="M586" s="260"/>
      <c r="N586" s="261"/>
      <c r="O586" s="261"/>
      <c r="P586" s="261"/>
      <c r="Q586" s="261"/>
      <c r="R586" s="261"/>
      <c r="S586" s="261"/>
      <c r="T586" s="262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63" t="s">
        <v>194</v>
      </c>
      <c r="AU586" s="263" t="s">
        <v>126</v>
      </c>
      <c r="AV586" s="13" t="s">
        <v>126</v>
      </c>
      <c r="AW586" s="13" t="s">
        <v>34</v>
      </c>
      <c r="AX586" s="13" t="s">
        <v>86</v>
      </c>
      <c r="AY586" s="263" t="s">
        <v>149</v>
      </c>
    </row>
    <row r="587" s="2" customFormat="1" ht="21.75" customHeight="1">
      <c r="A587" s="39"/>
      <c r="B587" s="40"/>
      <c r="C587" s="234" t="s">
        <v>1131</v>
      </c>
      <c r="D587" s="234" t="s">
        <v>151</v>
      </c>
      <c r="E587" s="235" t="s">
        <v>1132</v>
      </c>
      <c r="F587" s="236" t="s">
        <v>1133</v>
      </c>
      <c r="G587" s="237" t="s">
        <v>187</v>
      </c>
      <c r="H587" s="238">
        <v>1</v>
      </c>
      <c r="I587" s="239"/>
      <c r="J587" s="240">
        <f>ROUND(I587*H587,2)</f>
        <v>0</v>
      </c>
      <c r="K587" s="236" t="s">
        <v>154</v>
      </c>
      <c r="L587" s="45"/>
      <c r="M587" s="248" t="s">
        <v>1</v>
      </c>
      <c r="N587" s="249" t="s">
        <v>44</v>
      </c>
      <c r="O587" s="92"/>
      <c r="P587" s="250">
        <f>O587*H587</f>
        <v>0</v>
      </c>
      <c r="Q587" s="250">
        <v>0.00020000000000000001</v>
      </c>
      <c r="R587" s="250">
        <f>Q587*H587</f>
        <v>0.00020000000000000001</v>
      </c>
      <c r="S587" s="250">
        <v>0</v>
      </c>
      <c r="T587" s="251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46" t="s">
        <v>280</v>
      </c>
      <c r="AT587" s="246" t="s">
        <v>151</v>
      </c>
      <c r="AU587" s="246" t="s">
        <v>126</v>
      </c>
      <c r="AY587" s="18" t="s">
        <v>149</v>
      </c>
      <c r="BE587" s="247">
        <f>IF(N587="základní",J587,0)</f>
        <v>0</v>
      </c>
      <c r="BF587" s="247">
        <f>IF(N587="snížená",J587,0)</f>
        <v>0</v>
      </c>
      <c r="BG587" s="247">
        <f>IF(N587="zákl. přenesená",J587,0)</f>
        <v>0</v>
      </c>
      <c r="BH587" s="247">
        <f>IF(N587="sníž. přenesená",J587,0)</f>
        <v>0</v>
      </c>
      <c r="BI587" s="247">
        <f>IF(N587="nulová",J587,0)</f>
        <v>0</v>
      </c>
      <c r="BJ587" s="18" t="s">
        <v>126</v>
      </c>
      <c r="BK587" s="247">
        <f>ROUND(I587*H587,2)</f>
        <v>0</v>
      </c>
      <c r="BL587" s="18" t="s">
        <v>280</v>
      </c>
      <c r="BM587" s="246" t="s">
        <v>1134</v>
      </c>
    </row>
    <row r="588" s="2" customFormat="1" ht="16.5" customHeight="1">
      <c r="A588" s="39"/>
      <c r="B588" s="40"/>
      <c r="C588" s="264" t="s">
        <v>1135</v>
      </c>
      <c r="D588" s="264" t="s">
        <v>201</v>
      </c>
      <c r="E588" s="265" t="s">
        <v>1136</v>
      </c>
      <c r="F588" s="266" t="s">
        <v>1137</v>
      </c>
      <c r="G588" s="267" t="s">
        <v>187</v>
      </c>
      <c r="H588" s="268">
        <v>1</v>
      </c>
      <c r="I588" s="269"/>
      <c r="J588" s="270">
        <f>ROUND(I588*H588,2)</f>
        <v>0</v>
      </c>
      <c r="K588" s="266" t="s">
        <v>154</v>
      </c>
      <c r="L588" s="271"/>
      <c r="M588" s="272" t="s">
        <v>1</v>
      </c>
      <c r="N588" s="273" t="s">
        <v>44</v>
      </c>
      <c r="O588" s="92"/>
      <c r="P588" s="250">
        <f>O588*H588</f>
        <v>0</v>
      </c>
      <c r="Q588" s="250">
        <v>9.0000000000000006E-05</v>
      </c>
      <c r="R588" s="250">
        <f>Q588*H588</f>
        <v>9.0000000000000006E-05</v>
      </c>
      <c r="S588" s="250">
        <v>0</v>
      </c>
      <c r="T588" s="251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6" t="s">
        <v>370</v>
      </c>
      <c r="AT588" s="246" t="s">
        <v>201</v>
      </c>
      <c r="AU588" s="246" t="s">
        <v>126</v>
      </c>
      <c r="AY588" s="18" t="s">
        <v>149</v>
      </c>
      <c r="BE588" s="247">
        <f>IF(N588="základní",J588,0)</f>
        <v>0</v>
      </c>
      <c r="BF588" s="247">
        <f>IF(N588="snížená",J588,0)</f>
        <v>0</v>
      </c>
      <c r="BG588" s="247">
        <f>IF(N588="zákl. přenesená",J588,0)</f>
        <v>0</v>
      </c>
      <c r="BH588" s="247">
        <f>IF(N588="sníž. přenesená",J588,0)</f>
        <v>0</v>
      </c>
      <c r="BI588" s="247">
        <f>IF(N588="nulová",J588,0)</f>
        <v>0</v>
      </c>
      <c r="BJ588" s="18" t="s">
        <v>126</v>
      </c>
      <c r="BK588" s="247">
        <f>ROUND(I588*H588,2)</f>
        <v>0</v>
      </c>
      <c r="BL588" s="18" t="s">
        <v>280</v>
      </c>
      <c r="BM588" s="246" t="s">
        <v>1138</v>
      </c>
    </row>
    <row r="589" s="2" customFormat="1" ht="24.15" customHeight="1">
      <c r="A589" s="39"/>
      <c r="B589" s="40"/>
      <c r="C589" s="234" t="s">
        <v>1139</v>
      </c>
      <c r="D589" s="234" t="s">
        <v>151</v>
      </c>
      <c r="E589" s="235" t="s">
        <v>1140</v>
      </c>
      <c r="F589" s="236" t="s">
        <v>1141</v>
      </c>
      <c r="G589" s="237" t="s">
        <v>198</v>
      </c>
      <c r="H589" s="238">
        <v>0.68200000000000005</v>
      </c>
      <c r="I589" s="239"/>
      <c r="J589" s="240">
        <f>ROUND(I589*H589,2)</f>
        <v>0</v>
      </c>
      <c r="K589" s="236" t="s">
        <v>154</v>
      </c>
      <c r="L589" s="45"/>
      <c r="M589" s="248" t="s">
        <v>1</v>
      </c>
      <c r="N589" s="249" t="s">
        <v>44</v>
      </c>
      <c r="O589" s="92"/>
      <c r="P589" s="250">
        <f>O589*H589</f>
        <v>0</v>
      </c>
      <c r="Q589" s="250">
        <v>0</v>
      </c>
      <c r="R589" s="250">
        <f>Q589*H589</f>
        <v>0</v>
      </c>
      <c r="S589" s="250">
        <v>0</v>
      </c>
      <c r="T589" s="251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46" t="s">
        <v>280</v>
      </c>
      <c r="AT589" s="246" t="s">
        <v>151</v>
      </c>
      <c r="AU589" s="246" t="s">
        <v>126</v>
      </c>
      <c r="AY589" s="18" t="s">
        <v>149</v>
      </c>
      <c r="BE589" s="247">
        <f>IF(N589="základní",J589,0)</f>
        <v>0</v>
      </c>
      <c r="BF589" s="247">
        <f>IF(N589="snížená",J589,0)</f>
        <v>0</v>
      </c>
      <c r="BG589" s="247">
        <f>IF(N589="zákl. přenesená",J589,0)</f>
        <v>0</v>
      </c>
      <c r="BH589" s="247">
        <f>IF(N589="sníž. přenesená",J589,0)</f>
        <v>0</v>
      </c>
      <c r="BI589" s="247">
        <f>IF(N589="nulová",J589,0)</f>
        <v>0</v>
      </c>
      <c r="BJ589" s="18" t="s">
        <v>126</v>
      </c>
      <c r="BK589" s="247">
        <f>ROUND(I589*H589,2)</f>
        <v>0</v>
      </c>
      <c r="BL589" s="18" t="s">
        <v>280</v>
      </c>
      <c r="BM589" s="246" t="s">
        <v>1142</v>
      </c>
    </row>
    <row r="590" s="2" customFormat="1" ht="24.15" customHeight="1">
      <c r="A590" s="39"/>
      <c r="B590" s="40"/>
      <c r="C590" s="234" t="s">
        <v>1143</v>
      </c>
      <c r="D590" s="234" t="s">
        <v>151</v>
      </c>
      <c r="E590" s="235" t="s">
        <v>1144</v>
      </c>
      <c r="F590" s="236" t="s">
        <v>1145</v>
      </c>
      <c r="G590" s="237" t="s">
        <v>198</v>
      </c>
      <c r="H590" s="238">
        <v>0.68200000000000005</v>
      </c>
      <c r="I590" s="239"/>
      <c r="J590" s="240">
        <f>ROUND(I590*H590,2)</f>
        <v>0</v>
      </c>
      <c r="K590" s="236" t="s">
        <v>154</v>
      </c>
      <c r="L590" s="45"/>
      <c r="M590" s="248" t="s">
        <v>1</v>
      </c>
      <c r="N590" s="249" t="s">
        <v>44</v>
      </c>
      <c r="O590" s="92"/>
      <c r="P590" s="250">
        <f>O590*H590</f>
        <v>0</v>
      </c>
      <c r="Q590" s="250">
        <v>0</v>
      </c>
      <c r="R590" s="250">
        <f>Q590*H590</f>
        <v>0</v>
      </c>
      <c r="S590" s="250">
        <v>0</v>
      </c>
      <c r="T590" s="251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46" t="s">
        <v>280</v>
      </c>
      <c r="AT590" s="246" t="s">
        <v>151</v>
      </c>
      <c r="AU590" s="246" t="s">
        <v>126</v>
      </c>
      <c r="AY590" s="18" t="s">
        <v>149</v>
      </c>
      <c r="BE590" s="247">
        <f>IF(N590="základní",J590,0)</f>
        <v>0</v>
      </c>
      <c r="BF590" s="247">
        <f>IF(N590="snížená",J590,0)</f>
        <v>0</v>
      </c>
      <c r="BG590" s="247">
        <f>IF(N590="zákl. přenesená",J590,0)</f>
        <v>0</v>
      </c>
      <c r="BH590" s="247">
        <f>IF(N590="sníž. přenesená",J590,0)</f>
        <v>0</v>
      </c>
      <c r="BI590" s="247">
        <f>IF(N590="nulová",J590,0)</f>
        <v>0</v>
      </c>
      <c r="BJ590" s="18" t="s">
        <v>126</v>
      </c>
      <c r="BK590" s="247">
        <f>ROUND(I590*H590,2)</f>
        <v>0</v>
      </c>
      <c r="BL590" s="18" t="s">
        <v>280</v>
      </c>
      <c r="BM590" s="246" t="s">
        <v>1146</v>
      </c>
    </row>
    <row r="591" s="12" customFormat="1" ht="22.8" customHeight="1">
      <c r="A591" s="12"/>
      <c r="B591" s="218"/>
      <c r="C591" s="219"/>
      <c r="D591" s="220" t="s">
        <v>77</v>
      </c>
      <c r="E591" s="232" t="s">
        <v>1147</v>
      </c>
      <c r="F591" s="232" t="s">
        <v>1148</v>
      </c>
      <c r="G591" s="219"/>
      <c r="H591" s="219"/>
      <c r="I591" s="222"/>
      <c r="J591" s="233">
        <f>BK591</f>
        <v>0</v>
      </c>
      <c r="K591" s="219"/>
      <c r="L591" s="224"/>
      <c r="M591" s="225"/>
      <c r="N591" s="226"/>
      <c r="O591" s="226"/>
      <c r="P591" s="227">
        <f>SUM(P592:P600)</f>
        <v>0</v>
      </c>
      <c r="Q591" s="226"/>
      <c r="R591" s="227">
        <f>SUM(R592:R600)</f>
        <v>0.063681000000000001</v>
      </c>
      <c r="S591" s="226"/>
      <c r="T591" s="228">
        <f>SUM(T592:T600)</f>
        <v>0</v>
      </c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R591" s="229" t="s">
        <v>126</v>
      </c>
      <c r="AT591" s="230" t="s">
        <v>77</v>
      </c>
      <c r="AU591" s="230" t="s">
        <v>86</v>
      </c>
      <c r="AY591" s="229" t="s">
        <v>149</v>
      </c>
      <c r="BK591" s="231">
        <f>SUM(BK592:BK600)</f>
        <v>0</v>
      </c>
    </row>
    <row r="592" s="2" customFormat="1" ht="16.5" customHeight="1">
      <c r="A592" s="39"/>
      <c r="B592" s="40"/>
      <c r="C592" s="234" t="s">
        <v>1149</v>
      </c>
      <c r="D592" s="234" t="s">
        <v>151</v>
      </c>
      <c r="E592" s="235" t="s">
        <v>1150</v>
      </c>
      <c r="F592" s="236" t="s">
        <v>1151</v>
      </c>
      <c r="G592" s="237" t="s">
        <v>192</v>
      </c>
      <c r="H592" s="238">
        <v>10.880000000000001</v>
      </c>
      <c r="I592" s="239"/>
      <c r="J592" s="240">
        <f>ROUND(I592*H592,2)</f>
        <v>0</v>
      </c>
      <c r="K592" s="236" t="s">
        <v>154</v>
      </c>
      <c r="L592" s="45"/>
      <c r="M592" s="248" t="s">
        <v>1</v>
      </c>
      <c r="N592" s="249" t="s">
        <v>44</v>
      </c>
      <c r="O592" s="92"/>
      <c r="P592" s="250">
        <f>O592*H592</f>
        <v>0</v>
      </c>
      <c r="Q592" s="250">
        <v>0</v>
      </c>
      <c r="R592" s="250">
        <f>Q592*H592</f>
        <v>0</v>
      </c>
      <c r="S592" s="250">
        <v>0</v>
      </c>
      <c r="T592" s="251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46" t="s">
        <v>280</v>
      </c>
      <c r="AT592" s="246" t="s">
        <v>151</v>
      </c>
      <c r="AU592" s="246" t="s">
        <v>126</v>
      </c>
      <c r="AY592" s="18" t="s">
        <v>149</v>
      </c>
      <c r="BE592" s="247">
        <f>IF(N592="základní",J592,0)</f>
        <v>0</v>
      </c>
      <c r="BF592" s="247">
        <f>IF(N592="snížená",J592,0)</f>
        <v>0</v>
      </c>
      <c r="BG592" s="247">
        <f>IF(N592="zákl. přenesená",J592,0)</f>
        <v>0</v>
      </c>
      <c r="BH592" s="247">
        <f>IF(N592="sníž. přenesená",J592,0)</f>
        <v>0</v>
      </c>
      <c r="BI592" s="247">
        <f>IF(N592="nulová",J592,0)</f>
        <v>0</v>
      </c>
      <c r="BJ592" s="18" t="s">
        <v>126</v>
      </c>
      <c r="BK592" s="247">
        <f>ROUND(I592*H592,2)</f>
        <v>0</v>
      </c>
      <c r="BL592" s="18" t="s">
        <v>280</v>
      </c>
      <c r="BM592" s="246" t="s">
        <v>1152</v>
      </c>
    </row>
    <row r="593" s="13" customFormat="1">
      <c r="A593" s="13"/>
      <c r="B593" s="252"/>
      <c r="C593" s="253"/>
      <c r="D593" s="254" t="s">
        <v>194</v>
      </c>
      <c r="E593" s="255" t="s">
        <v>1</v>
      </c>
      <c r="F593" s="256" t="s">
        <v>1153</v>
      </c>
      <c r="G593" s="253"/>
      <c r="H593" s="257">
        <v>8.4800000000000004</v>
      </c>
      <c r="I593" s="258"/>
      <c r="J593" s="253"/>
      <c r="K593" s="253"/>
      <c r="L593" s="259"/>
      <c r="M593" s="260"/>
      <c r="N593" s="261"/>
      <c r="O593" s="261"/>
      <c r="P593" s="261"/>
      <c r="Q593" s="261"/>
      <c r="R593" s="261"/>
      <c r="S593" s="261"/>
      <c r="T593" s="262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63" t="s">
        <v>194</v>
      </c>
      <c r="AU593" s="263" t="s">
        <v>126</v>
      </c>
      <c r="AV593" s="13" t="s">
        <v>126</v>
      </c>
      <c r="AW593" s="13" t="s">
        <v>34</v>
      </c>
      <c r="AX593" s="13" t="s">
        <v>78</v>
      </c>
      <c r="AY593" s="263" t="s">
        <v>149</v>
      </c>
    </row>
    <row r="594" s="13" customFormat="1">
      <c r="A594" s="13"/>
      <c r="B594" s="252"/>
      <c r="C594" s="253"/>
      <c r="D594" s="254" t="s">
        <v>194</v>
      </c>
      <c r="E594" s="255" t="s">
        <v>1</v>
      </c>
      <c r="F594" s="256" t="s">
        <v>1154</v>
      </c>
      <c r="G594" s="253"/>
      <c r="H594" s="257">
        <v>2.3999999999999999</v>
      </c>
      <c r="I594" s="258"/>
      <c r="J594" s="253"/>
      <c r="K594" s="253"/>
      <c r="L594" s="259"/>
      <c r="M594" s="260"/>
      <c r="N594" s="261"/>
      <c r="O594" s="261"/>
      <c r="P594" s="261"/>
      <c r="Q594" s="261"/>
      <c r="R594" s="261"/>
      <c r="S594" s="261"/>
      <c r="T594" s="26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63" t="s">
        <v>194</v>
      </c>
      <c r="AU594" s="263" t="s">
        <v>126</v>
      </c>
      <c r="AV594" s="13" t="s">
        <v>126</v>
      </c>
      <c r="AW594" s="13" t="s">
        <v>34</v>
      </c>
      <c r="AX594" s="13" t="s">
        <v>78</v>
      </c>
      <c r="AY594" s="263" t="s">
        <v>149</v>
      </c>
    </row>
    <row r="595" s="14" customFormat="1">
      <c r="A595" s="14"/>
      <c r="B595" s="274"/>
      <c r="C595" s="275"/>
      <c r="D595" s="254" t="s">
        <v>194</v>
      </c>
      <c r="E595" s="276" t="s">
        <v>1</v>
      </c>
      <c r="F595" s="277" t="s">
        <v>220</v>
      </c>
      <c r="G595" s="275"/>
      <c r="H595" s="278">
        <v>10.880000000000001</v>
      </c>
      <c r="I595" s="279"/>
      <c r="J595" s="275"/>
      <c r="K595" s="275"/>
      <c r="L595" s="280"/>
      <c r="M595" s="281"/>
      <c r="N595" s="282"/>
      <c r="O595" s="282"/>
      <c r="P595" s="282"/>
      <c r="Q595" s="282"/>
      <c r="R595" s="282"/>
      <c r="S595" s="282"/>
      <c r="T595" s="283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84" t="s">
        <v>194</v>
      </c>
      <c r="AU595" s="284" t="s">
        <v>126</v>
      </c>
      <c r="AV595" s="14" t="s">
        <v>188</v>
      </c>
      <c r="AW595" s="14" t="s">
        <v>34</v>
      </c>
      <c r="AX595" s="14" t="s">
        <v>86</v>
      </c>
      <c r="AY595" s="284" t="s">
        <v>149</v>
      </c>
    </row>
    <row r="596" s="2" customFormat="1" ht="24.15" customHeight="1">
      <c r="A596" s="39"/>
      <c r="B596" s="40"/>
      <c r="C596" s="234" t="s">
        <v>1155</v>
      </c>
      <c r="D596" s="234" t="s">
        <v>151</v>
      </c>
      <c r="E596" s="235" t="s">
        <v>1156</v>
      </c>
      <c r="F596" s="236" t="s">
        <v>1157</v>
      </c>
      <c r="G596" s="237" t="s">
        <v>192</v>
      </c>
      <c r="H596" s="238">
        <v>10.880000000000001</v>
      </c>
      <c r="I596" s="239"/>
      <c r="J596" s="240">
        <f>ROUND(I596*H596,2)</f>
        <v>0</v>
      </c>
      <c r="K596" s="236" t="s">
        <v>154</v>
      </c>
      <c r="L596" s="45"/>
      <c r="M596" s="248" t="s">
        <v>1</v>
      </c>
      <c r="N596" s="249" t="s">
        <v>44</v>
      </c>
      <c r="O596" s="92"/>
      <c r="P596" s="250">
        <f>O596*H596</f>
        <v>0</v>
      </c>
      <c r="Q596" s="250">
        <v>0.0050000000000000001</v>
      </c>
      <c r="R596" s="250">
        <f>Q596*H596</f>
        <v>0.054400000000000004</v>
      </c>
      <c r="S596" s="250">
        <v>0</v>
      </c>
      <c r="T596" s="251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46" t="s">
        <v>280</v>
      </c>
      <c r="AT596" s="246" t="s">
        <v>151</v>
      </c>
      <c r="AU596" s="246" t="s">
        <v>126</v>
      </c>
      <c r="AY596" s="18" t="s">
        <v>149</v>
      </c>
      <c r="BE596" s="247">
        <f>IF(N596="základní",J596,0)</f>
        <v>0</v>
      </c>
      <c r="BF596" s="247">
        <f>IF(N596="snížená",J596,0)</f>
        <v>0</v>
      </c>
      <c r="BG596" s="247">
        <f>IF(N596="zákl. přenesená",J596,0)</f>
        <v>0</v>
      </c>
      <c r="BH596" s="247">
        <f>IF(N596="sníž. přenesená",J596,0)</f>
        <v>0</v>
      </c>
      <c r="BI596" s="247">
        <f>IF(N596="nulová",J596,0)</f>
        <v>0</v>
      </c>
      <c r="BJ596" s="18" t="s">
        <v>126</v>
      </c>
      <c r="BK596" s="247">
        <f>ROUND(I596*H596,2)</f>
        <v>0</v>
      </c>
      <c r="BL596" s="18" t="s">
        <v>280</v>
      </c>
      <c r="BM596" s="246" t="s">
        <v>1158</v>
      </c>
    </row>
    <row r="597" s="2" customFormat="1" ht="24.15" customHeight="1">
      <c r="A597" s="39"/>
      <c r="B597" s="40"/>
      <c r="C597" s="234" t="s">
        <v>1159</v>
      </c>
      <c r="D597" s="234" t="s">
        <v>151</v>
      </c>
      <c r="E597" s="235" t="s">
        <v>1160</v>
      </c>
      <c r="F597" s="236" t="s">
        <v>1161</v>
      </c>
      <c r="G597" s="237" t="s">
        <v>192</v>
      </c>
      <c r="H597" s="238">
        <v>10.880000000000001</v>
      </c>
      <c r="I597" s="239"/>
      <c r="J597" s="240">
        <f>ROUND(I597*H597,2)</f>
        <v>0</v>
      </c>
      <c r="K597" s="236" t="s">
        <v>154</v>
      </c>
      <c r="L597" s="45"/>
      <c r="M597" s="248" t="s">
        <v>1</v>
      </c>
      <c r="N597" s="249" t="s">
        <v>44</v>
      </c>
      <c r="O597" s="92"/>
      <c r="P597" s="250">
        <f>O597*H597</f>
        <v>0</v>
      </c>
      <c r="Q597" s="250">
        <v>0.00013999999999999999</v>
      </c>
      <c r="R597" s="250">
        <f>Q597*H597</f>
        <v>0.0015231999999999999</v>
      </c>
      <c r="S597" s="250">
        <v>0</v>
      </c>
      <c r="T597" s="251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46" t="s">
        <v>280</v>
      </c>
      <c r="AT597" s="246" t="s">
        <v>151</v>
      </c>
      <c r="AU597" s="246" t="s">
        <v>126</v>
      </c>
      <c r="AY597" s="18" t="s">
        <v>149</v>
      </c>
      <c r="BE597" s="247">
        <f>IF(N597="základní",J597,0)</f>
        <v>0</v>
      </c>
      <c r="BF597" s="247">
        <f>IF(N597="snížená",J597,0)</f>
        <v>0</v>
      </c>
      <c r="BG597" s="247">
        <f>IF(N597="zákl. přenesená",J597,0)</f>
        <v>0</v>
      </c>
      <c r="BH597" s="247">
        <f>IF(N597="sníž. přenesená",J597,0)</f>
        <v>0</v>
      </c>
      <c r="BI597" s="247">
        <f>IF(N597="nulová",J597,0)</f>
        <v>0</v>
      </c>
      <c r="BJ597" s="18" t="s">
        <v>126</v>
      </c>
      <c r="BK597" s="247">
        <f>ROUND(I597*H597,2)</f>
        <v>0</v>
      </c>
      <c r="BL597" s="18" t="s">
        <v>280</v>
      </c>
      <c r="BM597" s="246" t="s">
        <v>1162</v>
      </c>
    </row>
    <row r="598" s="2" customFormat="1" ht="24.15" customHeight="1">
      <c r="A598" s="39"/>
      <c r="B598" s="40"/>
      <c r="C598" s="234" t="s">
        <v>1163</v>
      </c>
      <c r="D598" s="234" t="s">
        <v>151</v>
      </c>
      <c r="E598" s="235" t="s">
        <v>1164</v>
      </c>
      <c r="F598" s="236" t="s">
        <v>1165</v>
      </c>
      <c r="G598" s="237" t="s">
        <v>192</v>
      </c>
      <c r="H598" s="238">
        <v>10.880000000000001</v>
      </c>
      <c r="I598" s="239"/>
      <c r="J598" s="240">
        <f>ROUND(I598*H598,2)</f>
        <v>0</v>
      </c>
      <c r="K598" s="236" t="s">
        <v>154</v>
      </c>
      <c r="L598" s="45"/>
      <c r="M598" s="248" t="s">
        <v>1</v>
      </c>
      <c r="N598" s="249" t="s">
        <v>44</v>
      </c>
      <c r="O598" s="92"/>
      <c r="P598" s="250">
        <f>O598*H598</f>
        <v>0</v>
      </c>
      <c r="Q598" s="250">
        <v>0.00020000000000000001</v>
      </c>
      <c r="R598" s="250">
        <f>Q598*H598</f>
        <v>0.0021760000000000004</v>
      </c>
      <c r="S598" s="250">
        <v>0</v>
      </c>
      <c r="T598" s="251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46" t="s">
        <v>280</v>
      </c>
      <c r="AT598" s="246" t="s">
        <v>151</v>
      </c>
      <c r="AU598" s="246" t="s">
        <v>126</v>
      </c>
      <c r="AY598" s="18" t="s">
        <v>149</v>
      </c>
      <c r="BE598" s="247">
        <f>IF(N598="základní",J598,0)</f>
        <v>0</v>
      </c>
      <c r="BF598" s="247">
        <f>IF(N598="snížená",J598,0)</f>
        <v>0</v>
      </c>
      <c r="BG598" s="247">
        <f>IF(N598="zákl. přenesená",J598,0)</f>
        <v>0</v>
      </c>
      <c r="BH598" s="247">
        <f>IF(N598="sníž. přenesená",J598,0)</f>
        <v>0</v>
      </c>
      <c r="BI598" s="247">
        <f>IF(N598="nulová",J598,0)</f>
        <v>0</v>
      </c>
      <c r="BJ598" s="18" t="s">
        <v>126</v>
      </c>
      <c r="BK598" s="247">
        <f>ROUND(I598*H598,2)</f>
        <v>0</v>
      </c>
      <c r="BL598" s="18" t="s">
        <v>280</v>
      </c>
      <c r="BM598" s="246" t="s">
        <v>1166</v>
      </c>
    </row>
    <row r="599" s="2" customFormat="1" ht="24.15" customHeight="1">
      <c r="A599" s="39"/>
      <c r="B599" s="40"/>
      <c r="C599" s="234" t="s">
        <v>1167</v>
      </c>
      <c r="D599" s="234" t="s">
        <v>151</v>
      </c>
      <c r="E599" s="235" t="s">
        <v>1168</v>
      </c>
      <c r="F599" s="236" t="s">
        <v>1169</v>
      </c>
      <c r="G599" s="237" t="s">
        <v>192</v>
      </c>
      <c r="H599" s="238">
        <v>10.880000000000001</v>
      </c>
      <c r="I599" s="239"/>
      <c r="J599" s="240">
        <f>ROUND(I599*H599,2)</f>
        <v>0</v>
      </c>
      <c r="K599" s="236" t="s">
        <v>154</v>
      </c>
      <c r="L599" s="45"/>
      <c r="M599" s="248" t="s">
        <v>1</v>
      </c>
      <c r="N599" s="249" t="s">
        <v>44</v>
      </c>
      <c r="O599" s="92"/>
      <c r="P599" s="250">
        <f>O599*H599</f>
        <v>0</v>
      </c>
      <c r="Q599" s="250">
        <v>0.00036000000000000002</v>
      </c>
      <c r="R599" s="250">
        <f>Q599*H599</f>
        <v>0.0039168000000000007</v>
      </c>
      <c r="S599" s="250">
        <v>0</v>
      </c>
      <c r="T599" s="251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46" t="s">
        <v>280</v>
      </c>
      <c r="AT599" s="246" t="s">
        <v>151</v>
      </c>
      <c r="AU599" s="246" t="s">
        <v>126</v>
      </c>
      <c r="AY599" s="18" t="s">
        <v>149</v>
      </c>
      <c r="BE599" s="247">
        <f>IF(N599="základní",J599,0)</f>
        <v>0</v>
      </c>
      <c r="BF599" s="247">
        <f>IF(N599="snížená",J599,0)</f>
        <v>0</v>
      </c>
      <c r="BG599" s="247">
        <f>IF(N599="zákl. přenesená",J599,0)</f>
        <v>0</v>
      </c>
      <c r="BH599" s="247">
        <f>IF(N599="sníž. přenesená",J599,0)</f>
        <v>0</v>
      </c>
      <c r="BI599" s="247">
        <f>IF(N599="nulová",J599,0)</f>
        <v>0</v>
      </c>
      <c r="BJ599" s="18" t="s">
        <v>126</v>
      </c>
      <c r="BK599" s="247">
        <f>ROUND(I599*H599,2)</f>
        <v>0</v>
      </c>
      <c r="BL599" s="18" t="s">
        <v>280</v>
      </c>
      <c r="BM599" s="246" t="s">
        <v>1170</v>
      </c>
    </row>
    <row r="600" s="2" customFormat="1" ht="21.75" customHeight="1">
      <c r="A600" s="39"/>
      <c r="B600" s="40"/>
      <c r="C600" s="234" t="s">
        <v>1171</v>
      </c>
      <c r="D600" s="234" t="s">
        <v>151</v>
      </c>
      <c r="E600" s="235" t="s">
        <v>1172</v>
      </c>
      <c r="F600" s="236" t="s">
        <v>1173</v>
      </c>
      <c r="G600" s="237" t="s">
        <v>192</v>
      </c>
      <c r="H600" s="238">
        <v>41.625</v>
      </c>
      <c r="I600" s="239"/>
      <c r="J600" s="240">
        <f>ROUND(I600*H600,2)</f>
        <v>0</v>
      </c>
      <c r="K600" s="236" t="s">
        <v>154</v>
      </c>
      <c r="L600" s="45"/>
      <c r="M600" s="248" t="s">
        <v>1</v>
      </c>
      <c r="N600" s="249" t="s">
        <v>44</v>
      </c>
      <c r="O600" s="92"/>
      <c r="P600" s="250">
        <f>O600*H600</f>
        <v>0</v>
      </c>
      <c r="Q600" s="250">
        <v>4.0000000000000003E-05</v>
      </c>
      <c r="R600" s="250">
        <f>Q600*H600</f>
        <v>0.001665</v>
      </c>
      <c r="S600" s="250">
        <v>0</v>
      </c>
      <c r="T600" s="251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46" t="s">
        <v>280</v>
      </c>
      <c r="AT600" s="246" t="s">
        <v>151</v>
      </c>
      <c r="AU600" s="246" t="s">
        <v>126</v>
      </c>
      <c r="AY600" s="18" t="s">
        <v>149</v>
      </c>
      <c r="BE600" s="247">
        <f>IF(N600="základní",J600,0)</f>
        <v>0</v>
      </c>
      <c r="BF600" s="247">
        <f>IF(N600="snížená",J600,0)</f>
        <v>0</v>
      </c>
      <c r="BG600" s="247">
        <f>IF(N600="zákl. přenesená",J600,0)</f>
        <v>0</v>
      </c>
      <c r="BH600" s="247">
        <f>IF(N600="sníž. přenesená",J600,0)</f>
        <v>0</v>
      </c>
      <c r="BI600" s="247">
        <f>IF(N600="nulová",J600,0)</f>
        <v>0</v>
      </c>
      <c r="BJ600" s="18" t="s">
        <v>126</v>
      </c>
      <c r="BK600" s="247">
        <f>ROUND(I600*H600,2)</f>
        <v>0</v>
      </c>
      <c r="BL600" s="18" t="s">
        <v>280</v>
      </c>
      <c r="BM600" s="246" t="s">
        <v>1174</v>
      </c>
    </row>
    <row r="601" s="12" customFormat="1" ht="22.8" customHeight="1">
      <c r="A601" s="12"/>
      <c r="B601" s="218"/>
      <c r="C601" s="219"/>
      <c r="D601" s="220" t="s">
        <v>77</v>
      </c>
      <c r="E601" s="232" t="s">
        <v>1175</v>
      </c>
      <c r="F601" s="232" t="s">
        <v>1176</v>
      </c>
      <c r="G601" s="219"/>
      <c r="H601" s="219"/>
      <c r="I601" s="222"/>
      <c r="J601" s="233">
        <f>BK601</f>
        <v>0</v>
      </c>
      <c r="K601" s="219"/>
      <c r="L601" s="224"/>
      <c r="M601" s="225"/>
      <c r="N601" s="226"/>
      <c r="O601" s="226"/>
      <c r="P601" s="227">
        <f>SUM(P602:P631)</f>
        <v>0</v>
      </c>
      <c r="Q601" s="226"/>
      <c r="R601" s="227">
        <f>SUM(R602:R631)</f>
        <v>0.35373136999999999</v>
      </c>
      <c r="S601" s="226"/>
      <c r="T601" s="228">
        <f>SUM(T602:T631)</f>
        <v>0.091050409999999998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229" t="s">
        <v>126</v>
      </c>
      <c r="AT601" s="230" t="s">
        <v>77</v>
      </c>
      <c r="AU601" s="230" t="s">
        <v>86</v>
      </c>
      <c r="AY601" s="229" t="s">
        <v>149</v>
      </c>
      <c r="BK601" s="231">
        <f>SUM(BK602:BK631)</f>
        <v>0</v>
      </c>
    </row>
    <row r="602" s="2" customFormat="1" ht="16.5" customHeight="1">
      <c r="A602" s="39"/>
      <c r="B602" s="40"/>
      <c r="C602" s="234" t="s">
        <v>1177</v>
      </c>
      <c r="D602" s="234" t="s">
        <v>151</v>
      </c>
      <c r="E602" s="235" t="s">
        <v>1178</v>
      </c>
      <c r="F602" s="236" t="s">
        <v>1179</v>
      </c>
      <c r="G602" s="237" t="s">
        <v>192</v>
      </c>
      <c r="H602" s="238">
        <v>293.71100000000001</v>
      </c>
      <c r="I602" s="239"/>
      <c r="J602" s="240">
        <f>ROUND(I602*H602,2)</f>
        <v>0</v>
      </c>
      <c r="K602" s="236" t="s">
        <v>154</v>
      </c>
      <c r="L602" s="45"/>
      <c r="M602" s="248" t="s">
        <v>1</v>
      </c>
      <c r="N602" s="249" t="s">
        <v>44</v>
      </c>
      <c r="O602" s="92"/>
      <c r="P602" s="250">
        <f>O602*H602</f>
        <v>0</v>
      </c>
      <c r="Q602" s="250">
        <v>0.001</v>
      </c>
      <c r="R602" s="250">
        <f>Q602*H602</f>
        <v>0.293711</v>
      </c>
      <c r="S602" s="250">
        <v>0.00031</v>
      </c>
      <c r="T602" s="251">
        <f>S602*H602</f>
        <v>0.091050409999999998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46" t="s">
        <v>280</v>
      </c>
      <c r="AT602" s="246" t="s">
        <v>151</v>
      </c>
      <c r="AU602" s="246" t="s">
        <v>126</v>
      </c>
      <c r="AY602" s="18" t="s">
        <v>149</v>
      </c>
      <c r="BE602" s="247">
        <f>IF(N602="základní",J602,0)</f>
        <v>0</v>
      </c>
      <c r="BF602" s="247">
        <f>IF(N602="snížená",J602,0)</f>
        <v>0</v>
      </c>
      <c r="BG602" s="247">
        <f>IF(N602="zákl. přenesená",J602,0)</f>
        <v>0</v>
      </c>
      <c r="BH602" s="247">
        <f>IF(N602="sníž. přenesená",J602,0)</f>
        <v>0</v>
      </c>
      <c r="BI602" s="247">
        <f>IF(N602="nulová",J602,0)</f>
        <v>0</v>
      </c>
      <c r="BJ602" s="18" t="s">
        <v>126</v>
      </c>
      <c r="BK602" s="247">
        <f>ROUND(I602*H602,2)</f>
        <v>0</v>
      </c>
      <c r="BL602" s="18" t="s">
        <v>280</v>
      </c>
      <c r="BM602" s="246" t="s">
        <v>1180</v>
      </c>
    </row>
    <row r="603" s="16" customFormat="1">
      <c r="A603" s="16"/>
      <c r="B603" s="296"/>
      <c r="C603" s="297"/>
      <c r="D603" s="254" t="s">
        <v>194</v>
      </c>
      <c r="E603" s="298" t="s">
        <v>1</v>
      </c>
      <c r="F603" s="299" t="s">
        <v>448</v>
      </c>
      <c r="G603" s="297"/>
      <c r="H603" s="298" t="s">
        <v>1</v>
      </c>
      <c r="I603" s="300"/>
      <c r="J603" s="297"/>
      <c r="K603" s="297"/>
      <c r="L603" s="301"/>
      <c r="M603" s="302"/>
      <c r="N603" s="303"/>
      <c r="O603" s="303"/>
      <c r="P603" s="303"/>
      <c r="Q603" s="303"/>
      <c r="R603" s="303"/>
      <c r="S603" s="303"/>
      <c r="T603" s="304"/>
      <c r="U603" s="16"/>
      <c r="V603" s="16"/>
      <c r="W603" s="16"/>
      <c r="X603" s="16"/>
      <c r="Y603" s="16"/>
      <c r="Z603" s="16"/>
      <c r="AA603" s="16"/>
      <c r="AB603" s="16"/>
      <c r="AC603" s="16"/>
      <c r="AD603" s="16"/>
      <c r="AE603" s="16"/>
      <c r="AT603" s="305" t="s">
        <v>194</v>
      </c>
      <c r="AU603" s="305" t="s">
        <v>126</v>
      </c>
      <c r="AV603" s="16" t="s">
        <v>86</v>
      </c>
      <c r="AW603" s="16" t="s">
        <v>34</v>
      </c>
      <c r="AX603" s="16" t="s">
        <v>78</v>
      </c>
      <c r="AY603" s="305" t="s">
        <v>149</v>
      </c>
    </row>
    <row r="604" s="13" customFormat="1">
      <c r="A604" s="13"/>
      <c r="B604" s="252"/>
      <c r="C604" s="253"/>
      <c r="D604" s="254" t="s">
        <v>194</v>
      </c>
      <c r="E604" s="255" t="s">
        <v>1</v>
      </c>
      <c r="F604" s="256" t="s">
        <v>449</v>
      </c>
      <c r="G604" s="253"/>
      <c r="H604" s="257">
        <v>52.569000000000003</v>
      </c>
      <c r="I604" s="258"/>
      <c r="J604" s="253"/>
      <c r="K604" s="253"/>
      <c r="L604" s="259"/>
      <c r="M604" s="260"/>
      <c r="N604" s="261"/>
      <c r="O604" s="261"/>
      <c r="P604" s="261"/>
      <c r="Q604" s="261"/>
      <c r="R604" s="261"/>
      <c r="S604" s="261"/>
      <c r="T604" s="262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63" t="s">
        <v>194</v>
      </c>
      <c r="AU604" s="263" t="s">
        <v>126</v>
      </c>
      <c r="AV604" s="13" t="s">
        <v>126</v>
      </c>
      <c r="AW604" s="13" t="s">
        <v>34</v>
      </c>
      <c r="AX604" s="13" t="s">
        <v>78</v>
      </c>
      <c r="AY604" s="263" t="s">
        <v>149</v>
      </c>
    </row>
    <row r="605" s="15" customFormat="1">
      <c r="A605" s="15"/>
      <c r="B605" s="285"/>
      <c r="C605" s="286"/>
      <c r="D605" s="254" t="s">
        <v>194</v>
      </c>
      <c r="E605" s="287" t="s">
        <v>1</v>
      </c>
      <c r="F605" s="288" t="s">
        <v>251</v>
      </c>
      <c r="G605" s="286"/>
      <c r="H605" s="289">
        <v>52.569000000000003</v>
      </c>
      <c r="I605" s="290"/>
      <c r="J605" s="286"/>
      <c r="K605" s="286"/>
      <c r="L605" s="291"/>
      <c r="M605" s="292"/>
      <c r="N605" s="293"/>
      <c r="O605" s="293"/>
      <c r="P605" s="293"/>
      <c r="Q605" s="293"/>
      <c r="R605" s="293"/>
      <c r="S605" s="293"/>
      <c r="T605" s="294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95" t="s">
        <v>194</v>
      </c>
      <c r="AU605" s="295" t="s">
        <v>126</v>
      </c>
      <c r="AV605" s="15" t="s">
        <v>183</v>
      </c>
      <c r="AW605" s="15" t="s">
        <v>34</v>
      </c>
      <c r="AX605" s="15" t="s">
        <v>78</v>
      </c>
      <c r="AY605" s="295" t="s">
        <v>149</v>
      </c>
    </row>
    <row r="606" s="16" customFormat="1">
      <c r="A606" s="16"/>
      <c r="B606" s="296"/>
      <c r="C606" s="297"/>
      <c r="D606" s="254" t="s">
        <v>194</v>
      </c>
      <c r="E606" s="298" t="s">
        <v>1</v>
      </c>
      <c r="F606" s="299" t="s">
        <v>252</v>
      </c>
      <c r="G606" s="297"/>
      <c r="H606" s="298" t="s">
        <v>1</v>
      </c>
      <c r="I606" s="300"/>
      <c r="J606" s="297"/>
      <c r="K606" s="297"/>
      <c r="L606" s="301"/>
      <c r="M606" s="302"/>
      <c r="N606" s="303"/>
      <c r="O606" s="303"/>
      <c r="P606" s="303"/>
      <c r="Q606" s="303"/>
      <c r="R606" s="303"/>
      <c r="S606" s="303"/>
      <c r="T606" s="304"/>
      <c r="U606" s="16"/>
      <c r="V606" s="16"/>
      <c r="W606" s="16"/>
      <c r="X606" s="16"/>
      <c r="Y606" s="16"/>
      <c r="Z606" s="16"/>
      <c r="AA606" s="16"/>
      <c r="AB606" s="16"/>
      <c r="AC606" s="16"/>
      <c r="AD606" s="16"/>
      <c r="AE606" s="16"/>
      <c r="AT606" s="305" t="s">
        <v>194</v>
      </c>
      <c r="AU606" s="305" t="s">
        <v>126</v>
      </c>
      <c r="AV606" s="16" t="s">
        <v>86</v>
      </c>
      <c r="AW606" s="16" t="s">
        <v>34</v>
      </c>
      <c r="AX606" s="16" t="s">
        <v>78</v>
      </c>
      <c r="AY606" s="305" t="s">
        <v>149</v>
      </c>
    </row>
    <row r="607" s="13" customFormat="1">
      <c r="A607" s="13"/>
      <c r="B607" s="252"/>
      <c r="C607" s="253"/>
      <c r="D607" s="254" t="s">
        <v>194</v>
      </c>
      <c r="E607" s="255" t="s">
        <v>1</v>
      </c>
      <c r="F607" s="256" t="s">
        <v>253</v>
      </c>
      <c r="G607" s="253"/>
      <c r="H607" s="257">
        <v>16.416</v>
      </c>
      <c r="I607" s="258"/>
      <c r="J607" s="253"/>
      <c r="K607" s="253"/>
      <c r="L607" s="259"/>
      <c r="M607" s="260"/>
      <c r="N607" s="261"/>
      <c r="O607" s="261"/>
      <c r="P607" s="261"/>
      <c r="Q607" s="261"/>
      <c r="R607" s="261"/>
      <c r="S607" s="261"/>
      <c r="T607" s="26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63" t="s">
        <v>194</v>
      </c>
      <c r="AU607" s="263" t="s">
        <v>126</v>
      </c>
      <c r="AV607" s="13" t="s">
        <v>126</v>
      </c>
      <c r="AW607" s="13" t="s">
        <v>34</v>
      </c>
      <c r="AX607" s="13" t="s">
        <v>78</v>
      </c>
      <c r="AY607" s="263" t="s">
        <v>149</v>
      </c>
    </row>
    <row r="608" s="13" customFormat="1">
      <c r="A608" s="13"/>
      <c r="B608" s="252"/>
      <c r="C608" s="253"/>
      <c r="D608" s="254" t="s">
        <v>194</v>
      </c>
      <c r="E608" s="255" t="s">
        <v>1</v>
      </c>
      <c r="F608" s="256" t="s">
        <v>254</v>
      </c>
      <c r="G608" s="253"/>
      <c r="H608" s="257">
        <v>-3.9900000000000002</v>
      </c>
      <c r="I608" s="258"/>
      <c r="J608" s="253"/>
      <c r="K608" s="253"/>
      <c r="L608" s="259"/>
      <c r="M608" s="260"/>
      <c r="N608" s="261"/>
      <c r="O608" s="261"/>
      <c r="P608" s="261"/>
      <c r="Q608" s="261"/>
      <c r="R608" s="261"/>
      <c r="S608" s="261"/>
      <c r="T608" s="262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63" t="s">
        <v>194</v>
      </c>
      <c r="AU608" s="263" t="s">
        <v>126</v>
      </c>
      <c r="AV608" s="13" t="s">
        <v>126</v>
      </c>
      <c r="AW608" s="13" t="s">
        <v>34</v>
      </c>
      <c r="AX608" s="13" t="s">
        <v>78</v>
      </c>
      <c r="AY608" s="263" t="s">
        <v>149</v>
      </c>
    </row>
    <row r="609" s="13" customFormat="1">
      <c r="A609" s="13"/>
      <c r="B609" s="252"/>
      <c r="C609" s="253"/>
      <c r="D609" s="254" t="s">
        <v>194</v>
      </c>
      <c r="E609" s="255" t="s">
        <v>1</v>
      </c>
      <c r="F609" s="256" t="s">
        <v>255</v>
      </c>
      <c r="G609" s="253"/>
      <c r="H609" s="257">
        <v>14.904</v>
      </c>
      <c r="I609" s="258"/>
      <c r="J609" s="253"/>
      <c r="K609" s="253"/>
      <c r="L609" s="259"/>
      <c r="M609" s="260"/>
      <c r="N609" s="261"/>
      <c r="O609" s="261"/>
      <c r="P609" s="261"/>
      <c r="Q609" s="261"/>
      <c r="R609" s="261"/>
      <c r="S609" s="261"/>
      <c r="T609" s="26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63" t="s">
        <v>194</v>
      </c>
      <c r="AU609" s="263" t="s">
        <v>126</v>
      </c>
      <c r="AV609" s="13" t="s">
        <v>126</v>
      </c>
      <c r="AW609" s="13" t="s">
        <v>34</v>
      </c>
      <c r="AX609" s="13" t="s">
        <v>78</v>
      </c>
      <c r="AY609" s="263" t="s">
        <v>149</v>
      </c>
    </row>
    <row r="610" s="13" customFormat="1">
      <c r="A610" s="13"/>
      <c r="B610" s="252"/>
      <c r="C610" s="253"/>
      <c r="D610" s="254" t="s">
        <v>194</v>
      </c>
      <c r="E610" s="255" t="s">
        <v>1</v>
      </c>
      <c r="F610" s="256" t="s">
        <v>256</v>
      </c>
      <c r="G610" s="253"/>
      <c r="H610" s="257">
        <v>-1.5</v>
      </c>
      <c r="I610" s="258"/>
      <c r="J610" s="253"/>
      <c r="K610" s="253"/>
      <c r="L610" s="259"/>
      <c r="M610" s="260"/>
      <c r="N610" s="261"/>
      <c r="O610" s="261"/>
      <c r="P610" s="261"/>
      <c r="Q610" s="261"/>
      <c r="R610" s="261"/>
      <c r="S610" s="261"/>
      <c r="T610" s="262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63" t="s">
        <v>194</v>
      </c>
      <c r="AU610" s="263" t="s">
        <v>126</v>
      </c>
      <c r="AV610" s="13" t="s">
        <v>126</v>
      </c>
      <c r="AW610" s="13" t="s">
        <v>34</v>
      </c>
      <c r="AX610" s="13" t="s">
        <v>78</v>
      </c>
      <c r="AY610" s="263" t="s">
        <v>149</v>
      </c>
    </row>
    <row r="611" s="13" customFormat="1">
      <c r="A611" s="13"/>
      <c r="B611" s="252"/>
      <c r="C611" s="253"/>
      <c r="D611" s="254" t="s">
        <v>194</v>
      </c>
      <c r="E611" s="255" t="s">
        <v>1</v>
      </c>
      <c r="F611" s="256" t="s">
        <v>257</v>
      </c>
      <c r="G611" s="253"/>
      <c r="H611" s="257">
        <v>72</v>
      </c>
      <c r="I611" s="258"/>
      <c r="J611" s="253"/>
      <c r="K611" s="253"/>
      <c r="L611" s="259"/>
      <c r="M611" s="260"/>
      <c r="N611" s="261"/>
      <c r="O611" s="261"/>
      <c r="P611" s="261"/>
      <c r="Q611" s="261"/>
      <c r="R611" s="261"/>
      <c r="S611" s="261"/>
      <c r="T611" s="26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63" t="s">
        <v>194</v>
      </c>
      <c r="AU611" s="263" t="s">
        <v>126</v>
      </c>
      <c r="AV611" s="13" t="s">
        <v>126</v>
      </c>
      <c r="AW611" s="13" t="s">
        <v>34</v>
      </c>
      <c r="AX611" s="13" t="s">
        <v>78</v>
      </c>
      <c r="AY611" s="263" t="s">
        <v>149</v>
      </c>
    </row>
    <row r="612" s="13" customFormat="1">
      <c r="A612" s="13"/>
      <c r="B612" s="252"/>
      <c r="C612" s="253"/>
      <c r="D612" s="254" t="s">
        <v>194</v>
      </c>
      <c r="E612" s="255" t="s">
        <v>1</v>
      </c>
      <c r="F612" s="256" t="s">
        <v>258</v>
      </c>
      <c r="G612" s="253"/>
      <c r="H612" s="257">
        <v>-11.529999999999999</v>
      </c>
      <c r="I612" s="258"/>
      <c r="J612" s="253"/>
      <c r="K612" s="253"/>
      <c r="L612" s="259"/>
      <c r="M612" s="260"/>
      <c r="N612" s="261"/>
      <c r="O612" s="261"/>
      <c r="P612" s="261"/>
      <c r="Q612" s="261"/>
      <c r="R612" s="261"/>
      <c r="S612" s="261"/>
      <c r="T612" s="262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63" t="s">
        <v>194</v>
      </c>
      <c r="AU612" s="263" t="s">
        <v>126</v>
      </c>
      <c r="AV612" s="13" t="s">
        <v>126</v>
      </c>
      <c r="AW612" s="13" t="s">
        <v>34</v>
      </c>
      <c r="AX612" s="13" t="s">
        <v>78</v>
      </c>
      <c r="AY612" s="263" t="s">
        <v>149</v>
      </c>
    </row>
    <row r="613" s="13" customFormat="1">
      <c r="A613" s="13"/>
      <c r="B613" s="252"/>
      <c r="C613" s="253"/>
      <c r="D613" s="254" t="s">
        <v>194</v>
      </c>
      <c r="E613" s="255" t="s">
        <v>1</v>
      </c>
      <c r="F613" s="256" t="s">
        <v>259</v>
      </c>
      <c r="G613" s="253"/>
      <c r="H613" s="257">
        <v>52.560000000000002</v>
      </c>
      <c r="I613" s="258"/>
      <c r="J613" s="253"/>
      <c r="K613" s="253"/>
      <c r="L613" s="259"/>
      <c r="M613" s="260"/>
      <c r="N613" s="261"/>
      <c r="O613" s="261"/>
      <c r="P613" s="261"/>
      <c r="Q613" s="261"/>
      <c r="R613" s="261"/>
      <c r="S613" s="261"/>
      <c r="T613" s="262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63" t="s">
        <v>194</v>
      </c>
      <c r="AU613" s="263" t="s">
        <v>126</v>
      </c>
      <c r="AV613" s="13" t="s">
        <v>126</v>
      </c>
      <c r="AW613" s="13" t="s">
        <v>34</v>
      </c>
      <c r="AX613" s="13" t="s">
        <v>78</v>
      </c>
      <c r="AY613" s="263" t="s">
        <v>149</v>
      </c>
    </row>
    <row r="614" s="13" customFormat="1">
      <c r="A614" s="13"/>
      <c r="B614" s="252"/>
      <c r="C614" s="253"/>
      <c r="D614" s="254" t="s">
        <v>194</v>
      </c>
      <c r="E614" s="255" t="s">
        <v>1</v>
      </c>
      <c r="F614" s="256" t="s">
        <v>260</v>
      </c>
      <c r="G614" s="253"/>
      <c r="H614" s="257">
        <v>-8.1500000000000004</v>
      </c>
      <c r="I614" s="258"/>
      <c r="J614" s="253"/>
      <c r="K614" s="253"/>
      <c r="L614" s="259"/>
      <c r="M614" s="260"/>
      <c r="N614" s="261"/>
      <c r="O614" s="261"/>
      <c r="P614" s="261"/>
      <c r="Q614" s="261"/>
      <c r="R614" s="261"/>
      <c r="S614" s="261"/>
      <c r="T614" s="262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63" t="s">
        <v>194</v>
      </c>
      <c r="AU614" s="263" t="s">
        <v>126</v>
      </c>
      <c r="AV614" s="13" t="s">
        <v>126</v>
      </c>
      <c r="AW614" s="13" t="s">
        <v>34</v>
      </c>
      <c r="AX614" s="13" t="s">
        <v>78</v>
      </c>
      <c r="AY614" s="263" t="s">
        <v>149</v>
      </c>
    </row>
    <row r="615" s="13" customFormat="1">
      <c r="A615" s="13"/>
      <c r="B615" s="252"/>
      <c r="C615" s="253"/>
      <c r="D615" s="254" t="s">
        <v>194</v>
      </c>
      <c r="E615" s="255" t="s">
        <v>1</v>
      </c>
      <c r="F615" s="256" t="s">
        <v>261</v>
      </c>
      <c r="G615" s="253"/>
      <c r="H615" s="257">
        <v>25.135000000000002</v>
      </c>
      <c r="I615" s="258"/>
      <c r="J615" s="253"/>
      <c r="K615" s="253"/>
      <c r="L615" s="259"/>
      <c r="M615" s="260"/>
      <c r="N615" s="261"/>
      <c r="O615" s="261"/>
      <c r="P615" s="261"/>
      <c r="Q615" s="261"/>
      <c r="R615" s="261"/>
      <c r="S615" s="261"/>
      <c r="T615" s="262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63" t="s">
        <v>194</v>
      </c>
      <c r="AU615" s="263" t="s">
        <v>126</v>
      </c>
      <c r="AV615" s="13" t="s">
        <v>126</v>
      </c>
      <c r="AW615" s="13" t="s">
        <v>34</v>
      </c>
      <c r="AX615" s="13" t="s">
        <v>78</v>
      </c>
      <c r="AY615" s="263" t="s">
        <v>149</v>
      </c>
    </row>
    <row r="616" s="13" customFormat="1">
      <c r="A616" s="13"/>
      <c r="B616" s="252"/>
      <c r="C616" s="253"/>
      <c r="D616" s="254" t="s">
        <v>194</v>
      </c>
      <c r="E616" s="255" t="s">
        <v>1</v>
      </c>
      <c r="F616" s="256" t="s">
        <v>262</v>
      </c>
      <c r="G616" s="253"/>
      <c r="H616" s="257">
        <v>-5.1449999999999996</v>
      </c>
      <c r="I616" s="258"/>
      <c r="J616" s="253"/>
      <c r="K616" s="253"/>
      <c r="L616" s="259"/>
      <c r="M616" s="260"/>
      <c r="N616" s="261"/>
      <c r="O616" s="261"/>
      <c r="P616" s="261"/>
      <c r="Q616" s="261"/>
      <c r="R616" s="261"/>
      <c r="S616" s="261"/>
      <c r="T616" s="26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63" t="s">
        <v>194</v>
      </c>
      <c r="AU616" s="263" t="s">
        <v>126</v>
      </c>
      <c r="AV616" s="13" t="s">
        <v>126</v>
      </c>
      <c r="AW616" s="13" t="s">
        <v>34</v>
      </c>
      <c r="AX616" s="13" t="s">
        <v>78</v>
      </c>
      <c r="AY616" s="263" t="s">
        <v>149</v>
      </c>
    </row>
    <row r="617" s="13" customFormat="1">
      <c r="A617" s="13"/>
      <c r="B617" s="252"/>
      <c r="C617" s="253"/>
      <c r="D617" s="254" t="s">
        <v>194</v>
      </c>
      <c r="E617" s="255" t="s">
        <v>1</v>
      </c>
      <c r="F617" s="256" t="s">
        <v>263</v>
      </c>
      <c r="G617" s="253"/>
      <c r="H617" s="257">
        <v>68.688000000000002</v>
      </c>
      <c r="I617" s="258"/>
      <c r="J617" s="253"/>
      <c r="K617" s="253"/>
      <c r="L617" s="259"/>
      <c r="M617" s="260"/>
      <c r="N617" s="261"/>
      <c r="O617" s="261"/>
      <c r="P617" s="261"/>
      <c r="Q617" s="261"/>
      <c r="R617" s="261"/>
      <c r="S617" s="261"/>
      <c r="T617" s="262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63" t="s">
        <v>194</v>
      </c>
      <c r="AU617" s="263" t="s">
        <v>126</v>
      </c>
      <c r="AV617" s="13" t="s">
        <v>126</v>
      </c>
      <c r="AW617" s="13" t="s">
        <v>34</v>
      </c>
      <c r="AX617" s="13" t="s">
        <v>78</v>
      </c>
      <c r="AY617" s="263" t="s">
        <v>149</v>
      </c>
    </row>
    <row r="618" s="13" customFormat="1">
      <c r="A618" s="13"/>
      <c r="B618" s="252"/>
      <c r="C618" s="253"/>
      <c r="D618" s="254" t="s">
        <v>194</v>
      </c>
      <c r="E618" s="255" t="s">
        <v>1</v>
      </c>
      <c r="F618" s="256" t="s">
        <v>264</v>
      </c>
      <c r="G618" s="253"/>
      <c r="H618" s="257">
        <v>-8.6549999999999994</v>
      </c>
      <c r="I618" s="258"/>
      <c r="J618" s="253"/>
      <c r="K618" s="253"/>
      <c r="L618" s="259"/>
      <c r="M618" s="260"/>
      <c r="N618" s="261"/>
      <c r="O618" s="261"/>
      <c r="P618" s="261"/>
      <c r="Q618" s="261"/>
      <c r="R618" s="261"/>
      <c r="S618" s="261"/>
      <c r="T618" s="26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63" t="s">
        <v>194</v>
      </c>
      <c r="AU618" s="263" t="s">
        <v>126</v>
      </c>
      <c r="AV618" s="13" t="s">
        <v>126</v>
      </c>
      <c r="AW618" s="13" t="s">
        <v>34</v>
      </c>
      <c r="AX618" s="13" t="s">
        <v>78</v>
      </c>
      <c r="AY618" s="263" t="s">
        <v>149</v>
      </c>
    </row>
    <row r="619" s="13" customFormat="1">
      <c r="A619" s="13"/>
      <c r="B619" s="252"/>
      <c r="C619" s="253"/>
      <c r="D619" s="254" t="s">
        <v>194</v>
      </c>
      <c r="E619" s="255" t="s">
        <v>1</v>
      </c>
      <c r="F619" s="256" t="s">
        <v>265</v>
      </c>
      <c r="G619" s="253"/>
      <c r="H619" s="257">
        <v>66.570999999999998</v>
      </c>
      <c r="I619" s="258"/>
      <c r="J619" s="253"/>
      <c r="K619" s="253"/>
      <c r="L619" s="259"/>
      <c r="M619" s="260"/>
      <c r="N619" s="261"/>
      <c r="O619" s="261"/>
      <c r="P619" s="261"/>
      <c r="Q619" s="261"/>
      <c r="R619" s="261"/>
      <c r="S619" s="261"/>
      <c r="T619" s="262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63" t="s">
        <v>194</v>
      </c>
      <c r="AU619" s="263" t="s">
        <v>126</v>
      </c>
      <c r="AV619" s="13" t="s">
        <v>126</v>
      </c>
      <c r="AW619" s="13" t="s">
        <v>34</v>
      </c>
      <c r="AX619" s="13" t="s">
        <v>78</v>
      </c>
      <c r="AY619" s="263" t="s">
        <v>149</v>
      </c>
    </row>
    <row r="620" s="13" customFormat="1">
      <c r="A620" s="13"/>
      <c r="B620" s="252"/>
      <c r="C620" s="253"/>
      <c r="D620" s="254" t="s">
        <v>194</v>
      </c>
      <c r="E620" s="255" t="s">
        <v>1</v>
      </c>
      <c r="F620" s="256" t="s">
        <v>266</v>
      </c>
      <c r="G620" s="253"/>
      <c r="H620" s="257">
        <v>-4.3600000000000003</v>
      </c>
      <c r="I620" s="258"/>
      <c r="J620" s="253"/>
      <c r="K620" s="253"/>
      <c r="L620" s="259"/>
      <c r="M620" s="260"/>
      <c r="N620" s="261"/>
      <c r="O620" s="261"/>
      <c r="P620" s="261"/>
      <c r="Q620" s="261"/>
      <c r="R620" s="261"/>
      <c r="S620" s="261"/>
      <c r="T620" s="262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63" t="s">
        <v>194</v>
      </c>
      <c r="AU620" s="263" t="s">
        <v>126</v>
      </c>
      <c r="AV620" s="13" t="s">
        <v>126</v>
      </c>
      <c r="AW620" s="13" t="s">
        <v>34</v>
      </c>
      <c r="AX620" s="13" t="s">
        <v>78</v>
      </c>
      <c r="AY620" s="263" t="s">
        <v>149</v>
      </c>
    </row>
    <row r="621" s="15" customFormat="1">
      <c r="A621" s="15"/>
      <c r="B621" s="285"/>
      <c r="C621" s="286"/>
      <c r="D621" s="254" t="s">
        <v>194</v>
      </c>
      <c r="E621" s="287" t="s">
        <v>1</v>
      </c>
      <c r="F621" s="288" t="s">
        <v>251</v>
      </c>
      <c r="G621" s="286"/>
      <c r="H621" s="289">
        <v>272.94400000000002</v>
      </c>
      <c r="I621" s="290"/>
      <c r="J621" s="286"/>
      <c r="K621" s="286"/>
      <c r="L621" s="291"/>
      <c r="M621" s="292"/>
      <c r="N621" s="293"/>
      <c r="O621" s="293"/>
      <c r="P621" s="293"/>
      <c r="Q621" s="293"/>
      <c r="R621" s="293"/>
      <c r="S621" s="293"/>
      <c r="T621" s="294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95" t="s">
        <v>194</v>
      </c>
      <c r="AU621" s="295" t="s">
        <v>126</v>
      </c>
      <c r="AV621" s="15" t="s">
        <v>183</v>
      </c>
      <c r="AW621" s="15" t="s">
        <v>34</v>
      </c>
      <c r="AX621" s="15" t="s">
        <v>78</v>
      </c>
      <c r="AY621" s="295" t="s">
        <v>149</v>
      </c>
    </row>
    <row r="622" s="13" customFormat="1">
      <c r="A622" s="13"/>
      <c r="B622" s="252"/>
      <c r="C622" s="253"/>
      <c r="D622" s="254" t="s">
        <v>194</v>
      </c>
      <c r="E622" s="255" t="s">
        <v>1</v>
      </c>
      <c r="F622" s="256" t="s">
        <v>267</v>
      </c>
      <c r="G622" s="253"/>
      <c r="H622" s="257">
        <v>-31.802</v>
      </c>
      <c r="I622" s="258"/>
      <c r="J622" s="253"/>
      <c r="K622" s="253"/>
      <c r="L622" s="259"/>
      <c r="M622" s="260"/>
      <c r="N622" s="261"/>
      <c r="O622" s="261"/>
      <c r="P622" s="261"/>
      <c r="Q622" s="261"/>
      <c r="R622" s="261"/>
      <c r="S622" s="261"/>
      <c r="T622" s="262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63" t="s">
        <v>194</v>
      </c>
      <c r="AU622" s="263" t="s">
        <v>126</v>
      </c>
      <c r="AV622" s="13" t="s">
        <v>126</v>
      </c>
      <c r="AW622" s="13" t="s">
        <v>34</v>
      </c>
      <c r="AX622" s="13" t="s">
        <v>78</v>
      </c>
      <c r="AY622" s="263" t="s">
        <v>149</v>
      </c>
    </row>
    <row r="623" s="15" customFormat="1">
      <c r="A623" s="15"/>
      <c r="B623" s="285"/>
      <c r="C623" s="286"/>
      <c r="D623" s="254" t="s">
        <v>194</v>
      </c>
      <c r="E623" s="287" t="s">
        <v>1</v>
      </c>
      <c r="F623" s="288" t="s">
        <v>251</v>
      </c>
      <c r="G623" s="286"/>
      <c r="H623" s="289">
        <v>-31.802</v>
      </c>
      <c r="I623" s="290"/>
      <c r="J623" s="286"/>
      <c r="K623" s="286"/>
      <c r="L623" s="291"/>
      <c r="M623" s="292"/>
      <c r="N623" s="293"/>
      <c r="O623" s="293"/>
      <c r="P623" s="293"/>
      <c r="Q623" s="293"/>
      <c r="R623" s="293"/>
      <c r="S623" s="293"/>
      <c r="T623" s="294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95" t="s">
        <v>194</v>
      </c>
      <c r="AU623" s="295" t="s">
        <v>126</v>
      </c>
      <c r="AV623" s="15" t="s">
        <v>183</v>
      </c>
      <c r="AW623" s="15" t="s">
        <v>34</v>
      </c>
      <c r="AX623" s="15" t="s">
        <v>78</v>
      </c>
      <c r="AY623" s="295" t="s">
        <v>149</v>
      </c>
    </row>
    <row r="624" s="14" customFormat="1">
      <c r="A624" s="14"/>
      <c r="B624" s="274"/>
      <c r="C624" s="275"/>
      <c r="D624" s="254" t="s">
        <v>194</v>
      </c>
      <c r="E624" s="276" t="s">
        <v>1</v>
      </c>
      <c r="F624" s="277" t="s">
        <v>220</v>
      </c>
      <c r="G624" s="275"/>
      <c r="H624" s="278">
        <v>293.71100000000001</v>
      </c>
      <c r="I624" s="279"/>
      <c r="J624" s="275"/>
      <c r="K624" s="275"/>
      <c r="L624" s="280"/>
      <c r="M624" s="281"/>
      <c r="N624" s="282"/>
      <c r="O624" s="282"/>
      <c r="P624" s="282"/>
      <c r="Q624" s="282"/>
      <c r="R624" s="282"/>
      <c r="S624" s="282"/>
      <c r="T624" s="283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84" t="s">
        <v>194</v>
      </c>
      <c r="AU624" s="284" t="s">
        <v>126</v>
      </c>
      <c r="AV624" s="14" t="s">
        <v>188</v>
      </c>
      <c r="AW624" s="14" t="s">
        <v>34</v>
      </c>
      <c r="AX624" s="14" t="s">
        <v>86</v>
      </c>
      <c r="AY624" s="284" t="s">
        <v>149</v>
      </c>
    </row>
    <row r="625" s="2" customFormat="1" ht="24.15" customHeight="1">
      <c r="A625" s="39"/>
      <c r="B625" s="40"/>
      <c r="C625" s="234" t="s">
        <v>1181</v>
      </c>
      <c r="D625" s="234" t="s">
        <v>151</v>
      </c>
      <c r="E625" s="235" t="s">
        <v>1182</v>
      </c>
      <c r="F625" s="236" t="s">
        <v>1183</v>
      </c>
      <c r="G625" s="237" t="s">
        <v>192</v>
      </c>
      <c r="H625" s="238">
        <v>293.71100000000001</v>
      </c>
      <c r="I625" s="239"/>
      <c r="J625" s="240">
        <f>ROUND(I625*H625,2)</f>
        <v>0</v>
      </c>
      <c r="K625" s="236" t="s">
        <v>154</v>
      </c>
      <c r="L625" s="45"/>
      <c r="M625" s="248" t="s">
        <v>1</v>
      </c>
      <c r="N625" s="249" t="s">
        <v>44</v>
      </c>
      <c r="O625" s="92"/>
      <c r="P625" s="250">
        <f>O625*H625</f>
        <v>0</v>
      </c>
      <c r="Q625" s="250">
        <v>0</v>
      </c>
      <c r="R625" s="250">
        <f>Q625*H625</f>
        <v>0</v>
      </c>
      <c r="S625" s="250">
        <v>0</v>
      </c>
      <c r="T625" s="251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46" t="s">
        <v>280</v>
      </c>
      <c r="AT625" s="246" t="s">
        <v>151</v>
      </c>
      <c r="AU625" s="246" t="s">
        <v>126</v>
      </c>
      <c r="AY625" s="18" t="s">
        <v>149</v>
      </c>
      <c r="BE625" s="247">
        <f>IF(N625="základní",J625,0)</f>
        <v>0</v>
      </c>
      <c r="BF625" s="247">
        <f>IF(N625="snížená",J625,0)</f>
        <v>0</v>
      </c>
      <c r="BG625" s="247">
        <f>IF(N625="zákl. přenesená",J625,0)</f>
        <v>0</v>
      </c>
      <c r="BH625" s="247">
        <f>IF(N625="sníž. přenesená",J625,0)</f>
        <v>0</v>
      </c>
      <c r="BI625" s="247">
        <f>IF(N625="nulová",J625,0)</f>
        <v>0</v>
      </c>
      <c r="BJ625" s="18" t="s">
        <v>126</v>
      </c>
      <c r="BK625" s="247">
        <f>ROUND(I625*H625,2)</f>
        <v>0</v>
      </c>
      <c r="BL625" s="18" t="s">
        <v>280</v>
      </c>
      <c r="BM625" s="246" t="s">
        <v>1184</v>
      </c>
    </row>
    <row r="626" s="2" customFormat="1" ht="33" customHeight="1">
      <c r="A626" s="39"/>
      <c r="B626" s="40"/>
      <c r="C626" s="234" t="s">
        <v>1185</v>
      </c>
      <c r="D626" s="234" t="s">
        <v>151</v>
      </c>
      <c r="E626" s="235" t="s">
        <v>1186</v>
      </c>
      <c r="F626" s="236" t="s">
        <v>1187</v>
      </c>
      <c r="G626" s="237" t="s">
        <v>192</v>
      </c>
      <c r="H626" s="238">
        <v>353.06099999999998</v>
      </c>
      <c r="I626" s="239"/>
      <c r="J626" s="240">
        <f>ROUND(I626*H626,2)</f>
        <v>0</v>
      </c>
      <c r="K626" s="236" t="s">
        <v>154</v>
      </c>
      <c r="L626" s="45"/>
      <c r="M626" s="248" t="s">
        <v>1</v>
      </c>
      <c r="N626" s="249" t="s">
        <v>44</v>
      </c>
      <c r="O626" s="92"/>
      <c r="P626" s="250">
        <f>O626*H626</f>
        <v>0</v>
      </c>
      <c r="Q626" s="250">
        <v>0.00017000000000000001</v>
      </c>
      <c r="R626" s="250">
        <f>Q626*H626</f>
        <v>0.060020370000000003</v>
      </c>
      <c r="S626" s="250">
        <v>0</v>
      </c>
      <c r="T626" s="251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46" t="s">
        <v>280</v>
      </c>
      <c r="AT626" s="246" t="s">
        <v>151</v>
      </c>
      <c r="AU626" s="246" t="s">
        <v>126</v>
      </c>
      <c r="AY626" s="18" t="s">
        <v>149</v>
      </c>
      <c r="BE626" s="247">
        <f>IF(N626="základní",J626,0)</f>
        <v>0</v>
      </c>
      <c r="BF626" s="247">
        <f>IF(N626="snížená",J626,0)</f>
        <v>0</v>
      </c>
      <c r="BG626" s="247">
        <f>IF(N626="zákl. přenesená",J626,0)</f>
        <v>0</v>
      </c>
      <c r="BH626" s="247">
        <f>IF(N626="sníž. přenesená",J626,0)</f>
        <v>0</v>
      </c>
      <c r="BI626" s="247">
        <f>IF(N626="nulová",J626,0)</f>
        <v>0</v>
      </c>
      <c r="BJ626" s="18" t="s">
        <v>126</v>
      </c>
      <c r="BK626" s="247">
        <f>ROUND(I626*H626,2)</f>
        <v>0</v>
      </c>
      <c r="BL626" s="18" t="s">
        <v>280</v>
      </c>
      <c r="BM626" s="246" t="s">
        <v>1188</v>
      </c>
    </row>
    <row r="627" s="13" customFormat="1">
      <c r="A627" s="13"/>
      <c r="B627" s="252"/>
      <c r="C627" s="253"/>
      <c r="D627" s="254" t="s">
        <v>194</v>
      </c>
      <c r="E627" s="255" t="s">
        <v>1</v>
      </c>
      <c r="F627" s="256" t="s">
        <v>1189</v>
      </c>
      <c r="G627" s="253"/>
      <c r="H627" s="257">
        <v>293.71100000000001</v>
      </c>
      <c r="I627" s="258"/>
      <c r="J627" s="253"/>
      <c r="K627" s="253"/>
      <c r="L627" s="259"/>
      <c r="M627" s="260"/>
      <c r="N627" s="261"/>
      <c r="O627" s="261"/>
      <c r="P627" s="261"/>
      <c r="Q627" s="261"/>
      <c r="R627" s="261"/>
      <c r="S627" s="261"/>
      <c r="T627" s="26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63" t="s">
        <v>194</v>
      </c>
      <c r="AU627" s="263" t="s">
        <v>126</v>
      </c>
      <c r="AV627" s="13" t="s">
        <v>126</v>
      </c>
      <c r="AW627" s="13" t="s">
        <v>34</v>
      </c>
      <c r="AX627" s="13" t="s">
        <v>78</v>
      </c>
      <c r="AY627" s="263" t="s">
        <v>149</v>
      </c>
    </row>
    <row r="628" s="13" customFormat="1">
      <c r="A628" s="13"/>
      <c r="B628" s="252"/>
      <c r="C628" s="253"/>
      <c r="D628" s="254" t="s">
        <v>194</v>
      </c>
      <c r="E628" s="255" t="s">
        <v>1</v>
      </c>
      <c r="F628" s="256" t="s">
        <v>1190</v>
      </c>
      <c r="G628" s="253"/>
      <c r="H628" s="257">
        <v>50.049999999999997</v>
      </c>
      <c r="I628" s="258"/>
      <c r="J628" s="253"/>
      <c r="K628" s="253"/>
      <c r="L628" s="259"/>
      <c r="M628" s="260"/>
      <c r="N628" s="261"/>
      <c r="O628" s="261"/>
      <c r="P628" s="261"/>
      <c r="Q628" s="261"/>
      <c r="R628" s="261"/>
      <c r="S628" s="261"/>
      <c r="T628" s="26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63" t="s">
        <v>194</v>
      </c>
      <c r="AU628" s="263" t="s">
        <v>126</v>
      </c>
      <c r="AV628" s="13" t="s">
        <v>126</v>
      </c>
      <c r="AW628" s="13" t="s">
        <v>34</v>
      </c>
      <c r="AX628" s="13" t="s">
        <v>78</v>
      </c>
      <c r="AY628" s="263" t="s">
        <v>149</v>
      </c>
    </row>
    <row r="629" s="13" customFormat="1">
      <c r="A629" s="13"/>
      <c r="B629" s="252"/>
      <c r="C629" s="253"/>
      <c r="D629" s="254" t="s">
        <v>194</v>
      </c>
      <c r="E629" s="255" t="s">
        <v>1</v>
      </c>
      <c r="F629" s="256" t="s">
        <v>1191</v>
      </c>
      <c r="G629" s="253"/>
      <c r="H629" s="257">
        <v>3.5</v>
      </c>
      <c r="I629" s="258"/>
      <c r="J629" s="253"/>
      <c r="K629" s="253"/>
      <c r="L629" s="259"/>
      <c r="M629" s="260"/>
      <c r="N629" s="261"/>
      <c r="O629" s="261"/>
      <c r="P629" s="261"/>
      <c r="Q629" s="261"/>
      <c r="R629" s="261"/>
      <c r="S629" s="261"/>
      <c r="T629" s="262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63" t="s">
        <v>194</v>
      </c>
      <c r="AU629" s="263" t="s">
        <v>126</v>
      </c>
      <c r="AV629" s="13" t="s">
        <v>126</v>
      </c>
      <c r="AW629" s="13" t="s">
        <v>34</v>
      </c>
      <c r="AX629" s="13" t="s">
        <v>78</v>
      </c>
      <c r="AY629" s="263" t="s">
        <v>149</v>
      </c>
    </row>
    <row r="630" s="13" customFormat="1">
      <c r="A630" s="13"/>
      <c r="B630" s="252"/>
      <c r="C630" s="253"/>
      <c r="D630" s="254" t="s">
        <v>194</v>
      </c>
      <c r="E630" s="255" t="s">
        <v>1</v>
      </c>
      <c r="F630" s="256" t="s">
        <v>1192</v>
      </c>
      <c r="G630" s="253"/>
      <c r="H630" s="257">
        <v>5.7999999999999998</v>
      </c>
      <c r="I630" s="258"/>
      <c r="J630" s="253"/>
      <c r="K630" s="253"/>
      <c r="L630" s="259"/>
      <c r="M630" s="260"/>
      <c r="N630" s="261"/>
      <c r="O630" s="261"/>
      <c r="P630" s="261"/>
      <c r="Q630" s="261"/>
      <c r="R630" s="261"/>
      <c r="S630" s="261"/>
      <c r="T630" s="262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63" t="s">
        <v>194</v>
      </c>
      <c r="AU630" s="263" t="s">
        <v>126</v>
      </c>
      <c r="AV630" s="13" t="s">
        <v>126</v>
      </c>
      <c r="AW630" s="13" t="s">
        <v>34</v>
      </c>
      <c r="AX630" s="13" t="s">
        <v>78</v>
      </c>
      <c r="AY630" s="263" t="s">
        <v>149</v>
      </c>
    </row>
    <row r="631" s="14" customFormat="1">
      <c r="A631" s="14"/>
      <c r="B631" s="274"/>
      <c r="C631" s="275"/>
      <c r="D631" s="254" t="s">
        <v>194</v>
      </c>
      <c r="E631" s="276" t="s">
        <v>1</v>
      </c>
      <c r="F631" s="277" t="s">
        <v>220</v>
      </c>
      <c r="G631" s="275"/>
      <c r="H631" s="278">
        <v>353.06099999999998</v>
      </c>
      <c r="I631" s="279"/>
      <c r="J631" s="275"/>
      <c r="K631" s="275"/>
      <c r="L631" s="280"/>
      <c r="M631" s="306"/>
      <c r="N631" s="307"/>
      <c r="O631" s="307"/>
      <c r="P631" s="307"/>
      <c r="Q631" s="307"/>
      <c r="R631" s="307"/>
      <c r="S631" s="307"/>
      <c r="T631" s="308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84" t="s">
        <v>194</v>
      </c>
      <c r="AU631" s="284" t="s">
        <v>126</v>
      </c>
      <c r="AV631" s="14" t="s">
        <v>188</v>
      </c>
      <c r="AW631" s="14" t="s">
        <v>34</v>
      </c>
      <c r="AX631" s="14" t="s">
        <v>86</v>
      </c>
      <c r="AY631" s="284" t="s">
        <v>149</v>
      </c>
    </row>
    <row r="632" s="2" customFormat="1" ht="6.96" customHeight="1">
      <c r="A632" s="39"/>
      <c r="B632" s="67"/>
      <c r="C632" s="68"/>
      <c r="D632" s="68"/>
      <c r="E632" s="68"/>
      <c r="F632" s="68"/>
      <c r="G632" s="68"/>
      <c r="H632" s="68"/>
      <c r="I632" s="68"/>
      <c r="J632" s="68"/>
      <c r="K632" s="68"/>
      <c r="L632" s="45"/>
      <c r="M632" s="39"/>
      <c r="O632" s="39"/>
      <c r="P632" s="39"/>
      <c r="Q632" s="39"/>
      <c r="R632" s="39"/>
      <c r="S632" s="39"/>
      <c r="T632" s="39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</row>
  </sheetData>
  <sheetProtection sheet="1" autoFilter="0" formatColumns="0" formatRows="0" objects="1" scenarios="1" spinCount="100000" saltValue="4/Vc/zM0m+GzfFNEjt66cnrZsXcrzYhJI2eRMNAbD2eH3rfTfFC44NYI/I4so6GsRvxX2e/dtax2TX0VcKWsww==" hashValue="7Lvrf/BvKVRxt2J7qqGeLJDAfA3XAMQNoxElEk0RJQ9dsAvhzOEKgewVhGE6KR3nGh5WDmY4ssJMyrIdO87Qjw==" algorithmName="SHA-512" password="CC35"/>
  <autoFilter ref="C148:K631"/>
  <mergeCells count="14">
    <mergeCell ref="E7:H7"/>
    <mergeCell ref="E9:H9"/>
    <mergeCell ref="E18:H18"/>
    <mergeCell ref="E27:H27"/>
    <mergeCell ref="E85:H85"/>
    <mergeCell ref="E87:H87"/>
    <mergeCell ref="D123:F123"/>
    <mergeCell ref="D124:F124"/>
    <mergeCell ref="D125:F125"/>
    <mergeCell ref="D126:F126"/>
    <mergeCell ref="D127:F127"/>
    <mergeCell ref="E139:H13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bytu - Brno, Starobrněnská 7, byt č.11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1193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115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116</v>
      </c>
      <c r="E31" s="39"/>
      <c r="F31" s="39"/>
      <c r="G31" s="39"/>
      <c r="H31" s="39"/>
      <c r="I31" s="39"/>
      <c r="J31" s="151">
        <f>J106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1" t="s">
        <v>43</v>
      </c>
      <c r="F35" s="157">
        <f>ROUND((SUM(BE106:BE113) + SUM(BE133:BE172)),  2)</f>
        <v>0</v>
      </c>
      <c r="G35" s="39"/>
      <c r="H35" s="39"/>
      <c r="I35" s="158">
        <v>0.20999999999999999</v>
      </c>
      <c r="J35" s="157">
        <f>ROUND(((SUM(BE106:BE113) + SUM(BE133:BE172))*I35),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44</v>
      </c>
      <c r="F36" s="157">
        <f>ROUND((SUM(BF106:BF113) + SUM(BF133:BF172)),  2)</f>
        <v>0</v>
      </c>
      <c r="G36" s="39"/>
      <c r="H36" s="39"/>
      <c r="I36" s="158">
        <v>0.14999999999999999</v>
      </c>
      <c r="J36" s="157">
        <f>ROUND(((SUM(BF106:BF113) + SUM(BF133:BF172))*I36),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7">
        <f>ROUND((SUM(BG106:BG113) + SUM(BG133:BG172)),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46</v>
      </c>
      <c r="F38" s="157">
        <f>ROUND((SUM(BH106:BH113) + SUM(BH133:BH172)),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47</v>
      </c>
      <c r="F39" s="157">
        <f>ROUND((SUM(BI106:BI113) + SUM(BI133:BI172)),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51</v>
      </c>
      <c r="E50" s="167"/>
      <c r="F50" s="167"/>
      <c r="G50" s="166" t="s">
        <v>52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53</v>
      </c>
      <c r="E61" s="169"/>
      <c r="F61" s="170" t="s">
        <v>54</v>
      </c>
      <c r="G61" s="168" t="s">
        <v>53</v>
      </c>
      <c r="H61" s="169"/>
      <c r="I61" s="169"/>
      <c r="J61" s="171" t="s">
        <v>54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55</v>
      </c>
      <c r="E65" s="172"/>
      <c r="F65" s="172"/>
      <c r="G65" s="166" t="s">
        <v>56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53</v>
      </c>
      <c r="E76" s="169"/>
      <c r="F76" s="170" t="s">
        <v>54</v>
      </c>
      <c r="G76" s="168" t="s">
        <v>53</v>
      </c>
      <c r="H76" s="169"/>
      <c r="I76" s="169"/>
      <c r="J76" s="171" t="s">
        <v>54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Oprava bytu - Brno, Starobrněnská 7, byt č.11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ÚT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Brno</v>
      </c>
      <c r="G89" s="41"/>
      <c r="H89" s="41"/>
      <c r="I89" s="33" t="s">
        <v>22</v>
      </c>
      <c r="J89" s="80" t="str">
        <f>IF(J12="","",J12)</f>
        <v>11. 3. 2022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Brno-MČ Brno-střed</v>
      </c>
      <c r="G91" s="41"/>
      <c r="H91" s="41"/>
      <c r="I91" s="33" t="s">
        <v>32</v>
      </c>
      <c r="J91" s="37" t="str">
        <f>E21</f>
        <v>Ing. arch. Jitka Bidlová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118</v>
      </c>
      <c r="D94" s="179"/>
      <c r="E94" s="179"/>
      <c r="F94" s="179"/>
      <c r="G94" s="179"/>
      <c r="H94" s="179"/>
      <c r="I94" s="179"/>
      <c r="J94" s="180" t="s">
        <v>119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120</v>
      </c>
      <c r="D96" s="41"/>
      <c r="E96" s="41"/>
      <c r="F96" s="41"/>
      <c r="G96" s="41"/>
      <c r="H96" s="41"/>
      <c r="I96" s="41"/>
      <c r="J96" s="111">
        <f>J133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2"/>
      <c r="C97" s="183"/>
      <c r="D97" s="184" t="s">
        <v>164</v>
      </c>
      <c r="E97" s="185"/>
      <c r="F97" s="185"/>
      <c r="G97" s="185"/>
      <c r="H97" s="185"/>
      <c r="I97" s="185"/>
      <c r="J97" s="186">
        <f>J134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169</v>
      </c>
      <c r="E98" s="191"/>
      <c r="F98" s="191"/>
      <c r="G98" s="191"/>
      <c r="H98" s="191"/>
      <c r="I98" s="191"/>
      <c r="J98" s="192">
        <f>J135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1194</v>
      </c>
      <c r="E99" s="191"/>
      <c r="F99" s="191"/>
      <c r="G99" s="191"/>
      <c r="H99" s="191"/>
      <c r="I99" s="191"/>
      <c r="J99" s="192">
        <f>J137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1195</v>
      </c>
      <c r="E100" s="191"/>
      <c r="F100" s="191"/>
      <c r="G100" s="191"/>
      <c r="H100" s="191"/>
      <c r="I100" s="191"/>
      <c r="J100" s="192">
        <f>J140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1196</v>
      </c>
      <c r="E101" s="191"/>
      <c r="F101" s="191"/>
      <c r="G101" s="191"/>
      <c r="H101" s="191"/>
      <c r="I101" s="191"/>
      <c r="J101" s="192">
        <f>J151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1197</v>
      </c>
      <c r="E102" s="191"/>
      <c r="F102" s="191"/>
      <c r="G102" s="191"/>
      <c r="H102" s="191"/>
      <c r="I102" s="191"/>
      <c r="J102" s="192">
        <f>J161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2"/>
      <c r="C103" s="183"/>
      <c r="D103" s="184" t="s">
        <v>1198</v>
      </c>
      <c r="E103" s="185"/>
      <c r="F103" s="185"/>
      <c r="G103" s="185"/>
      <c r="H103" s="185"/>
      <c r="I103" s="185"/>
      <c r="J103" s="186">
        <f>J170</f>
        <v>0</v>
      </c>
      <c r="K103" s="183"/>
      <c r="L103" s="18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9.28" customHeight="1">
      <c r="A106" s="39"/>
      <c r="B106" s="40"/>
      <c r="C106" s="181" t="s">
        <v>124</v>
      </c>
      <c r="D106" s="41"/>
      <c r="E106" s="41"/>
      <c r="F106" s="41"/>
      <c r="G106" s="41"/>
      <c r="H106" s="41"/>
      <c r="I106" s="41"/>
      <c r="J106" s="194">
        <f>ROUND(J107 + J108 + J109 + J110 + J111 + J112,2)</f>
        <v>0</v>
      </c>
      <c r="K106" s="41"/>
      <c r="L106" s="64"/>
      <c r="N106" s="195" t="s">
        <v>42</v>
      </c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8" customHeight="1">
      <c r="A107" s="39"/>
      <c r="B107" s="40"/>
      <c r="C107" s="41"/>
      <c r="D107" s="196" t="s">
        <v>125</v>
      </c>
      <c r="E107" s="197"/>
      <c r="F107" s="197"/>
      <c r="G107" s="41"/>
      <c r="H107" s="41"/>
      <c r="I107" s="41"/>
      <c r="J107" s="198">
        <v>0</v>
      </c>
      <c r="K107" s="41"/>
      <c r="L107" s="199"/>
      <c r="M107" s="200"/>
      <c r="N107" s="201" t="s">
        <v>44</v>
      </c>
      <c r="O107" s="200"/>
      <c r="P107" s="200"/>
      <c r="Q107" s="200"/>
      <c r="R107" s="200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  <c r="AF107" s="200"/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3" t="s">
        <v>84</v>
      </c>
      <c r="AZ107" s="200"/>
      <c r="BA107" s="200"/>
      <c r="BB107" s="200"/>
      <c r="BC107" s="200"/>
      <c r="BD107" s="200"/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03" t="s">
        <v>126</v>
      </c>
      <c r="BK107" s="200"/>
      <c r="BL107" s="200"/>
      <c r="BM107" s="200"/>
    </row>
    <row r="108" s="2" customFormat="1" ht="18" customHeight="1">
      <c r="A108" s="39"/>
      <c r="B108" s="40"/>
      <c r="C108" s="41"/>
      <c r="D108" s="196" t="s">
        <v>127</v>
      </c>
      <c r="E108" s="197"/>
      <c r="F108" s="197"/>
      <c r="G108" s="41"/>
      <c r="H108" s="41"/>
      <c r="I108" s="41"/>
      <c r="J108" s="198">
        <v>0</v>
      </c>
      <c r="K108" s="41"/>
      <c r="L108" s="199"/>
      <c r="M108" s="200"/>
      <c r="N108" s="201" t="s">
        <v>44</v>
      </c>
      <c r="O108" s="200"/>
      <c r="P108" s="200"/>
      <c r="Q108" s="200"/>
      <c r="R108" s="200"/>
      <c r="S108" s="202"/>
      <c r="T108" s="202"/>
      <c r="U108" s="202"/>
      <c r="V108" s="202"/>
      <c r="W108" s="202"/>
      <c r="X108" s="202"/>
      <c r="Y108" s="202"/>
      <c r="Z108" s="202"/>
      <c r="AA108" s="202"/>
      <c r="AB108" s="202"/>
      <c r="AC108" s="202"/>
      <c r="AD108" s="202"/>
      <c r="AE108" s="202"/>
      <c r="AF108" s="200"/>
      <c r="AG108" s="200"/>
      <c r="AH108" s="200"/>
      <c r="AI108" s="200"/>
      <c r="AJ108" s="200"/>
      <c r="AK108" s="200"/>
      <c r="AL108" s="200"/>
      <c r="AM108" s="200"/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3" t="s">
        <v>84</v>
      </c>
      <c r="AZ108" s="200"/>
      <c r="BA108" s="200"/>
      <c r="BB108" s="200"/>
      <c r="BC108" s="200"/>
      <c r="BD108" s="200"/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03" t="s">
        <v>126</v>
      </c>
      <c r="BK108" s="200"/>
      <c r="BL108" s="200"/>
      <c r="BM108" s="200"/>
    </row>
    <row r="109" s="2" customFormat="1" ht="18" customHeight="1">
      <c r="A109" s="39"/>
      <c r="B109" s="40"/>
      <c r="C109" s="41"/>
      <c r="D109" s="196" t="s">
        <v>128</v>
      </c>
      <c r="E109" s="197"/>
      <c r="F109" s="197"/>
      <c r="G109" s="41"/>
      <c r="H109" s="41"/>
      <c r="I109" s="41"/>
      <c r="J109" s="198">
        <v>0</v>
      </c>
      <c r="K109" s="41"/>
      <c r="L109" s="199"/>
      <c r="M109" s="200"/>
      <c r="N109" s="201" t="s">
        <v>44</v>
      </c>
      <c r="O109" s="200"/>
      <c r="P109" s="200"/>
      <c r="Q109" s="200"/>
      <c r="R109" s="200"/>
      <c r="S109" s="202"/>
      <c r="T109" s="202"/>
      <c r="U109" s="202"/>
      <c r="V109" s="202"/>
      <c r="W109" s="202"/>
      <c r="X109" s="202"/>
      <c r="Y109" s="202"/>
      <c r="Z109" s="202"/>
      <c r="AA109" s="202"/>
      <c r="AB109" s="202"/>
      <c r="AC109" s="202"/>
      <c r="AD109" s="202"/>
      <c r="AE109" s="202"/>
      <c r="AF109" s="200"/>
      <c r="AG109" s="200"/>
      <c r="AH109" s="200"/>
      <c r="AI109" s="200"/>
      <c r="AJ109" s="200"/>
      <c r="AK109" s="200"/>
      <c r="AL109" s="200"/>
      <c r="AM109" s="200"/>
      <c r="AN109" s="200"/>
      <c r="AO109" s="200"/>
      <c r="AP109" s="200"/>
      <c r="AQ109" s="200"/>
      <c r="AR109" s="200"/>
      <c r="AS109" s="200"/>
      <c r="AT109" s="200"/>
      <c r="AU109" s="200"/>
      <c r="AV109" s="200"/>
      <c r="AW109" s="200"/>
      <c r="AX109" s="200"/>
      <c r="AY109" s="203" t="s">
        <v>84</v>
      </c>
      <c r="AZ109" s="200"/>
      <c r="BA109" s="200"/>
      <c r="BB109" s="200"/>
      <c r="BC109" s="200"/>
      <c r="BD109" s="200"/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03" t="s">
        <v>126</v>
      </c>
      <c r="BK109" s="200"/>
      <c r="BL109" s="200"/>
      <c r="BM109" s="200"/>
    </row>
    <row r="110" s="2" customFormat="1" ht="18" customHeight="1">
      <c r="A110" s="39"/>
      <c r="B110" s="40"/>
      <c r="C110" s="41"/>
      <c r="D110" s="196" t="s">
        <v>129</v>
      </c>
      <c r="E110" s="197"/>
      <c r="F110" s="197"/>
      <c r="G110" s="41"/>
      <c r="H110" s="41"/>
      <c r="I110" s="41"/>
      <c r="J110" s="198">
        <v>0</v>
      </c>
      <c r="K110" s="41"/>
      <c r="L110" s="199"/>
      <c r="M110" s="200"/>
      <c r="N110" s="201" t="s">
        <v>44</v>
      </c>
      <c r="O110" s="200"/>
      <c r="P110" s="200"/>
      <c r="Q110" s="200"/>
      <c r="R110" s="200"/>
      <c r="S110" s="202"/>
      <c r="T110" s="202"/>
      <c r="U110" s="202"/>
      <c r="V110" s="202"/>
      <c r="W110" s="202"/>
      <c r="X110" s="202"/>
      <c r="Y110" s="202"/>
      <c r="Z110" s="202"/>
      <c r="AA110" s="202"/>
      <c r="AB110" s="202"/>
      <c r="AC110" s="202"/>
      <c r="AD110" s="202"/>
      <c r="AE110" s="202"/>
      <c r="AF110" s="200"/>
      <c r="AG110" s="200"/>
      <c r="AH110" s="200"/>
      <c r="AI110" s="200"/>
      <c r="AJ110" s="200"/>
      <c r="AK110" s="200"/>
      <c r="AL110" s="200"/>
      <c r="AM110" s="200"/>
      <c r="AN110" s="200"/>
      <c r="AO110" s="200"/>
      <c r="AP110" s="200"/>
      <c r="AQ110" s="200"/>
      <c r="AR110" s="200"/>
      <c r="AS110" s="200"/>
      <c r="AT110" s="200"/>
      <c r="AU110" s="200"/>
      <c r="AV110" s="200"/>
      <c r="AW110" s="200"/>
      <c r="AX110" s="200"/>
      <c r="AY110" s="203" t="s">
        <v>84</v>
      </c>
      <c r="AZ110" s="200"/>
      <c r="BA110" s="200"/>
      <c r="BB110" s="200"/>
      <c r="BC110" s="200"/>
      <c r="BD110" s="200"/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03" t="s">
        <v>126</v>
      </c>
      <c r="BK110" s="200"/>
      <c r="BL110" s="200"/>
      <c r="BM110" s="200"/>
    </row>
    <row r="111" s="2" customFormat="1" ht="18" customHeight="1">
      <c r="A111" s="39"/>
      <c r="B111" s="40"/>
      <c r="C111" s="41"/>
      <c r="D111" s="196" t="s">
        <v>130</v>
      </c>
      <c r="E111" s="197"/>
      <c r="F111" s="197"/>
      <c r="G111" s="41"/>
      <c r="H111" s="41"/>
      <c r="I111" s="41"/>
      <c r="J111" s="198">
        <v>0</v>
      </c>
      <c r="K111" s="41"/>
      <c r="L111" s="199"/>
      <c r="M111" s="200"/>
      <c r="N111" s="201" t="s">
        <v>44</v>
      </c>
      <c r="O111" s="200"/>
      <c r="P111" s="200"/>
      <c r="Q111" s="200"/>
      <c r="R111" s="200"/>
      <c r="S111" s="202"/>
      <c r="T111" s="202"/>
      <c r="U111" s="202"/>
      <c r="V111" s="202"/>
      <c r="W111" s="202"/>
      <c r="X111" s="202"/>
      <c r="Y111" s="202"/>
      <c r="Z111" s="202"/>
      <c r="AA111" s="202"/>
      <c r="AB111" s="202"/>
      <c r="AC111" s="202"/>
      <c r="AD111" s="202"/>
      <c r="AE111" s="202"/>
      <c r="AF111" s="200"/>
      <c r="AG111" s="200"/>
      <c r="AH111" s="200"/>
      <c r="AI111" s="200"/>
      <c r="AJ111" s="200"/>
      <c r="AK111" s="200"/>
      <c r="AL111" s="200"/>
      <c r="AM111" s="200"/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0"/>
      <c r="AY111" s="203" t="s">
        <v>84</v>
      </c>
      <c r="AZ111" s="200"/>
      <c r="BA111" s="200"/>
      <c r="BB111" s="200"/>
      <c r="BC111" s="200"/>
      <c r="BD111" s="200"/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03" t="s">
        <v>126</v>
      </c>
      <c r="BK111" s="200"/>
      <c r="BL111" s="200"/>
      <c r="BM111" s="200"/>
    </row>
    <row r="112" s="2" customFormat="1" ht="18" customHeight="1">
      <c r="A112" s="39"/>
      <c r="B112" s="40"/>
      <c r="C112" s="41"/>
      <c r="D112" s="197" t="s">
        <v>131</v>
      </c>
      <c r="E112" s="41"/>
      <c r="F112" s="41"/>
      <c r="G112" s="41"/>
      <c r="H112" s="41"/>
      <c r="I112" s="41"/>
      <c r="J112" s="198">
        <f>ROUND(J30*T112,2)</f>
        <v>0</v>
      </c>
      <c r="K112" s="41"/>
      <c r="L112" s="199"/>
      <c r="M112" s="200"/>
      <c r="N112" s="201" t="s">
        <v>44</v>
      </c>
      <c r="O112" s="200"/>
      <c r="P112" s="200"/>
      <c r="Q112" s="200"/>
      <c r="R112" s="200"/>
      <c r="S112" s="202"/>
      <c r="T112" s="202"/>
      <c r="U112" s="202"/>
      <c r="V112" s="202"/>
      <c r="W112" s="202"/>
      <c r="X112" s="202"/>
      <c r="Y112" s="202"/>
      <c r="Z112" s="202"/>
      <c r="AA112" s="202"/>
      <c r="AB112" s="202"/>
      <c r="AC112" s="202"/>
      <c r="AD112" s="202"/>
      <c r="AE112" s="202"/>
      <c r="AF112" s="200"/>
      <c r="AG112" s="200"/>
      <c r="AH112" s="200"/>
      <c r="AI112" s="200"/>
      <c r="AJ112" s="200"/>
      <c r="AK112" s="200"/>
      <c r="AL112" s="200"/>
      <c r="AM112" s="200"/>
      <c r="AN112" s="200"/>
      <c r="AO112" s="200"/>
      <c r="AP112" s="200"/>
      <c r="AQ112" s="200"/>
      <c r="AR112" s="200"/>
      <c r="AS112" s="200"/>
      <c r="AT112" s="200"/>
      <c r="AU112" s="200"/>
      <c r="AV112" s="200"/>
      <c r="AW112" s="200"/>
      <c r="AX112" s="200"/>
      <c r="AY112" s="203" t="s">
        <v>132</v>
      </c>
      <c r="AZ112" s="200"/>
      <c r="BA112" s="200"/>
      <c r="BB112" s="200"/>
      <c r="BC112" s="200"/>
      <c r="BD112" s="200"/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03" t="s">
        <v>126</v>
      </c>
      <c r="BK112" s="200"/>
      <c r="BL112" s="200"/>
      <c r="BM112" s="200"/>
    </row>
    <row r="113" s="2" customForma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9.28" customHeight="1">
      <c r="A114" s="39"/>
      <c r="B114" s="40"/>
      <c r="C114" s="205" t="s">
        <v>133</v>
      </c>
      <c r="D114" s="179"/>
      <c r="E114" s="179"/>
      <c r="F114" s="179"/>
      <c r="G114" s="179"/>
      <c r="H114" s="179"/>
      <c r="I114" s="179"/>
      <c r="J114" s="206">
        <f>ROUND(J96+J106,2)</f>
        <v>0</v>
      </c>
      <c r="K114" s="179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134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77" t="str">
        <f>E7</f>
        <v>Oprava bytu - Brno, Starobrněnská 7, byt č.11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113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E9</f>
        <v>02 - ÚT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20</v>
      </c>
      <c r="D127" s="41"/>
      <c r="E127" s="41"/>
      <c r="F127" s="28" t="str">
        <f>F12</f>
        <v>Brno</v>
      </c>
      <c r="G127" s="41"/>
      <c r="H127" s="41"/>
      <c r="I127" s="33" t="s">
        <v>22</v>
      </c>
      <c r="J127" s="80" t="str">
        <f>IF(J12="","",J12)</f>
        <v>11. 3. 2022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5.65" customHeight="1">
      <c r="A129" s="39"/>
      <c r="B129" s="40"/>
      <c r="C129" s="33" t="s">
        <v>24</v>
      </c>
      <c r="D129" s="41"/>
      <c r="E129" s="41"/>
      <c r="F129" s="28" t="str">
        <f>E15</f>
        <v>Statutární město Brno-MČ Brno-střed</v>
      </c>
      <c r="G129" s="41"/>
      <c r="H129" s="41"/>
      <c r="I129" s="33" t="s">
        <v>32</v>
      </c>
      <c r="J129" s="37" t="str">
        <f>E21</f>
        <v>Ing. arch. Jitka Bidlová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30</v>
      </c>
      <c r="D130" s="41"/>
      <c r="E130" s="41"/>
      <c r="F130" s="28" t="str">
        <f>IF(E18="","",E18)</f>
        <v>Vyplň údaj</v>
      </c>
      <c r="G130" s="41"/>
      <c r="H130" s="41"/>
      <c r="I130" s="33" t="s">
        <v>35</v>
      </c>
      <c r="J130" s="37" t="str">
        <f>E24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07"/>
      <c r="B132" s="208"/>
      <c r="C132" s="209" t="s">
        <v>135</v>
      </c>
      <c r="D132" s="210" t="s">
        <v>63</v>
      </c>
      <c r="E132" s="210" t="s">
        <v>59</v>
      </c>
      <c r="F132" s="210" t="s">
        <v>60</v>
      </c>
      <c r="G132" s="210" t="s">
        <v>136</v>
      </c>
      <c r="H132" s="210" t="s">
        <v>137</v>
      </c>
      <c r="I132" s="210" t="s">
        <v>138</v>
      </c>
      <c r="J132" s="210" t="s">
        <v>119</v>
      </c>
      <c r="K132" s="211" t="s">
        <v>139</v>
      </c>
      <c r="L132" s="212"/>
      <c r="M132" s="101" t="s">
        <v>1</v>
      </c>
      <c r="N132" s="102" t="s">
        <v>42</v>
      </c>
      <c r="O132" s="102" t="s">
        <v>140</v>
      </c>
      <c r="P132" s="102" t="s">
        <v>141</v>
      </c>
      <c r="Q132" s="102" t="s">
        <v>142</v>
      </c>
      <c r="R132" s="102" t="s">
        <v>143</v>
      </c>
      <c r="S132" s="102" t="s">
        <v>144</v>
      </c>
      <c r="T132" s="103" t="s">
        <v>145</v>
      </c>
      <c r="U132" s="207"/>
      <c r="V132" s="207"/>
      <c r="W132" s="207"/>
      <c r="X132" s="207"/>
      <c r="Y132" s="207"/>
      <c r="Z132" s="207"/>
      <c r="AA132" s="207"/>
      <c r="AB132" s="207"/>
      <c r="AC132" s="207"/>
      <c r="AD132" s="207"/>
      <c r="AE132" s="207"/>
    </row>
    <row r="133" s="2" customFormat="1" ht="22.8" customHeight="1">
      <c r="A133" s="39"/>
      <c r="B133" s="40"/>
      <c r="C133" s="108" t="s">
        <v>146</v>
      </c>
      <c r="D133" s="41"/>
      <c r="E133" s="41"/>
      <c r="F133" s="41"/>
      <c r="G133" s="41"/>
      <c r="H133" s="41"/>
      <c r="I133" s="41"/>
      <c r="J133" s="213">
        <f>BK133</f>
        <v>0</v>
      </c>
      <c r="K133" s="41"/>
      <c r="L133" s="45"/>
      <c r="M133" s="104"/>
      <c r="N133" s="214"/>
      <c r="O133" s="105"/>
      <c r="P133" s="215">
        <f>P134+P170</f>
        <v>0</v>
      </c>
      <c r="Q133" s="105"/>
      <c r="R133" s="215">
        <f>R134+R170</f>
        <v>0.23716999999999999</v>
      </c>
      <c r="S133" s="105"/>
      <c r="T133" s="216">
        <f>T134+T170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77</v>
      </c>
      <c r="AU133" s="18" t="s">
        <v>121</v>
      </c>
      <c r="BK133" s="217">
        <f>BK134+BK170</f>
        <v>0</v>
      </c>
    </row>
    <row r="134" s="12" customFormat="1" ht="25.92" customHeight="1">
      <c r="A134" s="12"/>
      <c r="B134" s="218"/>
      <c r="C134" s="219"/>
      <c r="D134" s="220" t="s">
        <v>77</v>
      </c>
      <c r="E134" s="221" t="s">
        <v>490</v>
      </c>
      <c r="F134" s="221" t="s">
        <v>491</v>
      </c>
      <c r="G134" s="219"/>
      <c r="H134" s="219"/>
      <c r="I134" s="222"/>
      <c r="J134" s="223">
        <f>BK134</f>
        <v>0</v>
      </c>
      <c r="K134" s="219"/>
      <c r="L134" s="224"/>
      <c r="M134" s="225"/>
      <c r="N134" s="226"/>
      <c r="O134" s="226"/>
      <c r="P134" s="227">
        <f>P135+P137+P140+P151+P161</f>
        <v>0</v>
      </c>
      <c r="Q134" s="226"/>
      <c r="R134" s="227">
        <f>R135+R137+R140+R151+R161</f>
        <v>0.23716999999999999</v>
      </c>
      <c r="S134" s="226"/>
      <c r="T134" s="228">
        <f>T135+T137+T140+T151+T161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9" t="s">
        <v>126</v>
      </c>
      <c r="AT134" s="230" t="s">
        <v>77</v>
      </c>
      <c r="AU134" s="230" t="s">
        <v>78</v>
      </c>
      <c r="AY134" s="229" t="s">
        <v>149</v>
      </c>
      <c r="BK134" s="231">
        <f>BK135+BK137+BK140+BK151+BK161</f>
        <v>0</v>
      </c>
    </row>
    <row r="135" s="12" customFormat="1" ht="22.8" customHeight="1">
      <c r="A135" s="12"/>
      <c r="B135" s="218"/>
      <c r="C135" s="219"/>
      <c r="D135" s="220" t="s">
        <v>77</v>
      </c>
      <c r="E135" s="232" t="s">
        <v>588</v>
      </c>
      <c r="F135" s="232" t="s">
        <v>589</v>
      </c>
      <c r="G135" s="219"/>
      <c r="H135" s="219"/>
      <c r="I135" s="222"/>
      <c r="J135" s="233">
        <f>BK135</f>
        <v>0</v>
      </c>
      <c r="K135" s="219"/>
      <c r="L135" s="224"/>
      <c r="M135" s="225"/>
      <c r="N135" s="226"/>
      <c r="O135" s="226"/>
      <c r="P135" s="227">
        <f>P136</f>
        <v>0</v>
      </c>
      <c r="Q135" s="226"/>
      <c r="R135" s="227">
        <f>R136</f>
        <v>0.0054599999999999996</v>
      </c>
      <c r="S135" s="226"/>
      <c r="T135" s="228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9" t="s">
        <v>126</v>
      </c>
      <c r="AT135" s="230" t="s">
        <v>77</v>
      </c>
      <c r="AU135" s="230" t="s">
        <v>86</v>
      </c>
      <c r="AY135" s="229" t="s">
        <v>149</v>
      </c>
      <c r="BK135" s="231">
        <f>BK136</f>
        <v>0</v>
      </c>
    </row>
    <row r="136" s="2" customFormat="1" ht="24.15" customHeight="1">
      <c r="A136" s="39"/>
      <c r="B136" s="40"/>
      <c r="C136" s="234" t="s">
        <v>86</v>
      </c>
      <c r="D136" s="234" t="s">
        <v>151</v>
      </c>
      <c r="E136" s="235" t="s">
        <v>1199</v>
      </c>
      <c r="F136" s="236" t="s">
        <v>1200</v>
      </c>
      <c r="G136" s="237" t="s">
        <v>593</v>
      </c>
      <c r="H136" s="238">
        <v>1</v>
      </c>
      <c r="I136" s="239"/>
      <c r="J136" s="240">
        <f>ROUND(I136*H136,2)</f>
        <v>0</v>
      </c>
      <c r="K136" s="236" t="s">
        <v>154</v>
      </c>
      <c r="L136" s="45"/>
      <c r="M136" s="248" t="s">
        <v>1</v>
      </c>
      <c r="N136" s="249" t="s">
        <v>44</v>
      </c>
      <c r="O136" s="92"/>
      <c r="P136" s="250">
        <f>O136*H136</f>
        <v>0</v>
      </c>
      <c r="Q136" s="250">
        <v>0.0054599999999999996</v>
      </c>
      <c r="R136" s="250">
        <f>Q136*H136</f>
        <v>0.0054599999999999996</v>
      </c>
      <c r="S136" s="250">
        <v>0</v>
      </c>
      <c r="T136" s="25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6" t="s">
        <v>280</v>
      </c>
      <c r="AT136" s="246" t="s">
        <v>151</v>
      </c>
      <c r="AU136" s="246" t="s">
        <v>126</v>
      </c>
      <c r="AY136" s="18" t="s">
        <v>149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8" t="s">
        <v>126</v>
      </c>
      <c r="BK136" s="247">
        <f>ROUND(I136*H136,2)</f>
        <v>0</v>
      </c>
      <c r="BL136" s="18" t="s">
        <v>280</v>
      </c>
      <c r="BM136" s="246" t="s">
        <v>1201</v>
      </c>
    </row>
    <row r="137" s="12" customFormat="1" ht="22.8" customHeight="1">
      <c r="A137" s="12"/>
      <c r="B137" s="218"/>
      <c r="C137" s="219"/>
      <c r="D137" s="220" t="s">
        <v>77</v>
      </c>
      <c r="E137" s="232" t="s">
        <v>1202</v>
      </c>
      <c r="F137" s="232" t="s">
        <v>1203</v>
      </c>
      <c r="G137" s="219"/>
      <c r="H137" s="219"/>
      <c r="I137" s="222"/>
      <c r="J137" s="233">
        <f>BK137</f>
        <v>0</v>
      </c>
      <c r="K137" s="219"/>
      <c r="L137" s="224"/>
      <c r="M137" s="225"/>
      <c r="N137" s="226"/>
      <c r="O137" s="226"/>
      <c r="P137" s="227">
        <f>SUM(P138:P139)</f>
        <v>0</v>
      </c>
      <c r="Q137" s="226"/>
      <c r="R137" s="227">
        <f>SUM(R138:R139)</f>
        <v>0.0014499999999999999</v>
      </c>
      <c r="S137" s="226"/>
      <c r="T137" s="228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9" t="s">
        <v>126</v>
      </c>
      <c r="AT137" s="230" t="s">
        <v>77</v>
      </c>
      <c r="AU137" s="230" t="s">
        <v>86</v>
      </c>
      <c r="AY137" s="229" t="s">
        <v>149</v>
      </c>
      <c r="BK137" s="231">
        <f>SUM(BK138:BK139)</f>
        <v>0</v>
      </c>
    </row>
    <row r="138" s="2" customFormat="1" ht="24.15" customHeight="1">
      <c r="A138" s="39"/>
      <c r="B138" s="40"/>
      <c r="C138" s="234" t="s">
        <v>126</v>
      </c>
      <c r="D138" s="234" t="s">
        <v>151</v>
      </c>
      <c r="E138" s="235" t="s">
        <v>1204</v>
      </c>
      <c r="F138" s="236" t="s">
        <v>1205</v>
      </c>
      <c r="G138" s="237" t="s">
        <v>593</v>
      </c>
      <c r="H138" s="238">
        <v>1</v>
      </c>
      <c r="I138" s="239"/>
      <c r="J138" s="240">
        <f>ROUND(I138*H138,2)</f>
        <v>0</v>
      </c>
      <c r="K138" s="236" t="s">
        <v>154</v>
      </c>
      <c r="L138" s="45"/>
      <c r="M138" s="248" t="s">
        <v>1</v>
      </c>
      <c r="N138" s="249" t="s">
        <v>44</v>
      </c>
      <c r="O138" s="92"/>
      <c r="P138" s="250">
        <f>O138*H138</f>
        <v>0</v>
      </c>
      <c r="Q138" s="250">
        <v>0.0014499999999999999</v>
      </c>
      <c r="R138" s="250">
        <f>Q138*H138</f>
        <v>0.0014499999999999999</v>
      </c>
      <c r="S138" s="250">
        <v>0</v>
      </c>
      <c r="T138" s="25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6" t="s">
        <v>280</v>
      </c>
      <c r="AT138" s="246" t="s">
        <v>151</v>
      </c>
      <c r="AU138" s="246" t="s">
        <v>126</v>
      </c>
      <c r="AY138" s="18" t="s">
        <v>149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8" t="s">
        <v>126</v>
      </c>
      <c r="BK138" s="247">
        <f>ROUND(I138*H138,2)</f>
        <v>0</v>
      </c>
      <c r="BL138" s="18" t="s">
        <v>280</v>
      </c>
      <c r="BM138" s="246" t="s">
        <v>1206</v>
      </c>
    </row>
    <row r="139" s="2" customFormat="1" ht="37.8" customHeight="1">
      <c r="A139" s="39"/>
      <c r="B139" s="40"/>
      <c r="C139" s="234" t="s">
        <v>183</v>
      </c>
      <c r="D139" s="234" t="s">
        <v>151</v>
      </c>
      <c r="E139" s="235" t="s">
        <v>1207</v>
      </c>
      <c r="F139" s="236" t="s">
        <v>1208</v>
      </c>
      <c r="G139" s="237" t="s">
        <v>1209</v>
      </c>
      <c r="H139" s="238">
        <v>1</v>
      </c>
      <c r="I139" s="239"/>
      <c r="J139" s="240">
        <f>ROUND(I139*H139,2)</f>
        <v>0</v>
      </c>
      <c r="K139" s="236" t="s">
        <v>1</v>
      </c>
      <c r="L139" s="45"/>
      <c r="M139" s="248" t="s">
        <v>1</v>
      </c>
      <c r="N139" s="249" t="s">
        <v>44</v>
      </c>
      <c r="O139" s="92"/>
      <c r="P139" s="250">
        <f>O139*H139</f>
        <v>0</v>
      </c>
      <c r="Q139" s="250">
        <v>0</v>
      </c>
      <c r="R139" s="250">
        <f>Q139*H139</f>
        <v>0</v>
      </c>
      <c r="S139" s="250">
        <v>0</v>
      </c>
      <c r="T139" s="25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6" t="s">
        <v>280</v>
      </c>
      <c r="AT139" s="246" t="s">
        <v>151</v>
      </c>
      <c r="AU139" s="246" t="s">
        <v>126</v>
      </c>
      <c r="AY139" s="18" t="s">
        <v>149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8" t="s">
        <v>126</v>
      </c>
      <c r="BK139" s="247">
        <f>ROUND(I139*H139,2)</f>
        <v>0</v>
      </c>
      <c r="BL139" s="18" t="s">
        <v>280</v>
      </c>
      <c r="BM139" s="246" t="s">
        <v>188</v>
      </c>
    </row>
    <row r="140" s="12" customFormat="1" ht="22.8" customHeight="1">
      <c r="A140" s="12"/>
      <c r="B140" s="218"/>
      <c r="C140" s="219"/>
      <c r="D140" s="220" t="s">
        <v>77</v>
      </c>
      <c r="E140" s="232" t="s">
        <v>1210</v>
      </c>
      <c r="F140" s="232" t="s">
        <v>1211</v>
      </c>
      <c r="G140" s="219"/>
      <c r="H140" s="219"/>
      <c r="I140" s="222"/>
      <c r="J140" s="233">
        <f>BK140</f>
        <v>0</v>
      </c>
      <c r="K140" s="219"/>
      <c r="L140" s="224"/>
      <c r="M140" s="225"/>
      <c r="N140" s="226"/>
      <c r="O140" s="226"/>
      <c r="P140" s="227">
        <f>SUM(P141:P150)</f>
        <v>0</v>
      </c>
      <c r="Q140" s="226"/>
      <c r="R140" s="227">
        <f>SUM(R141:R150)</f>
        <v>0.06368</v>
      </c>
      <c r="S140" s="226"/>
      <c r="T140" s="228">
        <f>SUM(T141:T150)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9" t="s">
        <v>126</v>
      </c>
      <c r="AT140" s="230" t="s">
        <v>77</v>
      </c>
      <c r="AU140" s="230" t="s">
        <v>86</v>
      </c>
      <c r="AY140" s="229" t="s">
        <v>149</v>
      </c>
      <c r="BK140" s="231">
        <f>SUM(BK141:BK150)</f>
        <v>0</v>
      </c>
    </row>
    <row r="141" s="2" customFormat="1" ht="24.15" customHeight="1">
      <c r="A141" s="39"/>
      <c r="B141" s="40"/>
      <c r="C141" s="234" t="s">
        <v>188</v>
      </c>
      <c r="D141" s="234" t="s">
        <v>151</v>
      </c>
      <c r="E141" s="235" t="s">
        <v>1212</v>
      </c>
      <c r="F141" s="236" t="s">
        <v>1213</v>
      </c>
      <c r="G141" s="237" t="s">
        <v>312</v>
      </c>
      <c r="H141" s="238">
        <v>52</v>
      </c>
      <c r="I141" s="239"/>
      <c r="J141" s="240">
        <f>ROUND(I141*H141,2)</f>
        <v>0</v>
      </c>
      <c r="K141" s="236" t="s">
        <v>154</v>
      </c>
      <c r="L141" s="45"/>
      <c r="M141" s="248" t="s">
        <v>1</v>
      </c>
      <c r="N141" s="249" t="s">
        <v>44</v>
      </c>
      <c r="O141" s="92"/>
      <c r="P141" s="250">
        <f>O141*H141</f>
        <v>0</v>
      </c>
      <c r="Q141" s="250">
        <v>0.00046999999999999999</v>
      </c>
      <c r="R141" s="250">
        <f>Q141*H141</f>
        <v>0.02444</v>
      </c>
      <c r="S141" s="250">
        <v>0</v>
      </c>
      <c r="T141" s="25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6" t="s">
        <v>280</v>
      </c>
      <c r="AT141" s="246" t="s">
        <v>151</v>
      </c>
      <c r="AU141" s="246" t="s">
        <v>126</v>
      </c>
      <c r="AY141" s="18" t="s">
        <v>149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8" t="s">
        <v>126</v>
      </c>
      <c r="BK141" s="247">
        <f>ROUND(I141*H141,2)</f>
        <v>0</v>
      </c>
      <c r="BL141" s="18" t="s">
        <v>280</v>
      </c>
      <c r="BM141" s="246" t="s">
        <v>1214</v>
      </c>
    </row>
    <row r="142" s="2" customFormat="1" ht="24.15" customHeight="1">
      <c r="A142" s="39"/>
      <c r="B142" s="40"/>
      <c r="C142" s="234" t="s">
        <v>148</v>
      </c>
      <c r="D142" s="234" t="s">
        <v>151</v>
      </c>
      <c r="E142" s="235" t="s">
        <v>1215</v>
      </c>
      <c r="F142" s="236" t="s">
        <v>1216</v>
      </c>
      <c r="G142" s="237" t="s">
        <v>312</v>
      </c>
      <c r="H142" s="238">
        <v>28</v>
      </c>
      <c r="I142" s="239"/>
      <c r="J142" s="240">
        <f>ROUND(I142*H142,2)</f>
        <v>0</v>
      </c>
      <c r="K142" s="236" t="s">
        <v>154</v>
      </c>
      <c r="L142" s="45"/>
      <c r="M142" s="248" t="s">
        <v>1</v>
      </c>
      <c r="N142" s="249" t="s">
        <v>44</v>
      </c>
      <c r="O142" s="92"/>
      <c r="P142" s="250">
        <f>O142*H142</f>
        <v>0</v>
      </c>
      <c r="Q142" s="250">
        <v>0.00058</v>
      </c>
      <c r="R142" s="250">
        <f>Q142*H142</f>
        <v>0.016240000000000001</v>
      </c>
      <c r="S142" s="250">
        <v>0</v>
      </c>
      <c r="T142" s="25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6" t="s">
        <v>280</v>
      </c>
      <c r="AT142" s="246" t="s">
        <v>151</v>
      </c>
      <c r="AU142" s="246" t="s">
        <v>126</v>
      </c>
      <c r="AY142" s="18" t="s">
        <v>149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8" t="s">
        <v>126</v>
      </c>
      <c r="BK142" s="247">
        <f>ROUND(I142*H142,2)</f>
        <v>0</v>
      </c>
      <c r="BL142" s="18" t="s">
        <v>280</v>
      </c>
      <c r="BM142" s="246" t="s">
        <v>1217</v>
      </c>
    </row>
    <row r="143" s="2" customFormat="1" ht="24.15" customHeight="1">
      <c r="A143" s="39"/>
      <c r="B143" s="40"/>
      <c r="C143" s="234" t="s">
        <v>210</v>
      </c>
      <c r="D143" s="234" t="s">
        <v>151</v>
      </c>
      <c r="E143" s="235" t="s">
        <v>1218</v>
      </c>
      <c r="F143" s="236" t="s">
        <v>1219</v>
      </c>
      <c r="G143" s="237" t="s">
        <v>312</v>
      </c>
      <c r="H143" s="238">
        <v>12</v>
      </c>
      <c r="I143" s="239"/>
      <c r="J143" s="240">
        <f>ROUND(I143*H143,2)</f>
        <v>0</v>
      </c>
      <c r="K143" s="236" t="s">
        <v>154</v>
      </c>
      <c r="L143" s="45"/>
      <c r="M143" s="248" t="s">
        <v>1</v>
      </c>
      <c r="N143" s="249" t="s">
        <v>44</v>
      </c>
      <c r="O143" s="92"/>
      <c r="P143" s="250">
        <f>O143*H143</f>
        <v>0</v>
      </c>
      <c r="Q143" s="250">
        <v>0.00072999999999999996</v>
      </c>
      <c r="R143" s="250">
        <f>Q143*H143</f>
        <v>0.0087600000000000004</v>
      </c>
      <c r="S143" s="250">
        <v>0</v>
      </c>
      <c r="T143" s="25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6" t="s">
        <v>280</v>
      </c>
      <c r="AT143" s="246" t="s">
        <v>151</v>
      </c>
      <c r="AU143" s="246" t="s">
        <v>126</v>
      </c>
      <c r="AY143" s="18" t="s">
        <v>149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8" t="s">
        <v>126</v>
      </c>
      <c r="BK143" s="247">
        <f>ROUND(I143*H143,2)</f>
        <v>0</v>
      </c>
      <c r="BL143" s="18" t="s">
        <v>280</v>
      </c>
      <c r="BM143" s="246" t="s">
        <v>1220</v>
      </c>
    </row>
    <row r="144" s="2" customFormat="1" ht="24.15" customHeight="1">
      <c r="A144" s="39"/>
      <c r="B144" s="40"/>
      <c r="C144" s="234" t="s">
        <v>215</v>
      </c>
      <c r="D144" s="234" t="s">
        <v>151</v>
      </c>
      <c r="E144" s="235" t="s">
        <v>1221</v>
      </c>
      <c r="F144" s="236" t="s">
        <v>1222</v>
      </c>
      <c r="G144" s="237" t="s">
        <v>187</v>
      </c>
      <c r="H144" s="238">
        <v>16</v>
      </c>
      <c r="I144" s="239"/>
      <c r="J144" s="240">
        <f>ROUND(I144*H144,2)</f>
        <v>0</v>
      </c>
      <c r="K144" s="236" t="s">
        <v>154</v>
      </c>
      <c r="L144" s="45"/>
      <c r="M144" s="248" t="s">
        <v>1</v>
      </c>
      <c r="N144" s="249" t="s">
        <v>44</v>
      </c>
      <c r="O144" s="92"/>
      <c r="P144" s="250">
        <f>O144*H144</f>
        <v>0</v>
      </c>
      <c r="Q144" s="250">
        <v>0.00011</v>
      </c>
      <c r="R144" s="250">
        <f>Q144*H144</f>
        <v>0.0017600000000000001</v>
      </c>
      <c r="S144" s="250">
        <v>0</v>
      </c>
      <c r="T144" s="25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6" t="s">
        <v>280</v>
      </c>
      <c r="AT144" s="246" t="s">
        <v>151</v>
      </c>
      <c r="AU144" s="246" t="s">
        <v>126</v>
      </c>
      <c r="AY144" s="18" t="s">
        <v>149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8" t="s">
        <v>126</v>
      </c>
      <c r="BK144" s="247">
        <f>ROUND(I144*H144,2)</f>
        <v>0</v>
      </c>
      <c r="BL144" s="18" t="s">
        <v>280</v>
      </c>
      <c r="BM144" s="246" t="s">
        <v>1223</v>
      </c>
    </row>
    <row r="145" s="2" customFormat="1" ht="24.15" customHeight="1">
      <c r="A145" s="39"/>
      <c r="B145" s="40"/>
      <c r="C145" s="234" t="s">
        <v>204</v>
      </c>
      <c r="D145" s="234" t="s">
        <v>151</v>
      </c>
      <c r="E145" s="235" t="s">
        <v>1224</v>
      </c>
      <c r="F145" s="236" t="s">
        <v>1225</v>
      </c>
      <c r="G145" s="237" t="s">
        <v>187</v>
      </c>
      <c r="H145" s="238">
        <v>4</v>
      </c>
      <c r="I145" s="239"/>
      <c r="J145" s="240">
        <f>ROUND(I145*H145,2)</f>
        <v>0</v>
      </c>
      <c r="K145" s="236" t="s">
        <v>154</v>
      </c>
      <c r="L145" s="45"/>
      <c r="M145" s="248" t="s">
        <v>1</v>
      </c>
      <c r="N145" s="249" t="s">
        <v>44</v>
      </c>
      <c r="O145" s="92"/>
      <c r="P145" s="250">
        <f>O145*H145</f>
        <v>0</v>
      </c>
      <c r="Q145" s="250">
        <v>0.00024000000000000001</v>
      </c>
      <c r="R145" s="250">
        <f>Q145*H145</f>
        <v>0.00096000000000000002</v>
      </c>
      <c r="S145" s="250">
        <v>0</v>
      </c>
      <c r="T145" s="25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6" t="s">
        <v>280</v>
      </c>
      <c r="AT145" s="246" t="s">
        <v>151</v>
      </c>
      <c r="AU145" s="246" t="s">
        <v>126</v>
      </c>
      <c r="AY145" s="18" t="s">
        <v>149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8" t="s">
        <v>126</v>
      </c>
      <c r="BK145" s="247">
        <f>ROUND(I145*H145,2)</f>
        <v>0</v>
      </c>
      <c r="BL145" s="18" t="s">
        <v>280</v>
      </c>
      <c r="BM145" s="246" t="s">
        <v>1226</v>
      </c>
    </row>
    <row r="146" s="2" customFormat="1" ht="16.5" customHeight="1">
      <c r="A146" s="39"/>
      <c r="B146" s="40"/>
      <c r="C146" s="234" t="s">
        <v>224</v>
      </c>
      <c r="D146" s="234" t="s">
        <v>151</v>
      </c>
      <c r="E146" s="235" t="s">
        <v>1227</v>
      </c>
      <c r="F146" s="236" t="s">
        <v>1228</v>
      </c>
      <c r="G146" s="237" t="s">
        <v>312</v>
      </c>
      <c r="H146" s="238">
        <v>92</v>
      </c>
      <c r="I146" s="239"/>
      <c r="J146" s="240">
        <f>ROUND(I146*H146,2)</f>
        <v>0</v>
      </c>
      <c r="K146" s="236" t="s">
        <v>154</v>
      </c>
      <c r="L146" s="45"/>
      <c r="M146" s="248" t="s">
        <v>1</v>
      </c>
      <c r="N146" s="249" t="s">
        <v>44</v>
      </c>
      <c r="O146" s="92"/>
      <c r="P146" s="250">
        <f>O146*H146</f>
        <v>0</v>
      </c>
      <c r="Q146" s="250">
        <v>0</v>
      </c>
      <c r="R146" s="250">
        <f>Q146*H146</f>
        <v>0</v>
      </c>
      <c r="S146" s="250">
        <v>0</v>
      </c>
      <c r="T146" s="25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6" t="s">
        <v>280</v>
      </c>
      <c r="AT146" s="246" t="s">
        <v>151</v>
      </c>
      <c r="AU146" s="246" t="s">
        <v>126</v>
      </c>
      <c r="AY146" s="18" t="s">
        <v>149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8" t="s">
        <v>126</v>
      </c>
      <c r="BK146" s="247">
        <f>ROUND(I146*H146,2)</f>
        <v>0</v>
      </c>
      <c r="BL146" s="18" t="s">
        <v>280</v>
      </c>
      <c r="BM146" s="246" t="s">
        <v>1229</v>
      </c>
    </row>
    <row r="147" s="13" customFormat="1">
      <c r="A147" s="13"/>
      <c r="B147" s="252"/>
      <c r="C147" s="253"/>
      <c r="D147" s="254" t="s">
        <v>194</v>
      </c>
      <c r="E147" s="255" t="s">
        <v>1</v>
      </c>
      <c r="F147" s="256" t="s">
        <v>1230</v>
      </c>
      <c r="G147" s="253"/>
      <c r="H147" s="257">
        <v>92</v>
      </c>
      <c r="I147" s="258"/>
      <c r="J147" s="253"/>
      <c r="K147" s="253"/>
      <c r="L147" s="259"/>
      <c r="M147" s="260"/>
      <c r="N147" s="261"/>
      <c r="O147" s="261"/>
      <c r="P147" s="261"/>
      <c r="Q147" s="261"/>
      <c r="R147" s="261"/>
      <c r="S147" s="261"/>
      <c r="T147" s="26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3" t="s">
        <v>194</v>
      </c>
      <c r="AU147" s="263" t="s">
        <v>126</v>
      </c>
      <c r="AV147" s="13" t="s">
        <v>126</v>
      </c>
      <c r="AW147" s="13" t="s">
        <v>34</v>
      </c>
      <c r="AX147" s="13" t="s">
        <v>86</v>
      </c>
      <c r="AY147" s="263" t="s">
        <v>149</v>
      </c>
    </row>
    <row r="148" s="2" customFormat="1" ht="33" customHeight="1">
      <c r="A148" s="39"/>
      <c r="B148" s="40"/>
      <c r="C148" s="234" t="s">
        <v>229</v>
      </c>
      <c r="D148" s="234" t="s">
        <v>151</v>
      </c>
      <c r="E148" s="235" t="s">
        <v>1231</v>
      </c>
      <c r="F148" s="236" t="s">
        <v>1232</v>
      </c>
      <c r="G148" s="237" t="s">
        <v>312</v>
      </c>
      <c r="H148" s="238">
        <v>80</v>
      </c>
      <c r="I148" s="239"/>
      <c r="J148" s="240">
        <f>ROUND(I148*H148,2)</f>
        <v>0</v>
      </c>
      <c r="K148" s="236" t="s">
        <v>154</v>
      </c>
      <c r="L148" s="45"/>
      <c r="M148" s="248" t="s">
        <v>1</v>
      </c>
      <c r="N148" s="249" t="s">
        <v>44</v>
      </c>
      <c r="O148" s="92"/>
      <c r="P148" s="250">
        <f>O148*H148</f>
        <v>0</v>
      </c>
      <c r="Q148" s="250">
        <v>0.00012</v>
      </c>
      <c r="R148" s="250">
        <f>Q148*H148</f>
        <v>0.0096000000000000009</v>
      </c>
      <c r="S148" s="250">
        <v>0</v>
      </c>
      <c r="T148" s="25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6" t="s">
        <v>280</v>
      </c>
      <c r="AT148" s="246" t="s">
        <v>151</v>
      </c>
      <c r="AU148" s="246" t="s">
        <v>126</v>
      </c>
      <c r="AY148" s="18" t="s">
        <v>149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8" t="s">
        <v>126</v>
      </c>
      <c r="BK148" s="247">
        <f>ROUND(I148*H148,2)</f>
        <v>0</v>
      </c>
      <c r="BL148" s="18" t="s">
        <v>280</v>
      </c>
      <c r="BM148" s="246" t="s">
        <v>1233</v>
      </c>
    </row>
    <row r="149" s="13" customFormat="1">
      <c r="A149" s="13"/>
      <c r="B149" s="252"/>
      <c r="C149" s="253"/>
      <c r="D149" s="254" t="s">
        <v>194</v>
      </c>
      <c r="E149" s="255" t="s">
        <v>1</v>
      </c>
      <c r="F149" s="256" t="s">
        <v>1234</v>
      </c>
      <c r="G149" s="253"/>
      <c r="H149" s="257">
        <v>80</v>
      </c>
      <c r="I149" s="258"/>
      <c r="J149" s="253"/>
      <c r="K149" s="253"/>
      <c r="L149" s="259"/>
      <c r="M149" s="260"/>
      <c r="N149" s="261"/>
      <c r="O149" s="261"/>
      <c r="P149" s="261"/>
      <c r="Q149" s="261"/>
      <c r="R149" s="261"/>
      <c r="S149" s="261"/>
      <c r="T149" s="26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3" t="s">
        <v>194</v>
      </c>
      <c r="AU149" s="263" t="s">
        <v>126</v>
      </c>
      <c r="AV149" s="13" t="s">
        <v>126</v>
      </c>
      <c r="AW149" s="13" t="s">
        <v>34</v>
      </c>
      <c r="AX149" s="13" t="s">
        <v>86</v>
      </c>
      <c r="AY149" s="263" t="s">
        <v>149</v>
      </c>
    </row>
    <row r="150" s="2" customFormat="1" ht="37.8" customHeight="1">
      <c r="A150" s="39"/>
      <c r="B150" s="40"/>
      <c r="C150" s="234" t="s">
        <v>234</v>
      </c>
      <c r="D150" s="234" t="s">
        <v>151</v>
      </c>
      <c r="E150" s="235" t="s">
        <v>1235</v>
      </c>
      <c r="F150" s="236" t="s">
        <v>1236</v>
      </c>
      <c r="G150" s="237" t="s">
        <v>312</v>
      </c>
      <c r="H150" s="238">
        <v>12</v>
      </c>
      <c r="I150" s="239"/>
      <c r="J150" s="240">
        <f>ROUND(I150*H150,2)</f>
        <v>0</v>
      </c>
      <c r="K150" s="236" t="s">
        <v>154</v>
      </c>
      <c r="L150" s="45"/>
      <c r="M150" s="248" t="s">
        <v>1</v>
      </c>
      <c r="N150" s="249" t="s">
        <v>44</v>
      </c>
      <c r="O150" s="92"/>
      <c r="P150" s="250">
        <f>O150*H150</f>
        <v>0</v>
      </c>
      <c r="Q150" s="250">
        <v>0.00016000000000000001</v>
      </c>
      <c r="R150" s="250">
        <f>Q150*H150</f>
        <v>0.0019200000000000003</v>
      </c>
      <c r="S150" s="250">
        <v>0</v>
      </c>
      <c r="T150" s="25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6" t="s">
        <v>280</v>
      </c>
      <c r="AT150" s="246" t="s">
        <v>151</v>
      </c>
      <c r="AU150" s="246" t="s">
        <v>126</v>
      </c>
      <c r="AY150" s="18" t="s">
        <v>149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8" t="s">
        <v>126</v>
      </c>
      <c r="BK150" s="247">
        <f>ROUND(I150*H150,2)</f>
        <v>0</v>
      </c>
      <c r="BL150" s="18" t="s">
        <v>280</v>
      </c>
      <c r="BM150" s="246" t="s">
        <v>1237</v>
      </c>
    </row>
    <row r="151" s="12" customFormat="1" ht="22.8" customHeight="1">
      <c r="A151" s="12"/>
      <c r="B151" s="218"/>
      <c r="C151" s="219"/>
      <c r="D151" s="220" t="s">
        <v>77</v>
      </c>
      <c r="E151" s="232" t="s">
        <v>1238</v>
      </c>
      <c r="F151" s="232" t="s">
        <v>1239</v>
      </c>
      <c r="G151" s="219"/>
      <c r="H151" s="219"/>
      <c r="I151" s="222"/>
      <c r="J151" s="233">
        <f>BK151</f>
        <v>0</v>
      </c>
      <c r="K151" s="219"/>
      <c r="L151" s="224"/>
      <c r="M151" s="225"/>
      <c r="N151" s="226"/>
      <c r="O151" s="226"/>
      <c r="P151" s="227">
        <f>SUM(P152:P160)</f>
        <v>0</v>
      </c>
      <c r="Q151" s="226"/>
      <c r="R151" s="227">
        <f>SUM(R152:R160)</f>
        <v>0.010969999999999999</v>
      </c>
      <c r="S151" s="226"/>
      <c r="T151" s="228">
        <f>SUM(T152:T160)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9" t="s">
        <v>126</v>
      </c>
      <c r="AT151" s="230" t="s">
        <v>77</v>
      </c>
      <c r="AU151" s="230" t="s">
        <v>86</v>
      </c>
      <c r="AY151" s="229" t="s">
        <v>149</v>
      </c>
      <c r="BK151" s="231">
        <f>SUM(BK152:BK160)</f>
        <v>0</v>
      </c>
    </row>
    <row r="152" s="2" customFormat="1" ht="24.15" customHeight="1">
      <c r="A152" s="39"/>
      <c r="B152" s="40"/>
      <c r="C152" s="234" t="s">
        <v>239</v>
      </c>
      <c r="D152" s="234" t="s">
        <v>151</v>
      </c>
      <c r="E152" s="235" t="s">
        <v>1240</v>
      </c>
      <c r="F152" s="236" t="s">
        <v>1241</v>
      </c>
      <c r="G152" s="237" t="s">
        <v>187</v>
      </c>
      <c r="H152" s="238">
        <v>8</v>
      </c>
      <c r="I152" s="239"/>
      <c r="J152" s="240">
        <f>ROUND(I152*H152,2)</f>
        <v>0</v>
      </c>
      <c r="K152" s="236" t="s">
        <v>154</v>
      </c>
      <c r="L152" s="45"/>
      <c r="M152" s="248" t="s">
        <v>1</v>
      </c>
      <c r="N152" s="249" t="s">
        <v>44</v>
      </c>
      <c r="O152" s="92"/>
      <c r="P152" s="250">
        <f>O152*H152</f>
        <v>0</v>
      </c>
      <c r="Q152" s="250">
        <v>6.0000000000000002E-05</v>
      </c>
      <c r="R152" s="250">
        <f>Q152*H152</f>
        <v>0.00048000000000000001</v>
      </c>
      <c r="S152" s="250">
        <v>0</v>
      </c>
      <c r="T152" s="25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6" t="s">
        <v>280</v>
      </c>
      <c r="AT152" s="246" t="s">
        <v>151</v>
      </c>
      <c r="AU152" s="246" t="s">
        <v>126</v>
      </c>
      <c r="AY152" s="18" t="s">
        <v>149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8" t="s">
        <v>126</v>
      </c>
      <c r="BK152" s="247">
        <f>ROUND(I152*H152,2)</f>
        <v>0</v>
      </c>
      <c r="BL152" s="18" t="s">
        <v>280</v>
      </c>
      <c r="BM152" s="246" t="s">
        <v>1242</v>
      </c>
    </row>
    <row r="153" s="2" customFormat="1" ht="24.15" customHeight="1">
      <c r="A153" s="39"/>
      <c r="B153" s="40"/>
      <c r="C153" s="234" t="s">
        <v>268</v>
      </c>
      <c r="D153" s="234" t="s">
        <v>151</v>
      </c>
      <c r="E153" s="235" t="s">
        <v>1243</v>
      </c>
      <c r="F153" s="236" t="s">
        <v>1244</v>
      </c>
      <c r="G153" s="237" t="s">
        <v>187</v>
      </c>
      <c r="H153" s="238">
        <v>4</v>
      </c>
      <c r="I153" s="239"/>
      <c r="J153" s="240">
        <f>ROUND(I153*H153,2)</f>
        <v>0</v>
      </c>
      <c r="K153" s="236" t="s">
        <v>154</v>
      </c>
      <c r="L153" s="45"/>
      <c r="M153" s="248" t="s">
        <v>1</v>
      </c>
      <c r="N153" s="249" t="s">
        <v>44</v>
      </c>
      <c r="O153" s="92"/>
      <c r="P153" s="250">
        <f>O153*H153</f>
        <v>0</v>
      </c>
      <c r="Q153" s="250">
        <v>0.00023000000000000001</v>
      </c>
      <c r="R153" s="250">
        <f>Q153*H153</f>
        <v>0.00092000000000000003</v>
      </c>
      <c r="S153" s="250">
        <v>0</v>
      </c>
      <c r="T153" s="25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6" t="s">
        <v>280</v>
      </c>
      <c r="AT153" s="246" t="s">
        <v>151</v>
      </c>
      <c r="AU153" s="246" t="s">
        <v>126</v>
      </c>
      <c r="AY153" s="18" t="s">
        <v>149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8" t="s">
        <v>126</v>
      </c>
      <c r="BK153" s="247">
        <f>ROUND(I153*H153,2)</f>
        <v>0</v>
      </c>
      <c r="BL153" s="18" t="s">
        <v>280</v>
      </c>
      <c r="BM153" s="246" t="s">
        <v>1245</v>
      </c>
    </row>
    <row r="154" s="2" customFormat="1" ht="24.15" customHeight="1">
      <c r="A154" s="39"/>
      <c r="B154" s="40"/>
      <c r="C154" s="234" t="s">
        <v>272</v>
      </c>
      <c r="D154" s="234" t="s">
        <v>151</v>
      </c>
      <c r="E154" s="235" t="s">
        <v>1246</v>
      </c>
      <c r="F154" s="236" t="s">
        <v>1247</v>
      </c>
      <c r="G154" s="237" t="s">
        <v>187</v>
      </c>
      <c r="H154" s="238">
        <v>5</v>
      </c>
      <c r="I154" s="239"/>
      <c r="J154" s="240">
        <f>ROUND(I154*H154,2)</f>
        <v>0</v>
      </c>
      <c r="K154" s="236" t="s">
        <v>154</v>
      </c>
      <c r="L154" s="45"/>
      <c r="M154" s="248" t="s">
        <v>1</v>
      </c>
      <c r="N154" s="249" t="s">
        <v>44</v>
      </c>
      <c r="O154" s="92"/>
      <c r="P154" s="250">
        <f>O154*H154</f>
        <v>0</v>
      </c>
      <c r="Q154" s="250">
        <v>0.00068999999999999997</v>
      </c>
      <c r="R154" s="250">
        <f>Q154*H154</f>
        <v>0.0034499999999999999</v>
      </c>
      <c r="S154" s="250">
        <v>0</v>
      </c>
      <c r="T154" s="25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6" t="s">
        <v>280</v>
      </c>
      <c r="AT154" s="246" t="s">
        <v>151</v>
      </c>
      <c r="AU154" s="246" t="s">
        <v>126</v>
      </c>
      <c r="AY154" s="18" t="s">
        <v>149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8" t="s">
        <v>126</v>
      </c>
      <c r="BK154" s="247">
        <f>ROUND(I154*H154,2)</f>
        <v>0</v>
      </c>
      <c r="BL154" s="18" t="s">
        <v>280</v>
      </c>
      <c r="BM154" s="246" t="s">
        <v>1248</v>
      </c>
    </row>
    <row r="155" s="2" customFormat="1" ht="24.15" customHeight="1">
      <c r="A155" s="39"/>
      <c r="B155" s="40"/>
      <c r="C155" s="234" t="s">
        <v>8</v>
      </c>
      <c r="D155" s="234" t="s">
        <v>151</v>
      </c>
      <c r="E155" s="235" t="s">
        <v>1249</v>
      </c>
      <c r="F155" s="236" t="s">
        <v>1250</v>
      </c>
      <c r="G155" s="237" t="s">
        <v>187</v>
      </c>
      <c r="H155" s="238">
        <v>1</v>
      </c>
      <c r="I155" s="239"/>
      <c r="J155" s="240">
        <f>ROUND(I155*H155,2)</f>
        <v>0</v>
      </c>
      <c r="K155" s="236" t="s">
        <v>154</v>
      </c>
      <c r="L155" s="45"/>
      <c r="M155" s="248" t="s">
        <v>1</v>
      </c>
      <c r="N155" s="249" t="s">
        <v>44</v>
      </c>
      <c r="O155" s="92"/>
      <c r="P155" s="250">
        <f>O155*H155</f>
        <v>0</v>
      </c>
      <c r="Q155" s="250">
        <v>0.00013999999999999999</v>
      </c>
      <c r="R155" s="250">
        <f>Q155*H155</f>
        <v>0.00013999999999999999</v>
      </c>
      <c r="S155" s="250">
        <v>0</v>
      </c>
      <c r="T155" s="25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6" t="s">
        <v>280</v>
      </c>
      <c r="AT155" s="246" t="s">
        <v>151</v>
      </c>
      <c r="AU155" s="246" t="s">
        <v>126</v>
      </c>
      <c r="AY155" s="18" t="s">
        <v>149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8" t="s">
        <v>126</v>
      </c>
      <c r="BK155" s="247">
        <f>ROUND(I155*H155,2)</f>
        <v>0</v>
      </c>
      <c r="BL155" s="18" t="s">
        <v>280</v>
      </c>
      <c r="BM155" s="246" t="s">
        <v>1251</v>
      </c>
    </row>
    <row r="156" s="2" customFormat="1" ht="24.15" customHeight="1">
      <c r="A156" s="39"/>
      <c r="B156" s="40"/>
      <c r="C156" s="234" t="s">
        <v>280</v>
      </c>
      <c r="D156" s="234" t="s">
        <v>151</v>
      </c>
      <c r="E156" s="235" t="s">
        <v>1252</v>
      </c>
      <c r="F156" s="236" t="s">
        <v>1253</v>
      </c>
      <c r="G156" s="237" t="s">
        <v>187</v>
      </c>
      <c r="H156" s="238">
        <v>5</v>
      </c>
      <c r="I156" s="239"/>
      <c r="J156" s="240">
        <f>ROUND(I156*H156,2)</f>
        <v>0</v>
      </c>
      <c r="K156" s="236" t="s">
        <v>154</v>
      </c>
      <c r="L156" s="45"/>
      <c r="M156" s="248" t="s">
        <v>1</v>
      </c>
      <c r="N156" s="249" t="s">
        <v>44</v>
      </c>
      <c r="O156" s="92"/>
      <c r="P156" s="250">
        <f>O156*H156</f>
        <v>0</v>
      </c>
      <c r="Q156" s="250">
        <v>0.00036999999999999999</v>
      </c>
      <c r="R156" s="250">
        <f>Q156*H156</f>
        <v>0.0018500000000000001</v>
      </c>
      <c r="S156" s="250">
        <v>0</v>
      </c>
      <c r="T156" s="25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6" t="s">
        <v>280</v>
      </c>
      <c r="AT156" s="246" t="s">
        <v>151</v>
      </c>
      <c r="AU156" s="246" t="s">
        <v>126</v>
      </c>
      <c r="AY156" s="18" t="s">
        <v>149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8" t="s">
        <v>126</v>
      </c>
      <c r="BK156" s="247">
        <f>ROUND(I156*H156,2)</f>
        <v>0</v>
      </c>
      <c r="BL156" s="18" t="s">
        <v>280</v>
      </c>
      <c r="BM156" s="246" t="s">
        <v>1254</v>
      </c>
    </row>
    <row r="157" s="2" customFormat="1" ht="21.75" customHeight="1">
      <c r="A157" s="39"/>
      <c r="B157" s="40"/>
      <c r="C157" s="234" t="s">
        <v>284</v>
      </c>
      <c r="D157" s="234" t="s">
        <v>151</v>
      </c>
      <c r="E157" s="235" t="s">
        <v>1255</v>
      </c>
      <c r="F157" s="236" t="s">
        <v>1256</v>
      </c>
      <c r="G157" s="237" t="s">
        <v>187</v>
      </c>
      <c r="H157" s="238">
        <v>6</v>
      </c>
      <c r="I157" s="239"/>
      <c r="J157" s="240">
        <f>ROUND(I157*H157,2)</f>
        <v>0</v>
      </c>
      <c r="K157" s="236" t="s">
        <v>154</v>
      </c>
      <c r="L157" s="45"/>
      <c r="M157" s="248" t="s">
        <v>1</v>
      </c>
      <c r="N157" s="249" t="s">
        <v>44</v>
      </c>
      <c r="O157" s="92"/>
      <c r="P157" s="250">
        <f>O157*H157</f>
        <v>0</v>
      </c>
      <c r="Q157" s="250">
        <v>0.00019000000000000001</v>
      </c>
      <c r="R157" s="250">
        <f>Q157*H157</f>
        <v>0.00114</v>
      </c>
      <c r="S157" s="250">
        <v>0</v>
      </c>
      <c r="T157" s="25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6" t="s">
        <v>280</v>
      </c>
      <c r="AT157" s="246" t="s">
        <v>151</v>
      </c>
      <c r="AU157" s="246" t="s">
        <v>126</v>
      </c>
      <c r="AY157" s="18" t="s">
        <v>149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8" t="s">
        <v>126</v>
      </c>
      <c r="BK157" s="247">
        <f>ROUND(I157*H157,2)</f>
        <v>0</v>
      </c>
      <c r="BL157" s="18" t="s">
        <v>280</v>
      </c>
      <c r="BM157" s="246" t="s">
        <v>1257</v>
      </c>
    </row>
    <row r="158" s="2" customFormat="1" ht="21.75" customHeight="1">
      <c r="A158" s="39"/>
      <c r="B158" s="40"/>
      <c r="C158" s="234" t="s">
        <v>290</v>
      </c>
      <c r="D158" s="234" t="s">
        <v>151</v>
      </c>
      <c r="E158" s="235" t="s">
        <v>1258</v>
      </c>
      <c r="F158" s="236" t="s">
        <v>1259</v>
      </c>
      <c r="G158" s="237" t="s">
        <v>187</v>
      </c>
      <c r="H158" s="238">
        <v>4</v>
      </c>
      <c r="I158" s="239"/>
      <c r="J158" s="240">
        <f>ROUND(I158*H158,2)</f>
        <v>0</v>
      </c>
      <c r="K158" s="236" t="s">
        <v>154</v>
      </c>
      <c r="L158" s="45"/>
      <c r="M158" s="248" t="s">
        <v>1</v>
      </c>
      <c r="N158" s="249" t="s">
        <v>44</v>
      </c>
      <c r="O158" s="92"/>
      <c r="P158" s="250">
        <f>O158*H158</f>
        <v>0</v>
      </c>
      <c r="Q158" s="250">
        <v>0.00036000000000000002</v>
      </c>
      <c r="R158" s="250">
        <f>Q158*H158</f>
        <v>0.0014400000000000001</v>
      </c>
      <c r="S158" s="250">
        <v>0</v>
      </c>
      <c r="T158" s="25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6" t="s">
        <v>280</v>
      </c>
      <c r="AT158" s="246" t="s">
        <v>151</v>
      </c>
      <c r="AU158" s="246" t="s">
        <v>126</v>
      </c>
      <c r="AY158" s="18" t="s">
        <v>149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8" t="s">
        <v>126</v>
      </c>
      <c r="BK158" s="247">
        <f>ROUND(I158*H158,2)</f>
        <v>0</v>
      </c>
      <c r="BL158" s="18" t="s">
        <v>280</v>
      </c>
      <c r="BM158" s="246" t="s">
        <v>1260</v>
      </c>
    </row>
    <row r="159" s="2" customFormat="1" ht="24.15" customHeight="1">
      <c r="A159" s="39"/>
      <c r="B159" s="40"/>
      <c r="C159" s="234" t="s">
        <v>301</v>
      </c>
      <c r="D159" s="234" t="s">
        <v>151</v>
      </c>
      <c r="E159" s="235" t="s">
        <v>1261</v>
      </c>
      <c r="F159" s="236" t="s">
        <v>1262</v>
      </c>
      <c r="G159" s="237" t="s">
        <v>187</v>
      </c>
      <c r="H159" s="238">
        <v>1</v>
      </c>
      <c r="I159" s="239"/>
      <c r="J159" s="240">
        <f>ROUND(I159*H159,2)</f>
        <v>0</v>
      </c>
      <c r="K159" s="236" t="s">
        <v>154</v>
      </c>
      <c r="L159" s="45"/>
      <c r="M159" s="248" t="s">
        <v>1</v>
      </c>
      <c r="N159" s="249" t="s">
        <v>44</v>
      </c>
      <c r="O159" s="92"/>
      <c r="P159" s="250">
        <f>O159*H159</f>
        <v>0</v>
      </c>
      <c r="Q159" s="250">
        <v>0.00019000000000000001</v>
      </c>
      <c r="R159" s="250">
        <f>Q159*H159</f>
        <v>0.00019000000000000001</v>
      </c>
      <c r="S159" s="250">
        <v>0</v>
      </c>
      <c r="T159" s="25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6" t="s">
        <v>280</v>
      </c>
      <c r="AT159" s="246" t="s">
        <v>151</v>
      </c>
      <c r="AU159" s="246" t="s">
        <v>126</v>
      </c>
      <c r="AY159" s="18" t="s">
        <v>149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8" t="s">
        <v>126</v>
      </c>
      <c r="BK159" s="247">
        <f>ROUND(I159*H159,2)</f>
        <v>0</v>
      </c>
      <c r="BL159" s="18" t="s">
        <v>280</v>
      </c>
      <c r="BM159" s="246" t="s">
        <v>1263</v>
      </c>
    </row>
    <row r="160" s="2" customFormat="1" ht="21.75" customHeight="1">
      <c r="A160" s="39"/>
      <c r="B160" s="40"/>
      <c r="C160" s="234" t="s">
        <v>306</v>
      </c>
      <c r="D160" s="234" t="s">
        <v>151</v>
      </c>
      <c r="E160" s="235" t="s">
        <v>1264</v>
      </c>
      <c r="F160" s="236" t="s">
        <v>1265</v>
      </c>
      <c r="G160" s="237" t="s">
        <v>187</v>
      </c>
      <c r="H160" s="238">
        <v>4</v>
      </c>
      <c r="I160" s="239"/>
      <c r="J160" s="240">
        <f>ROUND(I160*H160,2)</f>
        <v>0</v>
      </c>
      <c r="K160" s="236" t="s">
        <v>154</v>
      </c>
      <c r="L160" s="45"/>
      <c r="M160" s="248" t="s">
        <v>1</v>
      </c>
      <c r="N160" s="249" t="s">
        <v>44</v>
      </c>
      <c r="O160" s="92"/>
      <c r="P160" s="250">
        <f>O160*H160</f>
        <v>0</v>
      </c>
      <c r="Q160" s="250">
        <v>0.00034000000000000002</v>
      </c>
      <c r="R160" s="250">
        <f>Q160*H160</f>
        <v>0.0013600000000000001</v>
      </c>
      <c r="S160" s="250">
        <v>0</v>
      </c>
      <c r="T160" s="25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6" t="s">
        <v>280</v>
      </c>
      <c r="AT160" s="246" t="s">
        <v>151</v>
      </c>
      <c r="AU160" s="246" t="s">
        <v>126</v>
      </c>
      <c r="AY160" s="18" t="s">
        <v>149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8" t="s">
        <v>126</v>
      </c>
      <c r="BK160" s="247">
        <f>ROUND(I160*H160,2)</f>
        <v>0</v>
      </c>
      <c r="BL160" s="18" t="s">
        <v>280</v>
      </c>
      <c r="BM160" s="246" t="s">
        <v>1266</v>
      </c>
    </row>
    <row r="161" s="12" customFormat="1" ht="22.8" customHeight="1">
      <c r="A161" s="12"/>
      <c r="B161" s="218"/>
      <c r="C161" s="219"/>
      <c r="D161" s="220" t="s">
        <v>77</v>
      </c>
      <c r="E161" s="232" t="s">
        <v>1267</v>
      </c>
      <c r="F161" s="232" t="s">
        <v>1268</v>
      </c>
      <c r="G161" s="219"/>
      <c r="H161" s="219"/>
      <c r="I161" s="222"/>
      <c r="J161" s="233">
        <f>BK161</f>
        <v>0</v>
      </c>
      <c r="K161" s="219"/>
      <c r="L161" s="224"/>
      <c r="M161" s="225"/>
      <c r="N161" s="226"/>
      <c r="O161" s="226"/>
      <c r="P161" s="227">
        <f>SUM(P162:P169)</f>
        <v>0</v>
      </c>
      <c r="Q161" s="226"/>
      <c r="R161" s="227">
        <f>SUM(R162:R169)</f>
        <v>0.15561</v>
      </c>
      <c r="S161" s="226"/>
      <c r="T161" s="228">
        <f>SUM(T162:T169)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9" t="s">
        <v>126</v>
      </c>
      <c r="AT161" s="230" t="s">
        <v>77</v>
      </c>
      <c r="AU161" s="230" t="s">
        <v>86</v>
      </c>
      <c r="AY161" s="229" t="s">
        <v>149</v>
      </c>
      <c r="BK161" s="231">
        <f>SUM(BK162:BK169)</f>
        <v>0</v>
      </c>
    </row>
    <row r="162" s="2" customFormat="1" ht="37.8" customHeight="1">
      <c r="A162" s="39"/>
      <c r="B162" s="40"/>
      <c r="C162" s="234" t="s">
        <v>7</v>
      </c>
      <c r="D162" s="234" t="s">
        <v>151</v>
      </c>
      <c r="E162" s="235" t="s">
        <v>1269</v>
      </c>
      <c r="F162" s="236" t="s">
        <v>1270</v>
      </c>
      <c r="G162" s="237" t="s">
        <v>187</v>
      </c>
      <c r="H162" s="238">
        <v>1</v>
      </c>
      <c r="I162" s="239"/>
      <c r="J162" s="240">
        <f>ROUND(I162*H162,2)</f>
        <v>0</v>
      </c>
      <c r="K162" s="236" t="s">
        <v>154</v>
      </c>
      <c r="L162" s="45"/>
      <c r="M162" s="248" t="s">
        <v>1</v>
      </c>
      <c r="N162" s="249" t="s">
        <v>44</v>
      </c>
      <c r="O162" s="92"/>
      <c r="P162" s="250">
        <f>O162*H162</f>
        <v>0</v>
      </c>
      <c r="Q162" s="250">
        <v>0.0332</v>
      </c>
      <c r="R162" s="250">
        <f>Q162*H162</f>
        <v>0.0332</v>
      </c>
      <c r="S162" s="250">
        <v>0</v>
      </c>
      <c r="T162" s="25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6" t="s">
        <v>280</v>
      </c>
      <c r="AT162" s="246" t="s">
        <v>151</v>
      </c>
      <c r="AU162" s="246" t="s">
        <v>126</v>
      </c>
      <c r="AY162" s="18" t="s">
        <v>149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8" t="s">
        <v>126</v>
      </c>
      <c r="BK162" s="247">
        <f>ROUND(I162*H162,2)</f>
        <v>0</v>
      </c>
      <c r="BL162" s="18" t="s">
        <v>280</v>
      </c>
      <c r="BM162" s="246" t="s">
        <v>1271</v>
      </c>
    </row>
    <row r="163" s="2" customFormat="1" ht="37.8" customHeight="1">
      <c r="A163" s="39"/>
      <c r="B163" s="40"/>
      <c r="C163" s="234" t="s">
        <v>315</v>
      </c>
      <c r="D163" s="234" t="s">
        <v>151</v>
      </c>
      <c r="E163" s="235" t="s">
        <v>1272</v>
      </c>
      <c r="F163" s="236" t="s">
        <v>1273</v>
      </c>
      <c r="G163" s="237" t="s">
        <v>187</v>
      </c>
      <c r="H163" s="238">
        <v>2</v>
      </c>
      <c r="I163" s="239"/>
      <c r="J163" s="240">
        <f>ROUND(I163*H163,2)</f>
        <v>0</v>
      </c>
      <c r="K163" s="236" t="s">
        <v>154</v>
      </c>
      <c r="L163" s="45"/>
      <c r="M163" s="248" t="s">
        <v>1</v>
      </c>
      <c r="N163" s="249" t="s">
        <v>44</v>
      </c>
      <c r="O163" s="92"/>
      <c r="P163" s="250">
        <f>O163*H163</f>
        <v>0</v>
      </c>
      <c r="Q163" s="250">
        <v>0.037199999999999997</v>
      </c>
      <c r="R163" s="250">
        <f>Q163*H163</f>
        <v>0.074399999999999994</v>
      </c>
      <c r="S163" s="250">
        <v>0</v>
      </c>
      <c r="T163" s="25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6" t="s">
        <v>280</v>
      </c>
      <c r="AT163" s="246" t="s">
        <v>151</v>
      </c>
      <c r="AU163" s="246" t="s">
        <v>126</v>
      </c>
      <c r="AY163" s="18" t="s">
        <v>149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8" t="s">
        <v>126</v>
      </c>
      <c r="BK163" s="247">
        <f>ROUND(I163*H163,2)</f>
        <v>0</v>
      </c>
      <c r="BL163" s="18" t="s">
        <v>280</v>
      </c>
      <c r="BM163" s="246" t="s">
        <v>1274</v>
      </c>
    </row>
    <row r="164" s="2" customFormat="1" ht="37.8" customHeight="1">
      <c r="A164" s="39"/>
      <c r="B164" s="40"/>
      <c r="C164" s="234" t="s">
        <v>320</v>
      </c>
      <c r="D164" s="234" t="s">
        <v>151</v>
      </c>
      <c r="E164" s="235" t="s">
        <v>1275</v>
      </c>
      <c r="F164" s="236" t="s">
        <v>1276</v>
      </c>
      <c r="G164" s="237" t="s">
        <v>187</v>
      </c>
      <c r="H164" s="238">
        <v>1</v>
      </c>
      <c r="I164" s="239"/>
      <c r="J164" s="240">
        <f>ROUND(I164*H164,2)</f>
        <v>0</v>
      </c>
      <c r="K164" s="236" t="s">
        <v>1</v>
      </c>
      <c r="L164" s="45"/>
      <c r="M164" s="248" t="s">
        <v>1</v>
      </c>
      <c r="N164" s="249" t="s">
        <v>44</v>
      </c>
      <c r="O164" s="92"/>
      <c r="P164" s="250">
        <f>O164*H164</f>
        <v>0</v>
      </c>
      <c r="Q164" s="250">
        <v>0.047399999999999998</v>
      </c>
      <c r="R164" s="250">
        <f>Q164*H164</f>
        <v>0.047399999999999998</v>
      </c>
      <c r="S164" s="250">
        <v>0</v>
      </c>
      <c r="T164" s="25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6" t="s">
        <v>280</v>
      </c>
      <c r="AT164" s="246" t="s">
        <v>151</v>
      </c>
      <c r="AU164" s="246" t="s">
        <v>126</v>
      </c>
      <c r="AY164" s="18" t="s">
        <v>149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8" t="s">
        <v>126</v>
      </c>
      <c r="BK164" s="247">
        <f>ROUND(I164*H164,2)</f>
        <v>0</v>
      </c>
      <c r="BL164" s="18" t="s">
        <v>280</v>
      </c>
      <c r="BM164" s="246" t="s">
        <v>1277</v>
      </c>
    </row>
    <row r="165" s="2" customFormat="1" ht="24.15" customHeight="1">
      <c r="A165" s="39"/>
      <c r="B165" s="40"/>
      <c r="C165" s="234" t="s">
        <v>324</v>
      </c>
      <c r="D165" s="234" t="s">
        <v>151</v>
      </c>
      <c r="E165" s="235" t="s">
        <v>1278</v>
      </c>
      <c r="F165" s="236" t="s">
        <v>1279</v>
      </c>
      <c r="G165" s="237" t="s">
        <v>187</v>
      </c>
      <c r="H165" s="238">
        <v>2</v>
      </c>
      <c r="I165" s="239"/>
      <c r="J165" s="240">
        <f>ROUND(I165*H165,2)</f>
        <v>0</v>
      </c>
      <c r="K165" s="236" t="s">
        <v>154</v>
      </c>
      <c r="L165" s="45"/>
      <c r="M165" s="248" t="s">
        <v>1</v>
      </c>
      <c r="N165" s="249" t="s">
        <v>44</v>
      </c>
      <c r="O165" s="92"/>
      <c r="P165" s="250">
        <f>O165*H165</f>
        <v>0</v>
      </c>
      <c r="Q165" s="250">
        <v>0</v>
      </c>
      <c r="R165" s="250">
        <f>Q165*H165</f>
        <v>0</v>
      </c>
      <c r="S165" s="250">
        <v>0</v>
      </c>
      <c r="T165" s="25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6" t="s">
        <v>280</v>
      </c>
      <c r="AT165" s="246" t="s">
        <v>151</v>
      </c>
      <c r="AU165" s="246" t="s">
        <v>126</v>
      </c>
      <c r="AY165" s="18" t="s">
        <v>149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8" t="s">
        <v>126</v>
      </c>
      <c r="BK165" s="247">
        <f>ROUND(I165*H165,2)</f>
        <v>0</v>
      </c>
      <c r="BL165" s="18" t="s">
        <v>280</v>
      </c>
      <c r="BM165" s="246" t="s">
        <v>1280</v>
      </c>
    </row>
    <row r="166" s="2" customFormat="1" ht="16.5" customHeight="1">
      <c r="A166" s="39"/>
      <c r="B166" s="40"/>
      <c r="C166" s="234" t="s">
        <v>331</v>
      </c>
      <c r="D166" s="234" t="s">
        <v>151</v>
      </c>
      <c r="E166" s="235" t="s">
        <v>301</v>
      </c>
      <c r="F166" s="236" t="s">
        <v>1281</v>
      </c>
      <c r="G166" s="237" t="s">
        <v>593</v>
      </c>
      <c r="H166" s="238">
        <v>1</v>
      </c>
      <c r="I166" s="239"/>
      <c r="J166" s="240">
        <f>ROUND(I166*H166,2)</f>
        <v>0</v>
      </c>
      <c r="K166" s="236" t="s">
        <v>1</v>
      </c>
      <c r="L166" s="45"/>
      <c r="M166" s="248" t="s">
        <v>1</v>
      </c>
      <c r="N166" s="249" t="s">
        <v>44</v>
      </c>
      <c r="O166" s="92"/>
      <c r="P166" s="250">
        <f>O166*H166</f>
        <v>0</v>
      </c>
      <c r="Q166" s="250">
        <v>0</v>
      </c>
      <c r="R166" s="250">
        <f>Q166*H166</f>
        <v>0</v>
      </c>
      <c r="S166" s="250">
        <v>0</v>
      </c>
      <c r="T166" s="25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6" t="s">
        <v>280</v>
      </c>
      <c r="AT166" s="246" t="s">
        <v>151</v>
      </c>
      <c r="AU166" s="246" t="s">
        <v>126</v>
      </c>
      <c r="AY166" s="18" t="s">
        <v>149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8" t="s">
        <v>126</v>
      </c>
      <c r="BK166" s="247">
        <f>ROUND(I166*H166,2)</f>
        <v>0</v>
      </c>
      <c r="BL166" s="18" t="s">
        <v>280</v>
      </c>
      <c r="BM166" s="246" t="s">
        <v>424</v>
      </c>
    </row>
    <row r="167" s="2" customFormat="1" ht="16.5" customHeight="1">
      <c r="A167" s="39"/>
      <c r="B167" s="40"/>
      <c r="C167" s="234" t="s">
        <v>335</v>
      </c>
      <c r="D167" s="234" t="s">
        <v>151</v>
      </c>
      <c r="E167" s="235" t="s">
        <v>7</v>
      </c>
      <c r="F167" s="236" t="s">
        <v>1282</v>
      </c>
      <c r="G167" s="237" t="s">
        <v>593</v>
      </c>
      <c r="H167" s="238">
        <v>1</v>
      </c>
      <c r="I167" s="239"/>
      <c r="J167" s="240">
        <f>ROUND(I167*H167,2)</f>
        <v>0</v>
      </c>
      <c r="K167" s="236" t="s">
        <v>1</v>
      </c>
      <c r="L167" s="45"/>
      <c r="M167" s="248" t="s">
        <v>1</v>
      </c>
      <c r="N167" s="249" t="s">
        <v>44</v>
      </c>
      <c r="O167" s="92"/>
      <c r="P167" s="250">
        <f>O167*H167</f>
        <v>0</v>
      </c>
      <c r="Q167" s="250">
        <v>0</v>
      </c>
      <c r="R167" s="250">
        <f>Q167*H167</f>
        <v>0</v>
      </c>
      <c r="S167" s="250">
        <v>0</v>
      </c>
      <c r="T167" s="25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6" t="s">
        <v>280</v>
      </c>
      <c r="AT167" s="246" t="s">
        <v>151</v>
      </c>
      <c r="AU167" s="246" t="s">
        <v>126</v>
      </c>
      <c r="AY167" s="18" t="s">
        <v>149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8" t="s">
        <v>126</v>
      </c>
      <c r="BK167" s="247">
        <f>ROUND(I167*H167,2)</f>
        <v>0</v>
      </c>
      <c r="BL167" s="18" t="s">
        <v>280</v>
      </c>
      <c r="BM167" s="246" t="s">
        <v>455</v>
      </c>
    </row>
    <row r="168" s="2" customFormat="1" ht="16.5" customHeight="1">
      <c r="A168" s="39"/>
      <c r="B168" s="40"/>
      <c r="C168" s="234" t="s">
        <v>339</v>
      </c>
      <c r="D168" s="234" t="s">
        <v>151</v>
      </c>
      <c r="E168" s="235" t="s">
        <v>1283</v>
      </c>
      <c r="F168" s="236" t="s">
        <v>1284</v>
      </c>
      <c r="G168" s="237" t="s">
        <v>187</v>
      </c>
      <c r="H168" s="238">
        <v>1</v>
      </c>
      <c r="I168" s="239"/>
      <c r="J168" s="240">
        <f>ROUND(I168*H168,2)</f>
        <v>0</v>
      </c>
      <c r="K168" s="236" t="s">
        <v>154</v>
      </c>
      <c r="L168" s="45"/>
      <c r="M168" s="248" t="s">
        <v>1</v>
      </c>
      <c r="N168" s="249" t="s">
        <v>44</v>
      </c>
      <c r="O168" s="92"/>
      <c r="P168" s="250">
        <f>O168*H168</f>
        <v>0</v>
      </c>
      <c r="Q168" s="250">
        <v>0.00010000000000000001</v>
      </c>
      <c r="R168" s="250">
        <f>Q168*H168</f>
        <v>0.00010000000000000001</v>
      </c>
      <c r="S168" s="250">
        <v>0</v>
      </c>
      <c r="T168" s="25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6" t="s">
        <v>280</v>
      </c>
      <c r="AT168" s="246" t="s">
        <v>151</v>
      </c>
      <c r="AU168" s="246" t="s">
        <v>126</v>
      </c>
      <c r="AY168" s="18" t="s">
        <v>149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8" t="s">
        <v>126</v>
      </c>
      <c r="BK168" s="247">
        <f>ROUND(I168*H168,2)</f>
        <v>0</v>
      </c>
      <c r="BL168" s="18" t="s">
        <v>280</v>
      </c>
      <c r="BM168" s="246" t="s">
        <v>1285</v>
      </c>
    </row>
    <row r="169" s="2" customFormat="1" ht="16.5" customHeight="1">
      <c r="A169" s="39"/>
      <c r="B169" s="40"/>
      <c r="C169" s="264" t="s">
        <v>345</v>
      </c>
      <c r="D169" s="264" t="s">
        <v>201</v>
      </c>
      <c r="E169" s="265" t="s">
        <v>1286</v>
      </c>
      <c r="F169" s="266" t="s">
        <v>1287</v>
      </c>
      <c r="G169" s="267" t="s">
        <v>187</v>
      </c>
      <c r="H169" s="268">
        <v>1</v>
      </c>
      <c r="I169" s="269"/>
      <c r="J169" s="270">
        <f>ROUND(I169*H169,2)</f>
        <v>0</v>
      </c>
      <c r="K169" s="266" t="s">
        <v>1</v>
      </c>
      <c r="L169" s="271"/>
      <c r="M169" s="272" t="s">
        <v>1</v>
      </c>
      <c r="N169" s="273" t="s">
        <v>44</v>
      </c>
      <c r="O169" s="92"/>
      <c r="P169" s="250">
        <f>O169*H169</f>
        <v>0</v>
      </c>
      <c r="Q169" s="250">
        <v>0.00051000000000000004</v>
      </c>
      <c r="R169" s="250">
        <f>Q169*H169</f>
        <v>0.00051000000000000004</v>
      </c>
      <c r="S169" s="250">
        <v>0</v>
      </c>
      <c r="T169" s="25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6" t="s">
        <v>370</v>
      </c>
      <c r="AT169" s="246" t="s">
        <v>201</v>
      </c>
      <c r="AU169" s="246" t="s">
        <v>126</v>
      </c>
      <c r="AY169" s="18" t="s">
        <v>149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8" t="s">
        <v>126</v>
      </c>
      <c r="BK169" s="247">
        <f>ROUND(I169*H169,2)</f>
        <v>0</v>
      </c>
      <c r="BL169" s="18" t="s">
        <v>280</v>
      </c>
      <c r="BM169" s="246" t="s">
        <v>1288</v>
      </c>
    </row>
    <row r="170" s="12" customFormat="1" ht="25.92" customHeight="1">
      <c r="A170" s="12"/>
      <c r="B170" s="218"/>
      <c r="C170" s="219"/>
      <c r="D170" s="220" t="s">
        <v>77</v>
      </c>
      <c r="E170" s="221" t="s">
        <v>1289</v>
      </c>
      <c r="F170" s="221" t="s">
        <v>1290</v>
      </c>
      <c r="G170" s="219"/>
      <c r="H170" s="219"/>
      <c r="I170" s="222"/>
      <c r="J170" s="223">
        <f>BK170</f>
        <v>0</v>
      </c>
      <c r="K170" s="219"/>
      <c r="L170" s="224"/>
      <c r="M170" s="225"/>
      <c r="N170" s="226"/>
      <c r="O170" s="226"/>
      <c r="P170" s="227">
        <f>SUM(P171:P172)</f>
        <v>0</v>
      </c>
      <c r="Q170" s="226"/>
      <c r="R170" s="227">
        <f>SUM(R171:R172)</f>
        <v>0</v>
      </c>
      <c r="S170" s="226"/>
      <c r="T170" s="228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9" t="s">
        <v>188</v>
      </c>
      <c r="AT170" s="230" t="s">
        <v>77</v>
      </c>
      <c r="AU170" s="230" t="s">
        <v>78</v>
      </c>
      <c r="AY170" s="229" t="s">
        <v>149</v>
      </c>
      <c r="BK170" s="231">
        <f>SUM(BK171:BK172)</f>
        <v>0</v>
      </c>
    </row>
    <row r="171" s="2" customFormat="1" ht="21.75" customHeight="1">
      <c r="A171" s="39"/>
      <c r="B171" s="40"/>
      <c r="C171" s="234" t="s">
        <v>352</v>
      </c>
      <c r="D171" s="234" t="s">
        <v>151</v>
      </c>
      <c r="E171" s="235" t="s">
        <v>1291</v>
      </c>
      <c r="F171" s="236" t="s">
        <v>1292</v>
      </c>
      <c r="G171" s="237" t="s">
        <v>1293</v>
      </c>
      <c r="H171" s="238">
        <v>20</v>
      </c>
      <c r="I171" s="239"/>
      <c r="J171" s="240">
        <f>ROUND(I171*H171,2)</f>
        <v>0</v>
      </c>
      <c r="K171" s="236" t="s">
        <v>154</v>
      </c>
      <c r="L171" s="45"/>
      <c r="M171" s="248" t="s">
        <v>1</v>
      </c>
      <c r="N171" s="249" t="s">
        <v>44</v>
      </c>
      <c r="O171" s="92"/>
      <c r="P171" s="250">
        <f>O171*H171</f>
        <v>0</v>
      </c>
      <c r="Q171" s="250">
        <v>0</v>
      </c>
      <c r="R171" s="250">
        <f>Q171*H171</f>
        <v>0</v>
      </c>
      <c r="S171" s="250">
        <v>0</v>
      </c>
      <c r="T171" s="25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6" t="s">
        <v>1294</v>
      </c>
      <c r="AT171" s="246" t="s">
        <v>151</v>
      </c>
      <c r="AU171" s="246" t="s">
        <v>86</v>
      </c>
      <c r="AY171" s="18" t="s">
        <v>149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8" t="s">
        <v>126</v>
      </c>
      <c r="BK171" s="247">
        <f>ROUND(I171*H171,2)</f>
        <v>0</v>
      </c>
      <c r="BL171" s="18" t="s">
        <v>1294</v>
      </c>
      <c r="BM171" s="246" t="s">
        <v>1295</v>
      </c>
    </row>
    <row r="172" s="2" customFormat="1" ht="16.5" customHeight="1">
      <c r="A172" s="39"/>
      <c r="B172" s="40"/>
      <c r="C172" s="234" t="s">
        <v>358</v>
      </c>
      <c r="D172" s="234" t="s">
        <v>151</v>
      </c>
      <c r="E172" s="235" t="s">
        <v>1296</v>
      </c>
      <c r="F172" s="236" t="s">
        <v>1297</v>
      </c>
      <c r="G172" s="237" t="s">
        <v>1293</v>
      </c>
      <c r="H172" s="238">
        <v>24</v>
      </c>
      <c r="I172" s="239"/>
      <c r="J172" s="240">
        <f>ROUND(I172*H172,2)</f>
        <v>0</v>
      </c>
      <c r="K172" s="236" t="s">
        <v>154</v>
      </c>
      <c r="L172" s="45"/>
      <c r="M172" s="241" t="s">
        <v>1</v>
      </c>
      <c r="N172" s="242" t="s">
        <v>44</v>
      </c>
      <c r="O172" s="243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6" t="s">
        <v>280</v>
      </c>
      <c r="AT172" s="246" t="s">
        <v>151</v>
      </c>
      <c r="AU172" s="246" t="s">
        <v>86</v>
      </c>
      <c r="AY172" s="18" t="s">
        <v>149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8" t="s">
        <v>126</v>
      </c>
      <c r="BK172" s="247">
        <f>ROUND(I172*H172,2)</f>
        <v>0</v>
      </c>
      <c r="BL172" s="18" t="s">
        <v>280</v>
      </c>
      <c r="BM172" s="246" t="s">
        <v>1298</v>
      </c>
    </row>
    <row r="173" s="2" customFormat="1" ht="6.96" customHeight="1">
      <c r="A173" s="39"/>
      <c r="B173" s="67"/>
      <c r="C173" s="68"/>
      <c r="D173" s="68"/>
      <c r="E173" s="68"/>
      <c r="F173" s="68"/>
      <c r="G173" s="68"/>
      <c r="H173" s="68"/>
      <c r="I173" s="68"/>
      <c r="J173" s="68"/>
      <c r="K173" s="68"/>
      <c r="L173" s="45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</sheetData>
  <sheetProtection sheet="1" autoFilter="0" formatColumns="0" formatRows="0" objects="1" scenarios="1" spinCount="100000" saltValue="dWEL4VY1i2FURQxuMuutLFodVKUc3gcYlNm1P6UXrMDkFQYXPEdHODO5WKLB8saqWW3+SAZIt8P3kplbc+DAdA==" hashValue="2GOc8AKdWQ3Pk0EL3d2IP2JQ7OuV0ssG8S5ASD/z+8bGk6wv2m6jfWkjAGEJuTXKDjDaW6fKz6GVdHkv7RnGkg==" algorithmName="SHA-512" password="CC35"/>
  <autoFilter ref="C132:K172"/>
  <mergeCells count="14">
    <mergeCell ref="E7:H7"/>
    <mergeCell ref="E9:H9"/>
    <mergeCell ref="E18:H18"/>
    <mergeCell ref="E27:H27"/>
    <mergeCell ref="E85:H85"/>
    <mergeCell ref="E87:H87"/>
    <mergeCell ref="D107:F107"/>
    <mergeCell ref="D108:F108"/>
    <mergeCell ref="D109:F109"/>
    <mergeCell ref="D110:F110"/>
    <mergeCell ref="D111:F11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bytu - Brno, Starobrněnská 7, byt č.11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1299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115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116</v>
      </c>
      <c r="E31" s="39"/>
      <c r="F31" s="39"/>
      <c r="G31" s="39"/>
      <c r="H31" s="39"/>
      <c r="I31" s="39"/>
      <c r="J31" s="151">
        <f>J102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1" t="s">
        <v>43</v>
      </c>
      <c r="F35" s="157">
        <f>ROUND((SUM(BE102:BE109) + SUM(BE129:BE208)),  2)</f>
        <v>0</v>
      </c>
      <c r="G35" s="39"/>
      <c r="H35" s="39"/>
      <c r="I35" s="158">
        <v>0.20999999999999999</v>
      </c>
      <c r="J35" s="157">
        <f>ROUND(((SUM(BE102:BE109) + SUM(BE129:BE208))*I35),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44</v>
      </c>
      <c r="F36" s="157">
        <f>ROUND((SUM(BF102:BF109) + SUM(BF129:BF208)),  2)</f>
        <v>0</v>
      </c>
      <c r="G36" s="39"/>
      <c r="H36" s="39"/>
      <c r="I36" s="158">
        <v>0.14999999999999999</v>
      </c>
      <c r="J36" s="157">
        <f>ROUND(((SUM(BF102:BF109) + SUM(BF129:BF208))*I36),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7">
        <f>ROUND((SUM(BG102:BG109) + SUM(BG129:BG208)),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46</v>
      </c>
      <c r="F38" s="157">
        <f>ROUND((SUM(BH102:BH109) + SUM(BH129:BH208)),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47</v>
      </c>
      <c r="F39" s="157">
        <f>ROUND((SUM(BI102:BI109) + SUM(BI129:BI208)),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51</v>
      </c>
      <c r="E50" s="167"/>
      <c r="F50" s="167"/>
      <c r="G50" s="166" t="s">
        <v>52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53</v>
      </c>
      <c r="E61" s="169"/>
      <c r="F61" s="170" t="s">
        <v>54</v>
      </c>
      <c r="G61" s="168" t="s">
        <v>53</v>
      </c>
      <c r="H61" s="169"/>
      <c r="I61" s="169"/>
      <c r="J61" s="171" t="s">
        <v>54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55</v>
      </c>
      <c r="E65" s="172"/>
      <c r="F65" s="172"/>
      <c r="G65" s="166" t="s">
        <v>56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53</v>
      </c>
      <c r="E76" s="169"/>
      <c r="F76" s="170" t="s">
        <v>54</v>
      </c>
      <c r="G76" s="168" t="s">
        <v>53</v>
      </c>
      <c r="H76" s="169"/>
      <c r="I76" s="169"/>
      <c r="J76" s="171" t="s">
        <v>54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Oprava bytu - Brno, Starobrněnská 7, byt č.11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Silnoproud materiál+práce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Brno</v>
      </c>
      <c r="G89" s="41"/>
      <c r="H89" s="41"/>
      <c r="I89" s="33" t="s">
        <v>22</v>
      </c>
      <c r="J89" s="80" t="str">
        <f>IF(J12="","",J12)</f>
        <v>11. 3. 2022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Brno-MČ Brno-střed</v>
      </c>
      <c r="G91" s="41"/>
      <c r="H91" s="41"/>
      <c r="I91" s="33" t="s">
        <v>32</v>
      </c>
      <c r="J91" s="37" t="str">
        <f>E21</f>
        <v>Ing. arch. Jitka Bidlová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118</v>
      </c>
      <c r="D94" s="179"/>
      <c r="E94" s="179"/>
      <c r="F94" s="179"/>
      <c r="G94" s="179"/>
      <c r="H94" s="179"/>
      <c r="I94" s="179"/>
      <c r="J94" s="180" t="s">
        <v>119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120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2"/>
      <c r="C97" s="183"/>
      <c r="D97" s="184" t="s">
        <v>164</v>
      </c>
      <c r="E97" s="185"/>
      <c r="F97" s="185"/>
      <c r="G97" s="185"/>
      <c r="H97" s="185"/>
      <c r="I97" s="185"/>
      <c r="J97" s="186">
        <f>J130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1300</v>
      </c>
      <c r="E98" s="191"/>
      <c r="F98" s="191"/>
      <c r="G98" s="191"/>
      <c r="H98" s="191"/>
      <c r="I98" s="191"/>
      <c r="J98" s="192">
        <f>J131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2"/>
      <c r="C99" s="183"/>
      <c r="D99" s="184" t="s">
        <v>1198</v>
      </c>
      <c r="E99" s="185"/>
      <c r="F99" s="185"/>
      <c r="G99" s="185"/>
      <c r="H99" s="185"/>
      <c r="I99" s="185"/>
      <c r="J99" s="186">
        <f>J207</f>
        <v>0</v>
      </c>
      <c r="K99" s="183"/>
      <c r="L99" s="18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29.28" customHeight="1">
      <c r="A102" s="39"/>
      <c r="B102" s="40"/>
      <c r="C102" s="181" t="s">
        <v>124</v>
      </c>
      <c r="D102" s="41"/>
      <c r="E102" s="41"/>
      <c r="F102" s="41"/>
      <c r="G102" s="41"/>
      <c r="H102" s="41"/>
      <c r="I102" s="41"/>
      <c r="J102" s="194">
        <f>ROUND(J103 + J104 + J105 + J106 + J107 + J108,2)</f>
        <v>0</v>
      </c>
      <c r="K102" s="41"/>
      <c r="L102" s="64"/>
      <c r="N102" s="195" t="s">
        <v>42</v>
      </c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8" customHeight="1">
      <c r="A103" s="39"/>
      <c r="B103" s="40"/>
      <c r="C103" s="41"/>
      <c r="D103" s="196" t="s">
        <v>125</v>
      </c>
      <c r="E103" s="197"/>
      <c r="F103" s="197"/>
      <c r="G103" s="41"/>
      <c r="H103" s="41"/>
      <c r="I103" s="41"/>
      <c r="J103" s="198">
        <v>0</v>
      </c>
      <c r="K103" s="41"/>
      <c r="L103" s="199"/>
      <c r="M103" s="200"/>
      <c r="N103" s="201" t="s">
        <v>44</v>
      </c>
      <c r="O103" s="200"/>
      <c r="P103" s="200"/>
      <c r="Q103" s="200"/>
      <c r="R103" s="200"/>
      <c r="S103" s="202"/>
      <c r="T103" s="202"/>
      <c r="U103" s="202"/>
      <c r="V103" s="202"/>
      <c r="W103" s="202"/>
      <c r="X103" s="202"/>
      <c r="Y103" s="202"/>
      <c r="Z103" s="202"/>
      <c r="AA103" s="202"/>
      <c r="AB103" s="202"/>
      <c r="AC103" s="202"/>
      <c r="AD103" s="202"/>
      <c r="AE103" s="202"/>
      <c r="AF103" s="200"/>
      <c r="AG103" s="200"/>
      <c r="AH103" s="200"/>
      <c r="AI103" s="200"/>
      <c r="AJ103" s="200"/>
      <c r="AK103" s="200"/>
      <c r="AL103" s="200"/>
      <c r="AM103" s="200"/>
      <c r="AN103" s="200"/>
      <c r="AO103" s="200"/>
      <c r="AP103" s="200"/>
      <c r="AQ103" s="200"/>
      <c r="AR103" s="200"/>
      <c r="AS103" s="200"/>
      <c r="AT103" s="200"/>
      <c r="AU103" s="200"/>
      <c r="AV103" s="200"/>
      <c r="AW103" s="200"/>
      <c r="AX103" s="200"/>
      <c r="AY103" s="203" t="s">
        <v>84</v>
      </c>
      <c r="AZ103" s="200"/>
      <c r="BA103" s="200"/>
      <c r="BB103" s="200"/>
      <c r="BC103" s="200"/>
      <c r="BD103" s="200"/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03" t="s">
        <v>126</v>
      </c>
      <c r="BK103" s="200"/>
      <c r="BL103" s="200"/>
      <c r="BM103" s="200"/>
    </row>
    <row r="104" s="2" customFormat="1" ht="18" customHeight="1">
      <c r="A104" s="39"/>
      <c r="B104" s="40"/>
      <c r="C104" s="41"/>
      <c r="D104" s="196" t="s">
        <v>127</v>
      </c>
      <c r="E104" s="197"/>
      <c r="F104" s="197"/>
      <c r="G104" s="41"/>
      <c r="H104" s="41"/>
      <c r="I104" s="41"/>
      <c r="J104" s="198">
        <v>0</v>
      </c>
      <c r="K104" s="41"/>
      <c r="L104" s="199"/>
      <c r="M104" s="200"/>
      <c r="N104" s="201" t="s">
        <v>44</v>
      </c>
      <c r="O104" s="200"/>
      <c r="P104" s="200"/>
      <c r="Q104" s="200"/>
      <c r="R104" s="200"/>
      <c r="S104" s="202"/>
      <c r="T104" s="202"/>
      <c r="U104" s="202"/>
      <c r="V104" s="202"/>
      <c r="W104" s="202"/>
      <c r="X104" s="202"/>
      <c r="Y104" s="202"/>
      <c r="Z104" s="202"/>
      <c r="AA104" s="202"/>
      <c r="AB104" s="202"/>
      <c r="AC104" s="202"/>
      <c r="AD104" s="202"/>
      <c r="AE104" s="202"/>
      <c r="AF104" s="200"/>
      <c r="AG104" s="200"/>
      <c r="AH104" s="200"/>
      <c r="AI104" s="200"/>
      <c r="AJ104" s="200"/>
      <c r="AK104" s="200"/>
      <c r="AL104" s="200"/>
      <c r="AM104" s="200"/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3" t="s">
        <v>84</v>
      </c>
      <c r="AZ104" s="200"/>
      <c r="BA104" s="200"/>
      <c r="BB104" s="200"/>
      <c r="BC104" s="200"/>
      <c r="BD104" s="200"/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03" t="s">
        <v>126</v>
      </c>
      <c r="BK104" s="200"/>
      <c r="BL104" s="200"/>
      <c r="BM104" s="200"/>
    </row>
    <row r="105" s="2" customFormat="1" ht="18" customHeight="1">
      <c r="A105" s="39"/>
      <c r="B105" s="40"/>
      <c r="C105" s="41"/>
      <c r="D105" s="196" t="s">
        <v>128</v>
      </c>
      <c r="E105" s="197"/>
      <c r="F105" s="197"/>
      <c r="G105" s="41"/>
      <c r="H105" s="41"/>
      <c r="I105" s="41"/>
      <c r="J105" s="198">
        <v>0</v>
      </c>
      <c r="K105" s="41"/>
      <c r="L105" s="199"/>
      <c r="M105" s="200"/>
      <c r="N105" s="201" t="s">
        <v>44</v>
      </c>
      <c r="O105" s="200"/>
      <c r="P105" s="200"/>
      <c r="Q105" s="200"/>
      <c r="R105" s="200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0"/>
      <c r="AG105" s="200"/>
      <c r="AH105" s="200"/>
      <c r="AI105" s="200"/>
      <c r="AJ105" s="200"/>
      <c r="AK105" s="200"/>
      <c r="AL105" s="200"/>
      <c r="AM105" s="200"/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0"/>
      <c r="AY105" s="203" t="s">
        <v>84</v>
      </c>
      <c r="AZ105" s="200"/>
      <c r="BA105" s="200"/>
      <c r="BB105" s="200"/>
      <c r="BC105" s="200"/>
      <c r="BD105" s="200"/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03" t="s">
        <v>126</v>
      </c>
      <c r="BK105" s="200"/>
      <c r="BL105" s="200"/>
      <c r="BM105" s="200"/>
    </row>
    <row r="106" s="2" customFormat="1" ht="18" customHeight="1">
      <c r="A106" s="39"/>
      <c r="B106" s="40"/>
      <c r="C106" s="41"/>
      <c r="D106" s="196" t="s">
        <v>129</v>
      </c>
      <c r="E106" s="197"/>
      <c r="F106" s="197"/>
      <c r="G106" s="41"/>
      <c r="H106" s="41"/>
      <c r="I106" s="41"/>
      <c r="J106" s="198">
        <v>0</v>
      </c>
      <c r="K106" s="41"/>
      <c r="L106" s="199"/>
      <c r="M106" s="200"/>
      <c r="N106" s="201" t="s">
        <v>44</v>
      </c>
      <c r="O106" s="200"/>
      <c r="P106" s="200"/>
      <c r="Q106" s="200"/>
      <c r="R106" s="200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  <c r="AF106" s="200"/>
      <c r="AG106" s="200"/>
      <c r="AH106" s="200"/>
      <c r="AI106" s="200"/>
      <c r="AJ106" s="200"/>
      <c r="AK106" s="200"/>
      <c r="AL106" s="200"/>
      <c r="AM106" s="200"/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0"/>
      <c r="AY106" s="203" t="s">
        <v>84</v>
      </c>
      <c r="AZ106" s="200"/>
      <c r="BA106" s="200"/>
      <c r="BB106" s="200"/>
      <c r="BC106" s="200"/>
      <c r="BD106" s="200"/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03" t="s">
        <v>126</v>
      </c>
      <c r="BK106" s="200"/>
      <c r="BL106" s="200"/>
      <c r="BM106" s="200"/>
    </row>
    <row r="107" s="2" customFormat="1" ht="18" customHeight="1">
      <c r="A107" s="39"/>
      <c r="B107" s="40"/>
      <c r="C107" s="41"/>
      <c r="D107" s="196" t="s">
        <v>130</v>
      </c>
      <c r="E107" s="197"/>
      <c r="F107" s="197"/>
      <c r="G107" s="41"/>
      <c r="H107" s="41"/>
      <c r="I107" s="41"/>
      <c r="J107" s="198">
        <v>0</v>
      </c>
      <c r="K107" s="41"/>
      <c r="L107" s="199"/>
      <c r="M107" s="200"/>
      <c r="N107" s="201" t="s">
        <v>44</v>
      </c>
      <c r="O107" s="200"/>
      <c r="P107" s="200"/>
      <c r="Q107" s="200"/>
      <c r="R107" s="200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  <c r="AF107" s="200"/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3" t="s">
        <v>84</v>
      </c>
      <c r="AZ107" s="200"/>
      <c r="BA107" s="200"/>
      <c r="BB107" s="200"/>
      <c r="BC107" s="200"/>
      <c r="BD107" s="200"/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03" t="s">
        <v>126</v>
      </c>
      <c r="BK107" s="200"/>
      <c r="BL107" s="200"/>
      <c r="BM107" s="200"/>
    </row>
    <row r="108" s="2" customFormat="1" ht="18" customHeight="1">
      <c r="A108" s="39"/>
      <c r="B108" s="40"/>
      <c r="C108" s="41"/>
      <c r="D108" s="197" t="s">
        <v>131</v>
      </c>
      <c r="E108" s="41"/>
      <c r="F108" s="41"/>
      <c r="G108" s="41"/>
      <c r="H108" s="41"/>
      <c r="I108" s="41"/>
      <c r="J108" s="198">
        <f>ROUND(J30*T108,2)</f>
        <v>0</v>
      </c>
      <c r="K108" s="41"/>
      <c r="L108" s="199"/>
      <c r="M108" s="200"/>
      <c r="N108" s="201" t="s">
        <v>44</v>
      </c>
      <c r="O108" s="200"/>
      <c r="P108" s="200"/>
      <c r="Q108" s="200"/>
      <c r="R108" s="200"/>
      <c r="S108" s="202"/>
      <c r="T108" s="202"/>
      <c r="U108" s="202"/>
      <c r="V108" s="202"/>
      <c r="W108" s="202"/>
      <c r="X108" s="202"/>
      <c r="Y108" s="202"/>
      <c r="Z108" s="202"/>
      <c r="AA108" s="202"/>
      <c r="AB108" s="202"/>
      <c r="AC108" s="202"/>
      <c r="AD108" s="202"/>
      <c r="AE108" s="202"/>
      <c r="AF108" s="200"/>
      <c r="AG108" s="200"/>
      <c r="AH108" s="200"/>
      <c r="AI108" s="200"/>
      <c r="AJ108" s="200"/>
      <c r="AK108" s="200"/>
      <c r="AL108" s="200"/>
      <c r="AM108" s="200"/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3" t="s">
        <v>132</v>
      </c>
      <c r="AZ108" s="200"/>
      <c r="BA108" s="200"/>
      <c r="BB108" s="200"/>
      <c r="BC108" s="200"/>
      <c r="BD108" s="200"/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03" t="s">
        <v>126</v>
      </c>
      <c r="BK108" s="200"/>
      <c r="BL108" s="200"/>
      <c r="BM108" s="200"/>
    </row>
    <row r="109" s="2" customForma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9.28" customHeight="1">
      <c r="A110" s="39"/>
      <c r="B110" s="40"/>
      <c r="C110" s="205" t="s">
        <v>133</v>
      </c>
      <c r="D110" s="179"/>
      <c r="E110" s="179"/>
      <c r="F110" s="179"/>
      <c r="G110" s="179"/>
      <c r="H110" s="179"/>
      <c r="I110" s="179"/>
      <c r="J110" s="206">
        <f>ROUND(J96+J102,2)</f>
        <v>0</v>
      </c>
      <c r="K110" s="179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7" t="str">
        <f>E7</f>
        <v>Oprava bytu - Brno, Starobrněnská 7, byt č.11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113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03 - Silnoproud materiál+práce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Brno</v>
      </c>
      <c r="G123" s="41"/>
      <c r="H123" s="41"/>
      <c r="I123" s="33" t="s">
        <v>22</v>
      </c>
      <c r="J123" s="80" t="str">
        <f>IF(J12="","",J12)</f>
        <v>11. 3. 2022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5.65" customHeight="1">
      <c r="A125" s="39"/>
      <c r="B125" s="40"/>
      <c r="C125" s="33" t="s">
        <v>24</v>
      </c>
      <c r="D125" s="41"/>
      <c r="E125" s="41"/>
      <c r="F125" s="28" t="str">
        <f>E15</f>
        <v>Statutární město Brno-MČ Brno-střed</v>
      </c>
      <c r="G125" s="41"/>
      <c r="H125" s="41"/>
      <c r="I125" s="33" t="s">
        <v>32</v>
      </c>
      <c r="J125" s="37" t="str">
        <f>E21</f>
        <v>Ing. arch. Jitka Bidlová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30</v>
      </c>
      <c r="D126" s="41"/>
      <c r="E126" s="41"/>
      <c r="F126" s="28" t="str">
        <f>IF(E18="","",E18)</f>
        <v>Vyplň údaj</v>
      </c>
      <c r="G126" s="41"/>
      <c r="H126" s="41"/>
      <c r="I126" s="33" t="s">
        <v>35</v>
      </c>
      <c r="J126" s="37" t="str">
        <f>E24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7"/>
      <c r="B128" s="208"/>
      <c r="C128" s="209" t="s">
        <v>135</v>
      </c>
      <c r="D128" s="210" t="s">
        <v>63</v>
      </c>
      <c r="E128" s="210" t="s">
        <v>59</v>
      </c>
      <c r="F128" s="210" t="s">
        <v>60</v>
      </c>
      <c r="G128" s="210" t="s">
        <v>136</v>
      </c>
      <c r="H128" s="210" t="s">
        <v>137</v>
      </c>
      <c r="I128" s="210" t="s">
        <v>138</v>
      </c>
      <c r="J128" s="210" t="s">
        <v>119</v>
      </c>
      <c r="K128" s="211" t="s">
        <v>139</v>
      </c>
      <c r="L128" s="212"/>
      <c r="M128" s="101" t="s">
        <v>1</v>
      </c>
      <c r="N128" s="102" t="s">
        <v>42</v>
      </c>
      <c r="O128" s="102" t="s">
        <v>140</v>
      </c>
      <c r="P128" s="102" t="s">
        <v>141</v>
      </c>
      <c r="Q128" s="102" t="s">
        <v>142</v>
      </c>
      <c r="R128" s="102" t="s">
        <v>143</v>
      </c>
      <c r="S128" s="102" t="s">
        <v>144</v>
      </c>
      <c r="T128" s="103" t="s">
        <v>145</v>
      </c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/>
    </row>
    <row r="129" s="2" customFormat="1" ht="22.8" customHeight="1">
      <c r="A129" s="39"/>
      <c r="B129" s="40"/>
      <c r="C129" s="108" t="s">
        <v>146</v>
      </c>
      <c r="D129" s="41"/>
      <c r="E129" s="41"/>
      <c r="F129" s="41"/>
      <c r="G129" s="41"/>
      <c r="H129" s="41"/>
      <c r="I129" s="41"/>
      <c r="J129" s="213">
        <f>BK129</f>
        <v>0</v>
      </c>
      <c r="K129" s="41"/>
      <c r="L129" s="45"/>
      <c r="M129" s="104"/>
      <c r="N129" s="214"/>
      <c r="O129" s="105"/>
      <c r="P129" s="215">
        <f>P130+P207</f>
        <v>0</v>
      </c>
      <c r="Q129" s="105"/>
      <c r="R129" s="215">
        <f>R130+R207</f>
        <v>0.15151949999999997</v>
      </c>
      <c r="S129" s="105"/>
      <c r="T129" s="216">
        <f>T130+T207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77</v>
      </c>
      <c r="AU129" s="18" t="s">
        <v>121</v>
      </c>
      <c r="BK129" s="217">
        <f>BK130+BK207</f>
        <v>0</v>
      </c>
    </row>
    <row r="130" s="12" customFormat="1" ht="25.92" customHeight="1">
      <c r="A130" s="12"/>
      <c r="B130" s="218"/>
      <c r="C130" s="219"/>
      <c r="D130" s="220" t="s">
        <v>77</v>
      </c>
      <c r="E130" s="221" t="s">
        <v>490</v>
      </c>
      <c r="F130" s="221" t="s">
        <v>491</v>
      </c>
      <c r="G130" s="219"/>
      <c r="H130" s="219"/>
      <c r="I130" s="222"/>
      <c r="J130" s="223">
        <f>BK130</f>
        <v>0</v>
      </c>
      <c r="K130" s="219"/>
      <c r="L130" s="224"/>
      <c r="M130" s="225"/>
      <c r="N130" s="226"/>
      <c r="O130" s="226"/>
      <c r="P130" s="227">
        <f>P131</f>
        <v>0</v>
      </c>
      <c r="Q130" s="226"/>
      <c r="R130" s="227">
        <f>R131</f>
        <v>0.15151949999999997</v>
      </c>
      <c r="S130" s="226"/>
      <c r="T130" s="228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9" t="s">
        <v>126</v>
      </c>
      <c r="AT130" s="230" t="s">
        <v>77</v>
      </c>
      <c r="AU130" s="230" t="s">
        <v>78</v>
      </c>
      <c r="AY130" s="229" t="s">
        <v>149</v>
      </c>
      <c r="BK130" s="231">
        <f>BK131</f>
        <v>0</v>
      </c>
    </row>
    <row r="131" s="12" customFormat="1" ht="22.8" customHeight="1">
      <c r="A131" s="12"/>
      <c r="B131" s="218"/>
      <c r="C131" s="219"/>
      <c r="D131" s="220" t="s">
        <v>77</v>
      </c>
      <c r="E131" s="232" t="s">
        <v>1301</v>
      </c>
      <c r="F131" s="232" t="s">
        <v>1302</v>
      </c>
      <c r="G131" s="219"/>
      <c r="H131" s="219"/>
      <c r="I131" s="222"/>
      <c r="J131" s="233">
        <f>BK131</f>
        <v>0</v>
      </c>
      <c r="K131" s="219"/>
      <c r="L131" s="224"/>
      <c r="M131" s="225"/>
      <c r="N131" s="226"/>
      <c r="O131" s="226"/>
      <c r="P131" s="227">
        <f>SUM(P132:P206)</f>
        <v>0</v>
      </c>
      <c r="Q131" s="226"/>
      <c r="R131" s="227">
        <f>SUM(R132:R206)</f>
        <v>0.15151949999999997</v>
      </c>
      <c r="S131" s="226"/>
      <c r="T131" s="228">
        <f>SUM(T132:T206)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9" t="s">
        <v>126</v>
      </c>
      <c r="AT131" s="230" t="s">
        <v>77</v>
      </c>
      <c r="AU131" s="230" t="s">
        <v>86</v>
      </c>
      <c r="AY131" s="229" t="s">
        <v>149</v>
      </c>
      <c r="BK131" s="231">
        <f>SUM(BK132:BK206)</f>
        <v>0</v>
      </c>
    </row>
    <row r="132" s="2" customFormat="1" ht="24.15" customHeight="1">
      <c r="A132" s="39"/>
      <c r="B132" s="40"/>
      <c r="C132" s="234" t="s">
        <v>86</v>
      </c>
      <c r="D132" s="234" t="s">
        <v>151</v>
      </c>
      <c r="E132" s="235" t="s">
        <v>1303</v>
      </c>
      <c r="F132" s="236" t="s">
        <v>1304</v>
      </c>
      <c r="G132" s="237" t="s">
        <v>312</v>
      </c>
      <c r="H132" s="238">
        <v>10</v>
      </c>
      <c r="I132" s="239"/>
      <c r="J132" s="240">
        <f>ROUND(I132*H132,2)</f>
        <v>0</v>
      </c>
      <c r="K132" s="236" t="s">
        <v>154</v>
      </c>
      <c r="L132" s="45"/>
      <c r="M132" s="248" t="s">
        <v>1</v>
      </c>
      <c r="N132" s="249" t="s">
        <v>44</v>
      </c>
      <c r="O132" s="92"/>
      <c r="P132" s="250">
        <f>O132*H132</f>
        <v>0</v>
      </c>
      <c r="Q132" s="250">
        <v>0</v>
      </c>
      <c r="R132" s="250">
        <f>Q132*H132</f>
        <v>0</v>
      </c>
      <c r="S132" s="250">
        <v>0</v>
      </c>
      <c r="T132" s="25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6" t="s">
        <v>280</v>
      </c>
      <c r="AT132" s="246" t="s">
        <v>151</v>
      </c>
      <c r="AU132" s="246" t="s">
        <v>126</v>
      </c>
      <c r="AY132" s="18" t="s">
        <v>149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8" t="s">
        <v>126</v>
      </c>
      <c r="BK132" s="247">
        <f>ROUND(I132*H132,2)</f>
        <v>0</v>
      </c>
      <c r="BL132" s="18" t="s">
        <v>280</v>
      </c>
      <c r="BM132" s="246" t="s">
        <v>1305</v>
      </c>
    </row>
    <row r="133" s="2" customFormat="1" ht="16.5" customHeight="1">
      <c r="A133" s="39"/>
      <c r="B133" s="40"/>
      <c r="C133" s="264" t="s">
        <v>126</v>
      </c>
      <c r="D133" s="264" t="s">
        <v>201</v>
      </c>
      <c r="E133" s="265" t="s">
        <v>1306</v>
      </c>
      <c r="F133" s="266" t="s">
        <v>1307</v>
      </c>
      <c r="G133" s="267" t="s">
        <v>312</v>
      </c>
      <c r="H133" s="268">
        <v>6.2999999999999998</v>
      </c>
      <c r="I133" s="269"/>
      <c r="J133" s="270">
        <f>ROUND(I133*H133,2)</f>
        <v>0</v>
      </c>
      <c r="K133" s="266" t="s">
        <v>154</v>
      </c>
      <c r="L133" s="271"/>
      <c r="M133" s="272" t="s">
        <v>1</v>
      </c>
      <c r="N133" s="273" t="s">
        <v>44</v>
      </c>
      <c r="O133" s="92"/>
      <c r="P133" s="250">
        <f>O133*H133</f>
        <v>0</v>
      </c>
      <c r="Q133" s="250">
        <v>6.9999999999999994E-05</v>
      </c>
      <c r="R133" s="250">
        <f>Q133*H133</f>
        <v>0.00044099999999999993</v>
      </c>
      <c r="S133" s="250">
        <v>0</v>
      </c>
      <c r="T133" s="25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6" t="s">
        <v>370</v>
      </c>
      <c r="AT133" s="246" t="s">
        <v>201</v>
      </c>
      <c r="AU133" s="246" t="s">
        <v>126</v>
      </c>
      <c r="AY133" s="18" t="s">
        <v>149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8" t="s">
        <v>126</v>
      </c>
      <c r="BK133" s="247">
        <f>ROUND(I133*H133,2)</f>
        <v>0</v>
      </c>
      <c r="BL133" s="18" t="s">
        <v>280</v>
      </c>
      <c r="BM133" s="246" t="s">
        <v>1308</v>
      </c>
    </row>
    <row r="134" s="13" customFormat="1">
      <c r="A134" s="13"/>
      <c r="B134" s="252"/>
      <c r="C134" s="253"/>
      <c r="D134" s="254" t="s">
        <v>194</v>
      </c>
      <c r="E134" s="253"/>
      <c r="F134" s="256" t="s">
        <v>1309</v>
      </c>
      <c r="G134" s="253"/>
      <c r="H134" s="257">
        <v>6.2999999999999998</v>
      </c>
      <c r="I134" s="258"/>
      <c r="J134" s="253"/>
      <c r="K134" s="253"/>
      <c r="L134" s="259"/>
      <c r="M134" s="260"/>
      <c r="N134" s="261"/>
      <c r="O134" s="261"/>
      <c r="P134" s="261"/>
      <c r="Q134" s="261"/>
      <c r="R134" s="261"/>
      <c r="S134" s="261"/>
      <c r="T134" s="26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3" t="s">
        <v>194</v>
      </c>
      <c r="AU134" s="263" t="s">
        <v>126</v>
      </c>
      <c r="AV134" s="13" t="s">
        <v>126</v>
      </c>
      <c r="AW134" s="13" t="s">
        <v>4</v>
      </c>
      <c r="AX134" s="13" t="s">
        <v>86</v>
      </c>
      <c r="AY134" s="263" t="s">
        <v>149</v>
      </c>
    </row>
    <row r="135" s="2" customFormat="1" ht="24.15" customHeight="1">
      <c r="A135" s="39"/>
      <c r="B135" s="40"/>
      <c r="C135" s="234" t="s">
        <v>183</v>
      </c>
      <c r="D135" s="234" t="s">
        <v>151</v>
      </c>
      <c r="E135" s="235" t="s">
        <v>1310</v>
      </c>
      <c r="F135" s="236" t="s">
        <v>1311</v>
      </c>
      <c r="G135" s="237" t="s">
        <v>312</v>
      </c>
      <c r="H135" s="238">
        <v>6</v>
      </c>
      <c r="I135" s="239"/>
      <c r="J135" s="240">
        <f>ROUND(I135*H135,2)</f>
        <v>0</v>
      </c>
      <c r="K135" s="236" t="s">
        <v>154</v>
      </c>
      <c r="L135" s="45"/>
      <c r="M135" s="248" t="s">
        <v>1</v>
      </c>
      <c r="N135" s="249" t="s">
        <v>44</v>
      </c>
      <c r="O135" s="92"/>
      <c r="P135" s="250">
        <f>O135*H135</f>
        <v>0</v>
      </c>
      <c r="Q135" s="250">
        <v>0</v>
      </c>
      <c r="R135" s="250">
        <f>Q135*H135</f>
        <v>0</v>
      </c>
      <c r="S135" s="250">
        <v>0</v>
      </c>
      <c r="T135" s="25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6" t="s">
        <v>280</v>
      </c>
      <c r="AT135" s="246" t="s">
        <v>151</v>
      </c>
      <c r="AU135" s="246" t="s">
        <v>126</v>
      </c>
      <c r="AY135" s="18" t="s">
        <v>149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8" t="s">
        <v>126</v>
      </c>
      <c r="BK135" s="247">
        <f>ROUND(I135*H135,2)</f>
        <v>0</v>
      </c>
      <c r="BL135" s="18" t="s">
        <v>280</v>
      </c>
      <c r="BM135" s="246" t="s">
        <v>1312</v>
      </c>
    </row>
    <row r="136" s="2" customFormat="1" ht="21.75" customHeight="1">
      <c r="A136" s="39"/>
      <c r="B136" s="40"/>
      <c r="C136" s="264" t="s">
        <v>188</v>
      </c>
      <c r="D136" s="264" t="s">
        <v>201</v>
      </c>
      <c r="E136" s="265" t="s">
        <v>1313</v>
      </c>
      <c r="F136" s="266" t="s">
        <v>1314</v>
      </c>
      <c r="G136" s="267" t="s">
        <v>312</v>
      </c>
      <c r="H136" s="268">
        <v>6.2999999999999998</v>
      </c>
      <c r="I136" s="269"/>
      <c r="J136" s="270">
        <f>ROUND(I136*H136,2)</f>
        <v>0</v>
      </c>
      <c r="K136" s="266" t="s">
        <v>154</v>
      </c>
      <c r="L136" s="271"/>
      <c r="M136" s="272" t="s">
        <v>1</v>
      </c>
      <c r="N136" s="273" t="s">
        <v>44</v>
      </c>
      <c r="O136" s="92"/>
      <c r="P136" s="250">
        <f>O136*H136</f>
        <v>0</v>
      </c>
      <c r="Q136" s="250">
        <v>0.00010000000000000001</v>
      </c>
      <c r="R136" s="250">
        <f>Q136*H136</f>
        <v>0.00063000000000000003</v>
      </c>
      <c r="S136" s="250">
        <v>0</v>
      </c>
      <c r="T136" s="25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6" t="s">
        <v>370</v>
      </c>
      <c r="AT136" s="246" t="s">
        <v>201</v>
      </c>
      <c r="AU136" s="246" t="s">
        <v>126</v>
      </c>
      <c r="AY136" s="18" t="s">
        <v>149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8" t="s">
        <v>126</v>
      </c>
      <c r="BK136" s="247">
        <f>ROUND(I136*H136,2)</f>
        <v>0</v>
      </c>
      <c r="BL136" s="18" t="s">
        <v>280</v>
      </c>
      <c r="BM136" s="246" t="s">
        <v>1315</v>
      </c>
    </row>
    <row r="137" s="13" customFormat="1">
      <c r="A137" s="13"/>
      <c r="B137" s="252"/>
      <c r="C137" s="253"/>
      <c r="D137" s="254" t="s">
        <v>194</v>
      </c>
      <c r="E137" s="253"/>
      <c r="F137" s="256" t="s">
        <v>1309</v>
      </c>
      <c r="G137" s="253"/>
      <c r="H137" s="257">
        <v>6.2999999999999998</v>
      </c>
      <c r="I137" s="258"/>
      <c r="J137" s="253"/>
      <c r="K137" s="253"/>
      <c r="L137" s="259"/>
      <c r="M137" s="260"/>
      <c r="N137" s="261"/>
      <c r="O137" s="261"/>
      <c r="P137" s="261"/>
      <c r="Q137" s="261"/>
      <c r="R137" s="261"/>
      <c r="S137" s="261"/>
      <c r="T137" s="26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3" t="s">
        <v>194</v>
      </c>
      <c r="AU137" s="263" t="s">
        <v>126</v>
      </c>
      <c r="AV137" s="13" t="s">
        <v>126</v>
      </c>
      <c r="AW137" s="13" t="s">
        <v>4</v>
      </c>
      <c r="AX137" s="13" t="s">
        <v>86</v>
      </c>
      <c r="AY137" s="263" t="s">
        <v>149</v>
      </c>
    </row>
    <row r="138" s="2" customFormat="1" ht="21.75" customHeight="1">
      <c r="A138" s="39"/>
      <c r="B138" s="40"/>
      <c r="C138" s="234" t="s">
        <v>148</v>
      </c>
      <c r="D138" s="234" t="s">
        <v>151</v>
      </c>
      <c r="E138" s="235" t="s">
        <v>1316</v>
      </c>
      <c r="F138" s="236" t="s">
        <v>1317</v>
      </c>
      <c r="G138" s="237" t="s">
        <v>312</v>
      </c>
      <c r="H138" s="238">
        <v>25</v>
      </c>
      <c r="I138" s="239"/>
      <c r="J138" s="240">
        <f>ROUND(I138*H138,2)</f>
        <v>0</v>
      </c>
      <c r="K138" s="236" t="s">
        <v>154</v>
      </c>
      <c r="L138" s="45"/>
      <c r="M138" s="248" t="s">
        <v>1</v>
      </c>
      <c r="N138" s="249" t="s">
        <v>44</v>
      </c>
      <c r="O138" s="92"/>
      <c r="P138" s="250">
        <f>O138*H138</f>
        <v>0</v>
      </c>
      <c r="Q138" s="250">
        <v>0</v>
      </c>
      <c r="R138" s="250">
        <f>Q138*H138</f>
        <v>0</v>
      </c>
      <c r="S138" s="250">
        <v>0</v>
      </c>
      <c r="T138" s="25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6" t="s">
        <v>280</v>
      </c>
      <c r="AT138" s="246" t="s">
        <v>151</v>
      </c>
      <c r="AU138" s="246" t="s">
        <v>126</v>
      </c>
      <c r="AY138" s="18" t="s">
        <v>149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8" t="s">
        <v>126</v>
      </c>
      <c r="BK138" s="247">
        <f>ROUND(I138*H138,2)</f>
        <v>0</v>
      </c>
      <c r="BL138" s="18" t="s">
        <v>280</v>
      </c>
      <c r="BM138" s="246" t="s">
        <v>1318</v>
      </c>
    </row>
    <row r="139" s="2" customFormat="1" ht="16.5" customHeight="1">
      <c r="A139" s="39"/>
      <c r="B139" s="40"/>
      <c r="C139" s="264" t="s">
        <v>210</v>
      </c>
      <c r="D139" s="264" t="s">
        <v>201</v>
      </c>
      <c r="E139" s="265" t="s">
        <v>1319</v>
      </c>
      <c r="F139" s="266" t="s">
        <v>1320</v>
      </c>
      <c r="G139" s="267" t="s">
        <v>312</v>
      </c>
      <c r="H139" s="268">
        <v>26.25</v>
      </c>
      <c r="I139" s="269"/>
      <c r="J139" s="270">
        <f>ROUND(I139*H139,2)</f>
        <v>0</v>
      </c>
      <c r="K139" s="266" t="s">
        <v>154</v>
      </c>
      <c r="L139" s="271"/>
      <c r="M139" s="272" t="s">
        <v>1</v>
      </c>
      <c r="N139" s="273" t="s">
        <v>44</v>
      </c>
      <c r="O139" s="92"/>
      <c r="P139" s="250">
        <f>O139*H139</f>
        <v>0</v>
      </c>
      <c r="Q139" s="250">
        <v>0.00038999999999999999</v>
      </c>
      <c r="R139" s="250">
        <f>Q139*H139</f>
        <v>0.0102375</v>
      </c>
      <c r="S139" s="250">
        <v>0</v>
      </c>
      <c r="T139" s="25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6" t="s">
        <v>370</v>
      </c>
      <c r="AT139" s="246" t="s">
        <v>201</v>
      </c>
      <c r="AU139" s="246" t="s">
        <v>126</v>
      </c>
      <c r="AY139" s="18" t="s">
        <v>149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8" t="s">
        <v>126</v>
      </c>
      <c r="BK139" s="247">
        <f>ROUND(I139*H139,2)</f>
        <v>0</v>
      </c>
      <c r="BL139" s="18" t="s">
        <v>280</v>
      </c>
      <c r="BM139" s="246" t="s">
        <v>1321</v>
      </c>
    </row>
    <row r="140" s="13" customFormat="1">
      <c r="A140" s="13"/>
      <c r="B140" s="252"/>
      <c r="C140" s="253"/>
      <c r="D140" s="254" t="s">
        <v>194</v>
      </c>
      <c r="E140" s="253"/>
      <c r="F140" s="256" t="s">
        <v>1322</v>
      </c>
      <c r="G140" s="253"/>
      <c r="H140" s="257">
        <v>26.25</v>
      </c>
      <c r="I140" s="258"/>
      <c r="J140" s="253"/>
      <c r="K140" s="253"/>
      <c r="L140" s="259"/>
      <c r="M140" s="260"/>
      <c r="N140" s="261"/>
      <c r="O140" s="261"/>
      <c r="P140" s="261"/>
      <c r="Q140" s="261"/>
      <c r="R140" s="261"/>
      <c r="S140" s="261"/>
      <c r="T140" s="26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3" t="s">
        <v>194</v>
      </c>
      <c r="AU140" s="263" t="s">
        <v>126</v>
      </c>
      <c r="AV140" s="13" t="s">
        <v>126</v>
      </c>
      <c r="AW140" s="13" t="s">
        <v>4</v>
      </c>
      <c r="AX140" s="13" t="s">
        <v>86</v>
      </c>
      <c r="AY140" s="263" t="s">
        <v>149</v>
      </c>
    </row>
    <row r="141" s="2" customFormat="1" ht="16.5" customHeight="1">
      <c r="A141" s="39"/>
      <c r="B141" s="40"/>
      <c r="C141" s="234" t="s">
        <v>215</v>
      </c>
      <c r="D141" s="234" t="s">
        <v>151</v>
      </c>
      <c r="E141" s="235" t="s">
        <v>1323</v>
      </c>
      <c r="F141" s="236" t="s">
        <v>1324</v>
      </c>
      <c r="G141" s="237" t="s">
        <v>187</v>
      </c>
      <c r="H141" s="238">
        <v>3</v>
      </c>
      <c r="I141" s="239"/>
      <c r="J141" s="240">
        <f>ROUND(I141*H141,2)</f>
        <v>0</v>
      </c>
      <c r="K141" s="236" t="s">
        <v>154</v>
      </c>
      <c r="L141" s="45"/>
      <c r="M141" s="248" t="s">
        <v>1</v>
      </c>
      <c r="N141" s="249" t="s">
        <v>44</v>
      </c>
      <c r="O141" s="92"/>
      <c r="P141" s="250">
        <f>O141*H141</f>
        <v>0</v>
      </c>
      <c r="Q141" s="250">
        <v>0</v>
      </c>
      <c r="R141" s="250">
        <f>Q141*H141</f>
        <v>0</v>
      </c>
      <c r="S141" s="250">
        <v>0</v>
      </c>
      <c r="T141" s="25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6" t="s">
        <v>280</v>
      </c>
      <c r="AT141" s="246" t="s">
        <v>151</v>
      </c>
      <c r="AU141" s="246" t="s">
        <v>126</v>
      </c>
      <c r="AY141" s="18" t="s">
        <v>149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8" t="s">
        <v>126</v>
      </c>
      <c r="BK141" s="247">
        <f>ROUND(I141*H141,2)</f>
        <v>0</v>
      </c>
      <c r="BL141" s="18" t="s">
        <v>280</v>
      </c>
      <c r="BM141" s="246" t="s">
        <v>1325</v>
      </c>
    </row>
    <row r="142" s="13" customFormat="1">
      <c r="A142" s="13"/>
      <c r="B142" s="252"/>
      <c r="C142" s="253"/>
      <c r="D142" s="254" t="s">
        <v>194</v>
      </c>
      <c r="E142" s="255" t="s">
        <v>1</v>
      </c>
      <c r="F142" s="256" t="s">
        <v>1326</v>
      </c>
      <c r="G142" s="253"/>
      <c r="H142" s="257">
        <v>3</v>
      </c>
      <c r="I142" s="258"/>
      <c r="J142" s="253"/>
      <c r="K142" s="253"/>
      <c r="L142" s="259"/>
      <c r="M142" s="260"/>
      <c r="N142" s="261"/>
      <c r="O142" s="261"/>
      <c r="P142" s="261"/>
      <c r="Q142" s="261"/>
      <c r="R142" s="261"/>
      <c r="S142" s="261"/>
      <c r="T142" s="26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3" t="s">
        <v>194</v>
      </c>
      <c r="AU142" s="263" t="s">
        <v>126</v>
      </c>
      <c r="AV142" s="13" t="s">
        <v>126</v>
      </c>
      <c r="AW142" s="13" t="s">
        <v>34</v>
      </c>
      <c r="AX142" s="13" t="s">
        <v>86</v>
      </c>
      <c r="AY142" s="263" t="s">
        <v>149</v>
      </c>
    </row>
    <row r="143" s="2" customFormat="1" ht="16.5" customHeight="1">
      <c r="A143" s="39"/>
      <c r="B143" s="40"/>
      <c r="C143" s="234" t="s">
        <v>204</v>
      </c>
      <c r="D143" s="234" t="s">
        <v>151</v>
      </c>
      <c r="E143" s="235" t="s">
        <v>1327</v>
      </c>
      <c r="F143" s="236" t="s">
        <v>1328</v>
      </c>
      <c r="G143" s="237" t="s">
        <v>187</v>
      </c>
      <c r="H143" s="238">
        <v>1</v>
      </c>
      <c r="I143" s="239"/>
      <c r="J143" s="240">
        <f>ROUND(I143*H143,2)</f>
        <v>0</v>
      </c>
      <c r="K143" s="236" t="s">
        <v>154</v>
      </c>
      <c r="L143" s="45"/>
      <c r="M143" s="248" t="s">
        <v>1</v>
      </c>
      <c r="N143" s="249" t="s">
        <v>44</v>
      </c>
      <c r="O143" s="92"/>
      <c r="P143" s="250">
        <f>O143*H143</f>
        <v>0</v>
      </c>
      <c r="Q143" s="250">
        <v>0</v>
      </c>
      <c r="R143" s="250">
        <f>Q143*H143</f>
        <v>0</v>
      </c>
      <c r="S143" s="250">
        <v>0</v>
      </c>
      <c r="T143" s="25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6" t="s">
        <v>280</v>
      </c>
      <c r="AT143" s="246" t="s">
        <v>151</v>
      </c>
      <c r="AU143" s="246" t="s">
        <v>126</v>
      </c>
      <c r="AY143" s="18" t="s">
        <v>149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8" t="s">
        <v>126</v>
      </c>
      <c r="BK143" s="247">
        <f>ROUND(I143*H143,2)</f>
        <v>0</v>
      </c>
      <c r="BL143" s="18" t="s">
        <v>280</v>
      </c>
      <c r="BM143" s="246" t="s">
        <v>1329</v>
      </c>
    </row>
    <row r="144" s="2" customFormat="1" ht="21.75" customHeight="1">
      <c r="A144" s="39"/>
      <c r="B144" s="40"/>
      <c r="C144" s="234" t="s">
        <v>224</v>
      </c>
      <c r="D144" s="234" t="s">
        <v>151</v>
      </c>
      <c r="E144" s="235" t="s">
        <v>1330</v>
      </c>
      <c r="F144" s="236" t="s">
        <v>1331</v>
      </c>
      <c r="G144" s="237" t="s">
        <v>187</v>
      </c>
      <c r="H144" s="238">
        <v>47</v>
      </c>
      <c r="I144" s="239"/>
      <c r="J144" s="240">
        <f>ROUND(I144*H144,2)</f>
        <v>0</v>
      </c>
      <c r="K144" s="236" t="s">
        <v>154</v>
      </c>
      <c r="L144" s="45"/>
      <c r="M144" s="248" t="s">
        <v>1</v>
      </c>
      <c r="N144" s="249" t="s">
        <v>44</v>
      </c>
      <c r="O144" s="92"/>
      <c r="P144" s="250">
        <f>O144*H144</f>
        <v>0</v>
      </c>
      <c r="Q144" s="250">
        <v>0</v>
      </c>
      <c r="R144" s="250">
        <f>Q144*H144</f>
        <v>0</v>
      </c>
      <c r="S144" s="250">
        <v>0</v>
      </c>
      <c r="T144" s="25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6" t="s">
        <v>280</v>
      </c>
      <c r="AT144" s="246" t="s">
        <v>151</v>
      </c>
      <c r="AU144" s="246" t="s">
        <v>126</v>
      </c>
      <c r="AY144" s="18" t="s">
        <v>149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8" t="s">
        <v>126</v>
      </c>
      <c r="BK144" s="247">
        <f>ROUND(I144*H144,2)</f>
        <v>0</v>
      </c>
      <c r="BL144" s="18" t="s">
        <v>280</v>
      </c>
      <c r="BM144" s="246" t="s">
        <v>1332</v>
      </c>
    </row>
    <row r="145" s="2" customFormat="1" ht="21.75" customHeight="1">
      <c r="A145" s="39"/>
      <c r="B145" s="40"/>
      <c r="C145" s="264" t="s">
        <v>229</v>
      </c>
      <c r="D145" s="264" t="s">
        <v>201</v>
      </c>
      <c r="E145" s="265" t="s">
        <v>1333</v>
      </c>
      <c r="F145" s="266" t="s">
        <v>1334</v>
      </c>
      <c r="G145" s="267" t="s">
        <v>187</v>
      </c>
      <c r="H145" s="268">
        <v>47</v>
      </c>
      <c r="I145" s="269"/>
      <c r="J145" s="270">
        <f>ROUND(I145*H145,2)</f>
        <v>0</v>
      </c>
      <c r="K145" s="266" t="s">
        <v>154</v>
      </c>
      <c r="L145" s="271"/>
      <c r="M145" s="272" t="s">
        <v>1</v>
      </c>
      <c r="N145" s="273" t="s">
        <v>44</v>
      </c>
      <c r="O145" s="92"/>
      <c r="P145" s="250">
        <f>O145*H145</f>
        <v>0</v>
      </c>
      <c r="Q145" s="250">
        <v>4.0000000000000003E-05</v>
      </c>
      <c r="R145" s="250">
        <f>Q145*H145</f>
        <v>0.0018800000000000002</v>
      </c>
      <c r="S145" s="250">
        <v>0</v>
      </c>
      <c r="T145" s="25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6" t="s">
        <v>370</v>
      </c>
      <c r="AT145" s="246" t="s">
        <v>201</v>
      </c>
      <c r="AU145" s="246" t="s">
        <v>126</v>
      </c>
      <c r="AY145" s="18" t="s">
        <v>149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8" t="s">
        <v>126</v>
      </c>
      <c r="BK145" s="247">
        <f>ROUND(I145*H145,2)</f>
        <v>0</v>
      </c>
      <c r="BL145" s="18" t="s">
        <v>280</v>
      </c>
      <c r="BM145" s="246" t="s">
        <v>1335</v>
      </c>
    </row>
    <row r="146" s="2" customFormat="1" ht="33" customHeight="1">
      <c r="A146" s="39"/>
      <c r="B146" s="40"/>
      <c r="C146" s="234" t="s">
        <v>234</v>
      </c>
      <c r="D146" s="234" t="s">
        <v>151</v>
      </c>
      <c r="E146" s="235" t="s">
        <v>1336</v>
      </c>
      <c r="F146" s="236" t="s">
        <v>1337</v>
      </c>
      <c r="G146" s="237" t="s">
        <v>312</v>
      </c>
      <c r="H146" s="238">
        <v>6</v>
      </c>
      <c r="I146" s="239"/>
      <c r="J146" s="240">
        <f>ROUND(I146*H146,2)</f>
        <v>0</v>
      </c>
      <c r="K146" s="236" t="s">
        <v>154</v>
      </c>
      <c r="L146" s="45"/>
      <c r="M146" s="248" t="s">
        <v>1</v>
      </c>
      <c r="N146" s="249" t="s">
        <v>44</v>
      </c>
      <c r="O146" s="92"/>
      <c r="P146" s="250">
        <f>O146*H146</f>
        <v>0</v>
      </c>
      <c r="Q146" s="250">
        <v>0</v>
      </c>
      <c r="R146" s="250">
        <f>Q146*H146</f>
        <v>0</v>
      </c>
      <c r="S146" s="250">
        <v>0</v>
      </c>
      <c r="T146" s="25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6" t="s">
        <v>280</v>
      </c>
      <c r="AT146" s="246" t="s">
        <v>151</v>
      </c>
      <c r="AU146" s="246" t="s">
        <v>126</v>
      </c>
      <c r="AY146" s="18" t="s">
        <v>149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8" t="s">
        <v>126</v>
      </c>
      <c r="BK146" s="247">
        <f>ROUND(I146*H146,2)</f>
        <v>0</v>
      </c>
      <c r="BL146" s="18" t="s">
        <v>280</v>
      </c>
      <c r="BM146" s="246" t="s">
        <v>1338</v>
      </c>
    </row>
    <row r="147" s="13" customFormat="1">
      <c r="A147" s="13"/>
      <c r="B147" s="252"/>
      <c r="C147" s="253"/>
      <c r="D147" s="254" t="s">
        <v>194</v>
      </c>
      <c r="E147" s="255" t="s">
        <v>1</v>
      </c>
      <c r="F147" s="256" t="s">
        <v>1339</v>
      </c>
      <c r="G147" s="253"/>
      <c r="H147" s="257">
        <v>6</v>
      </c>
      <c r="I147" s="258"/>
      <c r="J147" s="253"/>
      <c r="K147" s="253"/>
      <c r="L147" s="259"/>
      <c r="M147" s="260"/>
      <c r="N147" s="261"/>
      <c r="O147" s="261"/>
      <c r="P147" s="261"/>
      <c r="Q147" s="261"/>
      <c r="R147" s="261"/>
      <c r="S147" s="261"/>
      <c r="T147" s="26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3" t="s">
        <v>194</v>
      </c>
      <c r="AU147" s="263" t="s">
        <v>126</v>
      </c>
      <c r="AV147" s="13" t="s">
        <v>126</v>
      </c>
      <c r="AW147" s="13" t="s">
        <v>34</v>
      </c>
      <c r="AX147" s="13" t="s">
        <v>86</v>
      </c>
      <c r="AY147" s="263" t="s">
        <v>149</v>
      </c>
    </row>
    <row r="148" s="2" customFormat="1" ht="33" customHeight="1">
      <c r="A148" s="39"/>
      <c r="B148" s="40"/>
      <c r="C148" s="264" t="s">
        <v>239</v>
      </c>
      <c r="D148" s="264" t="s">
        <v>201</v>
      </c>
      <c r="E148" s="265" t="s">
        <v>1340</v>
      </c>
      <c r="F148" s="266" t="s">
        <v>1341</v>
      </c>
      <c r="G148" s="267" t="s">
        <v>312</v>
      </c>
      <c r="H148" s="268">
        <v>3.4500000000000002</v>
      </c>
      <c r="I148" s="269"/>
      <c r="J148" s="270">
        <f>ROUND(I148*H148,2)</f>
        <v>0</v>
      </c>
      <c r="K148" s="266" t="s">
        <v>154</v>
      </c>
      <c r="L148" s="271"/>
      <c r="M148" s="272" t="s">
        <v>1</v>
      </c>
      <c r="N148" s="273" t="s">
        <v>44</v>
      </c>
      <c r="O148" s="92"/>
      <c r="P148" s="250">
        <f>O148*H148</f>
        <v>0</v>
      </c>
      <c r="Q148" s="250">
        <v>5.0000000000000002E-05</v>
      </c>
      <c r="R148" s="250">
        <f>Q148*H148</f>
        <v>0.00017250000000000002</v>
      </c>
      <c r="S148" s="250">
        <v>0</v>
      </c>
      <c r="T148" s="25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6" t="s">
        <v>370</v>
      </c>
      <c r="AT148" s="246" t="s">
        <v>201</v>
      </c>
      <c r="AU148" s="246" t="s">
        <v>126</v>
      </c>
      <c r="AY148" s="18" t="s">
        <v>149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8" t="s">
        <v>126</v>
      </c>
      <c r="BK148" s="247">
        <f>ROUND(I148*H148,2)</f>
        <v>0</v>
      </c>
      <c r="BL148" s="18" t="s">
        <v>280</v>
      </c>
      <c r="BM148" s="246" t="s">
        <v>1342</v>
      </c>
    </row>
    <row r="149" s="13" customFormat="1">
      <c r="A149" s="13"/>
      <c r="B149" s="252"/>
      <c r="C149" s="253"/>
      <c r="D149" s="254" t="s">
        <v>194</v>
      </c>
      <c r="E149" s="253"/>
      <c r="F149" s="256" t="s">
        <v>1343</v>
      </c>
      <c r="G149" s="253"/>
      <c r="H149" s="257">
        <v>3.4500000000000002</v>
      </c>
      <c r="I149" s="258"/>
      <c r="J149" s="253"/>
      <c r="K149" s="253"/>
      <c r="L149" s="259"/>
      <c r="M149" s="260"/>
      <c r="N149" s="261"/>
      <c r="O149" s="261"/>
      <c r="P149" s="261"/>
      <c r="Q149" s="261"/>
      <c r="R149" s="261"/>
      <c r="S149" s="261"/>
      <c r="T149" s="26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3" t="s">
        <v>194</v>
      </c>
      <c r="AU149" s="263" t="s">
        <v>126</v>
      </c>
      <c r="AV149" s="13" t="s">
        <v>126</v>
      </c>
      <c r="AW149" s="13" t="s">
        <v>4</v>
      </c>
      <c r="AX149" s="13" t="s">
        <v>86</v>
      </c>
      <c r="AY149" s="263" t="s">
        <v>149</v>
      </c>
    </row>
    <row r="150" s="2" customFormat="1" ht="33" customHeight="1">
      <c r="A150" s="39"/>
      <c r="B150" s="40"/>
      <c r="C150" s="264" t="s">
        <v>268</v>
      </c>
      <c r="D150" s="264" t="s">
        <v>201</v>
      </c>
      <c r="E150" s="265" t="s">
        <v>1344</v>
      </c>
      <c r="F150" s="266" t="s">
        <v>1345</v>
      </c>
      <c r="G150" s="267" t="s">
        <v>312</v>
      </c>
      <c r="H150" s="268">
        <v>3.4500000000000002</v>
      </c>
      <c r="I150" s="269"/>
      <c r="J150" s="270">
        <f>ROUND(I150*H150,2)</f>
        <v>0</v>
      </c>
      <c r="K150" s="266" t="s">
        <v>154</v>
      </c>
      <c r="L150" s="271"/>
      <c r="M150" s="272" t="s">
        <v>1</v>
      </c>
      <c r="N150" s="273" t="s">
        <v>44</v>
      </c>
      <c r="O150" s="92"/>
      <c r="P150" s="250">
        <f>O150*H150</f>
        <v>0</v>
      </c>
      <c r="Q150" s="250">
        <v>0.00014999999999999999</v>
      </c>
      <c r="R150" s="250">
        <f>Q150*H150</f>
        <v>0.00051749999999999995</v>
      </c>
      <c r="S150" s="250">
        <v>0</v>
      </c>
      <c r="T150" s="25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6" t="s">
        <v>370</v>
      </c>
      <c r="AT150" s="246" t="s">
        <v>201</v>
      </c>
      <c r="AU150" s="246" t="s">
        <v>126</v>
      </c>
      <c r="AY150" s="18" t="s">
        <v>149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8" t="s">
        <v>126</v>
      </c>
      <c r="BK150" s="247">
        <f>ROUND(I150*H150,2)</f>
        <v>0</v>
      </c>
      <c r="BL150" s="18" t="s">
        <v>280</v>
      </c>
      <c r="BM150" s="246" t="s">
        <v>1346</v>
      </c>
    </row>
    <row r="151" s="13" customFormat="1">
      <c r="A151" s="13"/>
      <c r="B151" s="252"/>
      <c r="C151" s="253"/>
      <c r="D151" s="254" t="s">
        <v>194</v>
      </c>
      <c r="E151" s="253"/>
      <c r="F151" s="256" t="s">
        <v>1343</v>
      </c>
      <c r="G151" s="253"/>
      <c r="H151" s="257">
        <v>3.4500000000000002</v>
      </c>
      <c r="I151" s="258"/>
      <c r="J151" s="253"/>
      <c r="K151" s="253"/>
      <c r="L151" s="259"/>
      <c r="M151" s="260"/>
      <c r="N151" s="261"/>
      <c r="O151" s="261"/>
      <c r="P151" s="261"/>
      <c r="Q151" s="261"/>
      <c r="R151" s="261"/>
      <c r="S151" s="261"/>
      <c r="T151" s="26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3" t="s">
        <v>194</v>
      </c>
      <c r="AU151" s="263" t="s">
        <v>126</v>
      </c>
      <c r="AV151" s="13" t="s">
        <v>126</v>
      </c>
      <c r="AW151" s="13" t="s">
        <v>4</v>
      </c>
      <c r="AX151" s="13" t="s">
        <v>86</v>
      </c>
      <c r="AY151" s="263" t="s">
        <v>149</v>
      </c>
    </row>
    <row r="152" s="2" customFormat="1" ht="33" customHeight="1">
      <c r="A152" s="39"/>
      <c r="B152" s="40"/>
      <c r="C152" s="234" t="s">
        <v>272</v>
      </c>
      <c r="D152" s="234" t="s">
        <v>151</v>
      </c>
      <c r="E152" s="235" t="s">
        <v>1347</v>
      </c>
      <c r="F152" s="236" t="s">
        <v>1348</v>
      </c>
      <c r="G152" s="237" t="s">
        <v>312</v>
      </c>
      <c r="H152" s="238">
        <v>44</v>
      </c>
      <c r="I152" s="239"/>
      <c r="J152" s="240">
        <f>ROUND(I152*H152,2)</f>
        <v>0</v>
      </c>
      <c r="K152" s="236" t="s">
        <v>154</v>
      </c>
      <c r="L152" s="45"/>
      <c r="M152" s="248" t="s">
        <v>1</v>
      </c>
      <c r="N152" s="249" t="s">
        <v>44</v>
      </c>
      <c r="O152" s="92"/>
      <c r="P152" s="250">
        <f>O152*H152</f>
        <v>0</v>
      </c>
      <c r="Q152" s="250">
        <v>0</v>
      </c>
      <c r="R152" s="250">
        <f>Q152*H152</f>
        <v>0</v>
      </c>
      <c r="S152" s="250">
        <v>0</v>
      </c>
      <c r="T152" s="25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6" t="s">
        <v>280</v>
      </c>
      <c r="AT152" s="246" t="s">
        <v>151</v>
      </c>
      <c r="AU152" s="246" t="s">
        <v>126</v>
      </c>
      <c r="AY152" s="18" t="s">
        <v>149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8" t="s">
        <v>126</v>
      </c>
      <c r="BK152" s="247">
        <f>ROUND(I152*H152,2)</f>
        <v>0</v>
      </c>
      <c r="BL152" s="18" t="s">
        <v>280</v>
      </c>
      <c r="BM152" s="246" t="s">
        <v>1349</v>
      </c>
    </row>
    <row r="153" s="13" customFormat="1">
      <c r="A153" s="13"/>
      <c r="B153" s="252"/>
      <c r="C153" s="253"/>
      <c r="D153" s="254" t="s">
        <v>194</v>
      </c>
      <c r="E153" s="255" t="s">
        <v>1</v>
      </c>
      <c r="F153" s="256" t="s">
        <v>1350</v>
      </c>
      <c r="G153" s="253"/>
      <c r="H153" s="257">
        <v>44</v>
      </c>
      <c r="I153" s="258"/>
      <c r="J153" s="253"/>
      <c r="K153" s="253"/>
      <c r="L153" s="259"/>
      <c r="M153" s="260"/>
      <c r="N153" s="261"/>
      <c r="O153" s="261"/>
      <c r="P153" s="261"/>
      <c r="Q153" s="261"/>
      <c r="R153" s="261"/>
      <c r="S153" s="261"/>
      <c r="T153" s="26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3" t="s">
        <v>194</v>
      </c>
      <c r="AU153" s="263" t="s">
        <v>126</v>
      </c>
      <c r="AV153" s="13" t="s">
        <v>126</v>
      </c>
      <c r="AW153" s="13" t="s">
        <v>34</v>
      </c>
      <c r="AX153" s="13" t="s">
        <v>86</v>
      </c>
      <c r="AY153" s="263" t="s">
        <v>149</v>
      </c>
    </row>
    <row r="154" s="2" customFormat="1" ht="24.15" customHeight="1">
      <c r="A154" s="39"/>
      <c r="B154" s="40"/>
      <c r="C154" s="264" t="s">
        <v>8</v>
      </c>
      <c r="D154" s="264" t="s">
        <v>201</v>
      </c>
      <c r="E154" s="265" t="s">
        <v>1351</v>
      </c>
      <c r="F154" s="266" t="s">
        <v>1352</v>
      </c>
      <c r="G154" s="267" t="s">
        <v>312</v>
      </c>
      <c r="H154" s="268">
        <v>32.200000000000003</v>
      </c>
      <c r="I154" s="269"/>
      <c r="J154" s="270">
        <f>ROUND(I154*H154,2)</f>
        <v>0</v>
      </c>
      <c r="K154" s="266" t="s">
        <v>154</v>
      </c>
      <c r="L154" s="271"/>
      <c r="M154" s="272" t="s">
        <v>1</v>
      </c>
      <c r="N154" s="273" t="s">
        <v>44</v>
      </c>
      <c r="O154" s="92"/>
      <c r="P154" s="250">
        <f>O154*H154</f>
        <v>0</v>
      </c>
      <c r="Q154" s="250">
        <v>0.00017000000000000001</v>
      </c>
      <c r="R154" s="250">
        <f>Q154*H154</f>
        <v>0.0054740000000000006</v>
      </c>
      <c r="S154" s="250">
        <v>0</v>
      </c>
      <c r="T154" s="25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6" t="s">
        <v>370</v>
      </c>
      <c r="AT154" s="246" t="s">
        <v>201</v>
      </c>
      <c r="AU154" s="246" t="s">
        <v>126</v>
      </c>
      <c r="AY154" s="18" t="s">
        <v>149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8" t="s">
        <v>126</v>
      </c>
      <c r="BK154" s="247">
        <f>ROUND(I154*H154,2)</f>
        <v>0</v>
      </c>
      <c r="BL154" s="18" t="s">
        <v>280</v>
      </c>
      <c r="BM154" s="246" t="s">
        <v>1353</v>
      </c>
    </row>
    <row r="155" s="13" customFormat="1">
      <c r="A155" s="13"/>
      <c r="B155" s="252"/>
      <c r="C155" s="253"/>
      <c r="D155" s="254" t="s">
        <v>194</v>
      </c>
      <c r="E155" s="253"/>
      <c r="F155" s="256" t="s">
        <v>1354</v>
      </c>
      <c r="G155" s="253"/>
      <c r="H155" s="257">
        <v>32.200000000000003</v>
      </c>
      <c r="I155" s="258"/>
      <c r="J155" s="253"/>
      <c r="K155" s="253"/>
      <c r="L155" s="259"/>
      <c r="M155" s="260"/>
      <c r="N155" s="261"/>
      <c r="O155" s="261"/>
      <c r="P155" s="261"/>
      <c r="Q155" s="261"/>
      <c r="R155" s="261"/>
      <c r="S155" s="261"/>
      <c r="T155" s="26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3" t="s">
        <v>194</v>
      </c>
      <c r="AU155" s="263" t="s">
        <v>126</v>
      </c>
      <c r="AV155" s="13" t="s">
        <v>126</v>
      </c>
      <c r="AW155" s="13" t="s">
        <v>4</v>
      </c>
      <c r="AX155" s="13" t="s">
        <v>86</v>
      </c>
      <c r="AY155" s="263" t="s">
        <v>149</v>
      </c>
    </row>
    <row r="156" s="2" customFormat="1" ht="24.15" customHeight="1">
      <c r="A156" s="39"/>
      <c r="B156" s="40"/>
      <c r="C156" s="264" t="s">
        <v>280</v>
      </c>
      <c r="D156" s="264" t="s">
        <v>201</v>
      </c>
      <c r="E156" s="265" t="s">
        <v>1355</v>
      </c>
      <c r="F156" s="266" t="s">
        <v>1356</v>
      </c>
      <c r="G156" s="267" t="s">
        <v>312</v>
      </c>
      <c r="H156" s="268">
        <v>40.25</v>
      </c>
      <c r="I156" s="269"/>
      <c r="J156" s="270">
        <f>ROUND(I156*H156,2)</f>
        <v>0</v>
      </c>
      <c r="K156" s="266" t="s">
        <v>154</v>
      </c>
      <c r="L156" s="271"/>
      <c r="M156" s="272" t="s">
        <v>1</v>
      </c>
      <c r="N156" s="273" t="s">
        <v>44</v>
      </c>
      <c r="O156" s="92"/>
      <c r="P156" s="250">
        <f>O156*H156</f>
        <v>0</v>
      </c>
      <c r="Q156" s="250">
        <v>4.0000000000000003E-05</v>
      </c>
      <c r="R156" s="250">
        <f>Q156*H156</f>
        <v>0.0016100000000000001</v>
      </c>
      <c r="S156" s="250">
        <v>0</v>
      </c>
      <c r="T156" s="25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6" t="s">
        <v>370</v>
      </c>
      <c r="AT156" s="246" t="s">
        <v>201</v>
      </c>
      <c r="AU156" s="246" t="s">
        <v>126</v>
      </c>
      <c r="AY156" s="18" t="s">
        <v>149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8" t="s">
        <v>126</v>
      </c>
      <c r="BK156" s="247">
        <f>ROUND(I156*H156,2)</f>
        <v>0</v>
      </c>
      <c r="BL156" s="18" t="s">
        <v>280</v>
      </c>
      <c r="BM156" s="246" t="s">
        <v>1357</v>
      </c>
    </row>
    <row r="157" s="13" customFormat="1">
      <c r="A157" s="13"/>
      <c r="B157" s="252"/>
      <c r="C157" s="253"/>
      <c r="D157" s="254" t="s">
        <v>194</v>
      </c>
      <c r="E157" s="253"/>
      <c r="F157" s="256" t="s">
        <v>1358</v>
      </c>
      <c r="G157" s="253"/>
      <c r="H157" s="257">
        <v>40.25</v>
      </c>
      <c r="I157" s="258"/>
      <c r="J157" s="253"/>
      <c r="K157" s="253"/>
      <c r="L157" s="259"/>
      <c r="M157" s="260"/>
      <c r="N157" s="261"/>
      <c r="O157" s="261"/>
      <c r="P157" s="261"/>
      <c r="Q157" s="261"/>
      <c r="R157" s="261"/>
      <c r="S157" s="261"/>
      <c r="T157" s="26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3" t="s">
        <v>194</v>
      </c>
      <c r="AU157" s="263" t="s">
        <v>126</v>
      </c>
      <c r="AV157" s="13" t="s">
        <v>126</v>
      </c>
      <c r="AW157" s="13" t="s">
        <v>4</v>
      </c>
      <c r="AX157" s="13" t="s">
        <v>86</v>
      </c>
      <c r="AY157" s="263" t="s">
        <v>149</v>
      </c>
    </row>
    <row r="158" s="2" customFormat="1" ht="24.15" customHeight="1">
      <c r="A158" s="39"/>
      <c r="B158" s="40"/>
      <c r="C158" s="234" t="s">
        <v>284</v>
      </c>
      <c r="D158" s="234" t="s">
        <v>151</v>
      </c>
      <c r="E158" s="235" t="s">
        <v>1359</v>
      </c>
      <c r="F158" s="236" t="s">
        <v>1360</v>
      </c>
      <c r="G158" s="237" t="s">
        <v>312</v>
      </c>
      <c r="H158" s="238">
        <v>3</v>
      </c>
      <c r="I158" s="239"/>
      <c r="J158" s="240">
        <f>ROUND(I158*H158,2)</f>
        <v>0</v>
      </c>
      <c r="K158" s="236" t="s">
        <v>154</v>
      </c>
      <c r="L158" s="45"/>
      <c r="M158" s="248" t="s">
        <v>1</v>
      </c>
      <c r="N158" s="249" t="s">
        <v>44</v>
      </c>
      <c r="O158" s="92"/>
      <c r="P158" s="250">
        <f>O158*H158</f>
        <v>0</v>
      </c>
      <c r="Q158" s="250">
        <v>0</v>
      </c>
      <c r="R158" s="250">
        <f>Q158*H158</f>
        <v>0</v>
      </c>
      <c r="S158" s="250">
        <v>0</v>
      </c>
      <c r="T158" s="25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6" t="s">
        <v>280</v>
      </c>
      <c r="AT158" s="246" t="s">
        <v>151</v>
      </c>
      <c r="AU158" s="246" t="s">
        <v>126</v>
      </c>
      <c r="AY158" s="18" t="s">
        <v>149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8" t="s">
        <v>126</v>
      </c>
      <c r="BK158" s="247">
        <f>ROUND(I158*H158,2)</f>
        <v>0</v>
      </c>
      <c r="BL158" s="18" t="s">
        <v>280</v>
      </c>
      <c r="BM158" s="246" t="s">
        <v>1361</v>
      </c>
    </row>
    <row r="159" s="2" customFormat="1" ht="33" customHeight="1">
      <c r="A159" s="39"/>
      <c r="B159" s="40"/>
      <c r="C159" s="264" t="s">
        <v>290</v>
      </c>
      <c r="D159" s="264" t="s">
        <v>201</v>
      </c>
      <c r="E159" s="265" t="s">
        <v>1362</v>
      </c>
      <c r="F159" s="266" t="s">
        <v>1363</v>
      </c>
      <c r="G159" s="267" t="s">
        <v>312</v>
      </c>
      <c r="H159" s="268">
        <v>3.4500000000000002</v>
      </c>
      <c r="I159" s="269"/>
      <c r="J159" s="270">
        <f>ROUND(I159*H159,2)</f>
        <v>0</v>
      </c>
      <c r="K159" s="266" t="s">
        <v>154</v>
      </c>
      <c r="L159" s="271"/>
      <c r="M159" s="272" t="s">
        <v>1</v>
      </c>
      <c r="N159" s="273" t="s">
        <v>44</v>
      </c>
      <c r="O159" s="92"/>
      <c r="P159" s="250">
        <f>O159*H159</f>
        <v>0</v>
      </c>
      <c r="Q159" s="250">
        <v>0.00036999999999999999</v>
      </c>
      <c r="R159" s="250">
        <f>Q159*H159</f>
        <v>0.0012765000000000001</v>
      </c>
      <c r="S159" s="250">
        <v>0</v>
      </c>
      <c r="T159" s="25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6" t="s">
        <v>370</v>
      </c>
      <c r="AT159" s="246" t="s">
        <v>201</v>
      </c>
      <c r="AU159" s="246" t="s">
        <v>126</v>
      </c>
      <c r="AY159" s="18" t="s">
        <v>149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8" t="s">
        <v>126</v>
      </c>
      <c r="BK159" s="247">
        <f>ROUND(I159*H159,2)</f>
        <v>0</v>
      </c>
      <c r="BL159" s="18" t="s">
        <v>280</v>
      </c>
      <c r="BM159" s="246" t="s">
        <v>1364</v>
      </c>
    </row>
    <row r="160" s="13" customFormat="1">
      <c r="A160" s="13"/>
      <c r="B160" s="252"/>
      <c r="C160" s="253"/>
      <c r="D160" s="254" t="s">
        <v>194</v>
      </c>
      <c r="E160" s="253"/>
      <c r="F160" s="256" t="s">
        <v>1343</v>
      </c>
      <c r="G160" s="253"/>
      <c r="H160" s="257">
        <v>3.4500000000000002</v>
      </c>
      <c r="I160" s="258"/>
      <c r="J160" s="253"/>
      <c r="K160" s="253"/>
      <c r="L160" s="259"/>
      <c r="M160" s="260"/>
      <c r="N160" s="261"/>
      <c r="O160" s="261"/>
      <c r="P160" s="261"/>
      <c r="Q160" s="261"/>
      <c r="R160" s="261"/>
      <c r="S160" s="261"/>
      <c r="T160" s="26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3" t="s">
        <v>194</v>
      </c>
      <c r="AU160" s="263" t="s">
        <v>126</v>
      </c>
      <c r="AV160" s="13" t="s">
        <v>126</v>
      </c>
      <c r="AW160" s="13" t="s">
        <v>4</v>
      </c>
      <c r="AX160" s="13" t="s">
        <v>86</v>
      </c>
      <c r="AY160" s="263" t="s">
        <v>149</v>
      </c>
    </row>
    <row r="161" s="2" customFormat="1" ht="33" customHeight="1">
      <c r="A161" s="39"/>
      <c r="B161" s="40"/>
      <c r="C161" s="234" t="s">
        <v>301</v>
      </c>
      <c r="D161" s="234" t="s">
        <v>151</v>
      </c>
      <c r="E161" s="235" t="s">
        <v>1365</v>
      </c>
      <c r="F161" s="236" t="s">
        <v>1366</v>
      </c>
      <c r="G161" s="237" t="s">
        <v>312</v>
      </c>
      <c r="H161" s="238">
        <v>36</v>
      </c>
      <c r="I161" s="239"/>
      <c r="J161" s="240">
        <f>ROUND(I161*H161,2)</f>
        <v>0</v>
      </c>
      <c r="K161" s="236" t="s">
        <v>154</v>
      </c>
      <c r="L161" s="45"/>
      <c r="M161" s="248" t="s">
        <v>1</v>
      </c>
      <c r="N161" s="249" t="s">
        <v>44</v>
      </c>
      <c r="O161" s="92"/>
      <c r="P161" s="250">
        <f>O161*H161</f>
        <v>0</v>
      </c>
      <c r="Q161" s="250">
        <v>0</v>
      </c>
      <c r="R161" s="250">
        <f>Q161*H161</f>
        <v>0</v>
      </c>
      <c r="S161" s="250">
        <v>0</v>
      </c>
      <c r="T161" s="25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6" t="s">
        <v>280</v>
      </c>
      <c r="AT161" s="246" t="s">
        <v>151</v>
      </c>
      <c r="AU161" s="246" t="s">
        <v>126</v>
      </c>
      <c r="AY161" s="18" t="s">
        <v>149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8" t="s">
        <v>126</v>
      </c>
      <c r="BK161" s="247">
        <f>ROUND(I161*H161,2)</f>
        <v>0</v>
      </c>
      <c r="BL161" s="18" t="s">
        <v>280</v>
      </c>
      <c r="BM161" s="246" t="s">
        <v>1367</v>
      </c>
    </row>
    <row r="162" s="2" customFormat="1" ht="24.15" customHeight="1">
      <c r="A162" s="39"/>
      <c r="B162" s="40"/>
      <c r="C162" s="264" t="s">
        <v>306</v>
      </c>
      <c r="D162" s="264" t="s">
        <v>201</v>
      </c>
      <c r="E162" s="265" t="s">
        <v>1368</v>
      </c>
      <c r="F162" s="266" t="s">
        <v>1369</v>
      </c>
      <c r="G162" s="267" t="s">
        <v>312</v>
      </c>
      <c r="H162" s="268">
        <v>41.399999999999999</v>
      </c>
      <c r="I162" s="269"/>
      <c r="J162" s="270">
        <f>ROUND(I162*H162,2)</f>
        <v>0</v>
      </c>
      <c r="K162" s="266" t="s">
        <v>154</v>
      </c>
      <c r="L162" s="271"/>
      <c r="M162" s="272" t="s">
        <v>1</v>
      </c>
      <c r="N162" s="273" t="s">
        <v>44</v>
      </c>
      <c r="O162" s="92"/>
      <c r="P162" s="250">
        <f>O162*H162</f>
        <v>0</v>
      </c>
      <c r="Q162" s="250">
        <v>0.00010000000000000001</v>
      </c>
      <c r="R162" s="250">
        <f>Q162*H162</f>
        <v>0.0041400000000000005</v>
      </c>
      <c r="S162" s="250">
        <v>0</v>
      </c>
      <c r="T162" s="25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6" t="s">
        <v>370</v>
      </c>
      <c r="AT162" s="246" t="s">
        <v>201</v>
      </c>
      <c r="AU162" s="246" t="s">
        <v>126</v>
      </c>
      <c r="AY162" s="18" t="s">
        <v>149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8" t="s">
        <v>126</v>
      </c>
      <c r="BK162" s="247">
        <f>ROUND(I162*H162,2)</f>
        <v>0</v>
      </c>
      <c r="BL162" s="18" t="s">
        <v>280</v>
      </c>
      <c r="BM162" s="246" t="s">
        <v>1370</v>
      </c>
    </row>
    <row r="163" s="13" customFormat="1">
      <c r="A163" s="13"/>
      <c r="B163" s="252"/>
      <c r="C163" s="253"/>
      <c r="D163" s="254" t="s">
        <v>194</v>
      </c>
      <c r="E163" s="253"/>
      <c r="F163" s="256" t="s">
        <v>1371</v>
      </c>
      <c r="G163" s="253"/>
      <c r="H163" s="257">
        <v>41.399999999999999</v>
      </c>
      <c r="I163" s="258"/>
      <c r="J163" s="253"/>
      <c r="K163" s="253"/>
      <c r="L163" s="259"/>
      <c r="M163" s="260"/>
      <c r="N163" s="261"/>
      <c r="O163" s="261"/>
      <c r="P163" s="261"/>
      <c r="Q163" s="261"/>
      <c r="R163" s="261"/>
      <c r="S163" s="261"/>
      <c r="T163" s="26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3" t="s">
        <v>194</v>
      </c>
      <c r="AU163" s="263" t="s">
        <v>126</v>
      </c>
      <c r="AV163" s="13" t="s">
        <v>126</v>
      </c>
      <c r="AW163" s="13" t="s">
        <v>4</v>
      </c>
      <c r="AX163" s="13" t="s">
        <v>86</v>
      </c>
      <c r="AY163" s="263" t="s">
        <v>149</v>
      </c>
    </row>
    <row r="164" s="2" customFormat="1" ht="24.15" customHeight="1">
      <c r="A164" s="39"/>
      <c r="B164" s="40"/>
      <c r="C164" s="234" t="s">
        <v>7</v>
      </c>
      <c r="D164" s="234" t="s">
        <v>151</v>
      </c>
      <c r="E164" s="235" t="s">
        <v>1372</v>
      </c>
      <c r="F164" s="236" t="s">
        <v>1373</v>
      </c>
      <c r="G164" s="237" t="s">
        <v>312</v>
      </c>
      <c r="H164" s="238">
        <v>180</v>
      </c>
      <c r="I164" s="239"/>
      <c r="J164" s="240">
        <f>ROUND(I164*H164,2)</f>
        <v>0</v>
      </c>
      <c r="K164" s="236" t="s">
        <v>154</v>
      </c>
      <c r="L164" s="45"/>
      <c r="M164" s="248" t="s">
        <v>1</v>
      </c>
      <c r="N164" s="249" t="s">
        <v>44</v>
      </c>
      <c r="O164" s="92"/>
      <c r="P164" s="250">
        <f>O164*H164</f>
        <v>0</v>
      </c>
      <c r="Q164" s="250">
        <v>0</v>
      </c>
      <c r="R164" s="250">
        <f>Q164*H164</f>
        <v>0</v>
      </c>
      <c r="S164" s="250">
        <v>0</v>
      </c>
      <c r="T164" s="25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6" t="s">
        <v>280</v>
      </c>
      <c r="AT164" s="246" t="s">
        <v>151</v>
      </c>
      <c r="AU164" s="246" t="s">
        <v>126</v>
      </c>
      <c r="AY164" s="18" t="s">
        <v>149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8" t="s">
        <v>126</v>
      </c>
      <c r="BK164" s="247">
        <f>ROUND(I164*H164,2)</f>
        <v>0</v>
      </c>
      <c r="BL164" s="18" t="s">
        <v>280</v>
      </c>
      <c r="BM164" s="246" t="s">
        <v>1374</v>
      </c>
    </row>
    <row r="165" s="13" customFormat="1">
      <c r="A165" s="13"/>
      <c r="B165" s="252"/>
      <c r="C165" s="253"/>
      <c r="D165" s="254" t="s">
        <v>194</v>
      </c>
      <c r="E165" s="255" t="s">
        <v>1</v>
      </c>
      <c r="F165" s="256" t="s">
        <v>1375</v>
      </c>
      <c r="G165" s="253"/>
      <c r="H165" s="257">
        <v>180</v>
      </c>
      <c r="I165" s="258"/>
      <c r="J165" s="253"/>
      <c r="K165" s="253"/>
      <c r="L165" s="259"/>
      <c r="M165" s="260"/>
      <c r="N165" s="261"/>
      <c r="O165" s="261"/>
      <c r="P165" s="261"/>
      <c r="Q165" s="261"/>
      <c r="R165" s="261"/>
      <c r="S165" s="261"/>
      <c r="T165" s="26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3" t="s">
        <v>194</v>
      </c>
      <c r="AU165" s="263" t="s">
        <v>126</v>
      </c>
      <c r="AV165" s="13" t="s">
        <v>126</v>
      </c>
      <c r="AW165" s="13" t="s">
        <v>34</v>
      </c>
      <c r="AX165" s="13" t="s">
        <v>86</v>
      </c>
      <c r="AY165" s="263" t="s">
        <v>149</v>
      </c>
    </row>
    <row r="166" s="2" customFormat="1" ht="24.15" customHeight="1">
      <c r="A166" s="39"/>
      <c r="B166" s="40"/>
      <c r="C166" s="264" t="s">
        <v>315</v>
      </c>
      <c r="D166" s="264" t="s">
        <v>201</v>
      </c>
      <c r="E166" s="265" t="s">
        <v>1376</v>
      </c>
      <c r="F166" s="266" t="s">
        <v>1377</v>
      </c>
      <c r="G166" s="267" t="s">
        <v>312</v>
      </c>
      <c r="H166" s="268">
        <v>207</v>
      </c>
      <c r="I166" s="269"/>
      <c r="J166" s="270">
        <f>ROUND(I166*H166,2)</f>
        <v>0</v>
      </c>
      <c r="K166" s="266" t="s">
        <v>154</v>
      </c>
      <c r="L166" s="271"/>
      <c r="M166" s="272" t="s">
        <v>1</v>
      </c>
      <c r="N166" s="273" t="s">
        <v>44</v>
      </c>
      <c r="O166" s="92"/>
      <c r="P166" s="250">
        <f>O166*H166</f>
        <v>0</v>
      </c>
      <c r="Q166" s="250">
        <v>0.00012</v>
      </c>
      <c r="R166" s="250">
        <f>Q166*H166</f>
        <v>0.024840000000000001</v>
      </c>
      <c r="S166" s="250">
        <v>0</v>
      </c>
      <c r="T166" s="25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6" t="s">
        <v>370</v>
      </c>
      <c r="AT166" s="246" t="s">
        <v>201</v>
      </c>
      <c r="AU166" s="246" t="s">
        <v>126</v>
      </c>
      <c r="AY166" s="18" t="s">
        <v>149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8" t="s">
        <v>126</v>
      </c>
      <c r="BK166" s="247">
        <f>ROUND(I166*H166,2)</f>
        <v>0</v>
      </c>
      <c r="BL166" s="18" t="s">
        <v>280</v>
      </c>
      <c r="BM166" s="246" t="s">
        <v>1378</v>
      </c>
    </row>
    <row r="167" s="13" customFormat="1">
      <c r="A167" s="13"/>
      <c r="B167" s="252"/>
      <c r="C167" s="253"/>
      <c r="D167" s="254" t="s">
        <v>194</v>
      </c>
      <c r="E167" s="255" t="s">
        <v>1</v>
      </c>
      <c r="F167" s="256" t="s">
        <v>1375</v>
      </c>
      <c r="G167" s="253"/>
      <c r="H167" s="257">
        <v>180</v>
      </c>
      <c r="I167" s="258"/>
      <c r="J167" s="253"/>
      <c r="K167" s="253"/>
      <c r="L167" s="259"/>
      <c r="M167" s="260"/>
      <c r="N167" s="261"/>
      <c r="O167" s="261"/>
      <c r="P167" s="261"/>
      <c r="Q167" s="261"/>
      <c r="R167" s="261"/>
      <c r="S167" s="261"/>
      <c r="T167" s="26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3" t="s">
        <v>194</v>
      </c>
      <c r="AU167" s="263" t="s">
        <v>126</v>
      </c>
      <c r="AV167" s="13" t="s">
        <v>126</v>
      </c>
      <c r="AW167" s="13" t="s">
        <v>34</v>
      </c>
      <c r="AX167" s="13" t="s">
        <v>86</v>
      </c>
      <c r="AY167" s="263" t="s">
        <v>149</v>
      </c>
    </row>
    <row r="168" s="13" customFormat="1">
      <c r="A168" s="13"/>
      <c r="B168" s="252"/>
      <c r="C168" s="253"/>
      <c r="D168" s="254" t="s">
        <v>194</v>
      </c>
      <c r="E168" s="253"/>
      <c r="F168" s="256" t="s">
        <v>1379</v>
      </c>
      <c r="G168" s="253"/>
      <c r="H168" s="257">
        <v>207</v>
      </c>
      <c r="I168" s="258"/>
      <c r="J168" s="253"/>
      <c r="K168" s="253"/>
      <c r="L168" s="259"/>
      <c r="M168" s="260"/>
      <c r="N168" s="261"/>
      <c r="O168" s="261"/>
      <c r="P168" s="261"/>
      <c r="Q168" s="261"/>
      <c r="R168" s="261"/>
      <c r="S168" s="261"/>
      <c r="T168" s="26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3" t="s">
        <v>194</v>
      </c>
      <c r="AU168" s="263" t="s">
        <v>126</v>
      </c>
      <c r="AV168" s="13" t="s">
        <v>126</v>
      </c>
      <c r="AW168" s="13" t="s">
        <v>4</v>
      </c>
      <c r="AX168" s="13" t="s">
        <v>86</v>
      </c>
      <c r="AY168" s="263" t="s">
        <v>149</v>
      </c>
    </row>
    <row r="169" s="2" customFormat="1" ht="33" customHeight="1">
      <c r="A169" s="39"/>
      <c r="B169" s="40"/>
      <c r="C169" s="234" t="s">
        <v>320</v>
      </c>
      <c r="D169" s="234" t="s">
        <v>151</v>
      </c>
      <c r="E169" s="235" t="s">
        <v>1380</v>
      </c>
      <c r="F169" s="236" t="s">
        <v>1381</v>
      </c>
      <c r="G169" s="237" t="s">
        <v>312</v>
      </c>
      <c r="H169" s="238">
        <v>312</v>
      </c>
      <c r="I169" s="239"/>
      <c r="J169" s="240">
        <f>ROUND(I169*H169,2)</f>
        <v>0</v>
      </c>
      <c r="K169" s="236" t="s">
        <v>154</v>
      </c>
      <c r="L169" s="45"/>
      <c r="M169" s="248" t="s">
        <v>1</v>
      </c>
      <c r="N169" s="249" t="s">
        <v>44</v>
      </c>
      <c r="O169" s="92"/>
      <c r="P169" s="250">
        <f>O169*H169</f>
        <v>0</v>
      </c>
      <c r="Q169" s="250">
        <v>0</v>
      </c>
      <c r="R169" s="250">
        <f>Q169*H169</f>
        <v>0</v>
      </c>
      <c r="S169" s="250">
        <v>0</v>
      </c>
      <c r="T169" s="25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6" t="s">
        <v>280</v>
      </c>
      <c r="AT169" s="246" t="s">
        <v>151</v>
      </c>
      <c r="AU169" s="246" t="s">
        <v>126</v>
      </c>
      <c r="AY169" s="18" t="s">
        <v>149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8" t="s">
        <v>126</v>
      </c>
      <c r="BK169" s="247">
        <f>ROUND(I169*H169,2)</f>
        <v>0</v>
      </c>
      <c r="BL169" s="18" t="s">
        <v>280</v>
      </c>
      <c r="BM169" s="246" t="s">
        <v>1382</v>
      </c>
    </row>
    <row r="170" s="2" customFormat="1" ht="24.15" customHeight="1">
      <c r="A170" s="39"/>
      <c r="B170" s="40"/>
      <c r="C170" s="264" t="s">
        <v>324</v>
      </c>
      <c r="D170" s="264" t="s">
        <v>201</v>
      </c>
      <c r="E170" s="265" t="s">
        <v>1383</v>
      </c>
      <c r="F170" s="266" t="s">
        <v>1384</v>
      </c>
      <c r="G170" s="267" t="s">
        <v>312</v>
      </c>
      <c r="H170" s="268">
        <v>358.80000000000001</v>
      </c>
      <c r="I170" s="269"/>
      <c r="J170" s="270">
        <f>ROUND(I170*H170,2)</f>
        <v>0</v>
      </c>
      <c r="K170" s="266" t="s">
        <v>154</v>
      </c>
      <c r="L170" s="271"/>
      <c r="M170" s="272" t="s">
        <v>1</v>
      </c>
      <c r="N170" s="273" t="s">
        <v>44</v>
      </c>
      <c r="O170" s="92"/>
      <c r="P170" s="250">
        <f>O170*H170</f>
        <v>0</v>
      </c>
      <c r="Q170" s="250">
        <v>0.00017000000000000001</v>
      </c>
      <c r="R170" s="250">
        <f>Q170*H170</f>
        <v>0.060996000000000009</v>
      </c>
      <c r="S170" s="250">
        <v>0</v>
      </c>
      <c r="T170" s="25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6" t="s">
        <v>370</v>
      </c>
      <c r="AT170" s="246" t="s">
        <v>201</v>
      </c>
      <c r="AU170" s="246" t="s">
        <v>126</v>
      </c>
      <c r="AY170" s="18" t="s">
        <v>149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8" t="s">
        <v>126</v>
      </c>
      <c r="BK170" s="247">
        <f>ROUND(I170*H170,2)</f>
        <v>0</v>
      </c>
      <c r="BL170" s="18" t="s">
        <v>280</v>
      </c>
      <c r="BM170" s="246" t="s">
        <v>1385</v>
      </c>
    </row>
    <row r="171" s="13" customFormat="1">
      <c r="A171" s="13"/>
      <c r="B171" s="252"/>
      <c r="C171" s="253"/>
      <c r="D171" s="254" t="s">
        <v>194</v>
      </c>
      <c r="E171" s="253"/>
      <c r="F171" s="256" t="s">
        <v>1386</v>
      </c>
      <c r="G171" s="253"/>
      <c r="H171" s="257">
        <v>358.80000000000001</v>
      </c>
      <c r="I171" s="258"/>
      <c r="J171" s="253"/>
      <c r="K171" s="253"/>
      <c r="L171" s="259"/>
      <c r="M171" s="260"/>
      <c r="N171" s="261"/>
      <c r="O171" s="261"/>
      <c r="P171" s="261"/>
      <c r="Q171" s="261"/>
      <c r="R171" s="261"/>
      <c r="S171" s="261"/>
      <c r="T171" s="26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3" t="s">
        <v>194</v>
      </c>
      <c r="AU171" s="263" t="s">
        <v>126</v>
      </c>
      <c r="AV171" s="13" t="s">
        <v>126</v>
      </c>
      <c r="AW171" s="13" t="s">
        <v>4</v>
      </c>
      <c r="AX171" s="13" t="s">
        <v>86</v>
      </c>
      <c r="AY171" s="263" t="s">
        <v>149</v>
      </c>
    </row>
    <row r="172" s="2" customFormat="1" ht="33" customHeight="1">
      <c r="A172" s="39"/>
      <c r="B172" s="40"/>
      <c r="C172" s="234" t="s">
        <v>331</v>
      </c>
      <c r="D172" s="234" t="s">
        <v>151</v>
      </c>
      <c r="E172" s="235" t="s">
        <v>1387</v>
      </c>
      <c r="F172" s="236" t="s">
        <v>1388</v>
      </c>
      <c r="G172" s="237" t="s">
        <v>312</v>
      </c>
      <c r="H172" s="238">
        <v>57</v>
      </c>
      <c r="I172" s="239"/>
      <c r="J172" s="240">
        <f>ROUND(I172*H172,2)</f>
        <v>0</v>
      </c>
      <c r="K172" s="236" t="s">
        <v>154</v>
      </c>
      <c r="L172" s="45"/>
      <c r="M172" s="248" t="s">
        <v>1</v>
      </c>
      <c r="N172" s="249" t="s">
        <v>44</v>
      </c>
      <c r="O172" s="92"/>
      <c r="P172" s="250">
        <f>O172*H172</f>
        <v>0</v>
      </c>
      <c r="Q172" s="250">
        <v>0</v>
      </c>
      <c r="R172" s="250">
        <f>Q172*H172</f>
        <v>0</v>
      </c>
      <c r="S172" s="250">
        <v>0</v>
      </c>
      <c r="T172" s="25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6" t="s">
        <v>280</v>
      </c>
      <c r="AT172" s="246" t="s">
        <v>151</v>
      </c>
      <c r="AU172" s="246" t="s">
        <v>126</v>
      </c>
      <c r="AY172" s="18" t="s">
        <v>149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8" t="s">
        <v>126</v>
      </c>
      <c r="BK172" s="247">
        <f>ROUND(I172*H172,2)</f>
        <v>0</v>
      </c>
      <c r="BL172" s="18" t="s">
        <v>280</v>
      </c>
      <c r="BM172" s="246" t="s">
        <v>1389</v>
      </c>
    </row>
    <row r="173" s="13" customFormat="1">
      <c r="A173" s="13"/>
      <c r="B173" s="252"/>
      <c r="C173" s="253"/>
      <c r="D173" s="254" t="s">
        <v>194</v>
      </c>
      <c r="E173" s="255" t="s">
        <v>1</v>
      </c>
      <c r="F173" s="256" t="s">
        <v>1390</v>
      </c>
      <c r="G173" s="253"/>
      <c r="H173" s="257">
        <v>57</v>
      </c>
      <c r="I173" s="258"/>
      <c r="J173" s="253"/>
      <c r="K173" s="253"/>
      <c r="L173" s="259"/>
      <c r="M173" s="260"/>
      <c r="N173" s="261"/>
      <c r="O173" s="261"/>
      <c r="P173" s="261"/>
      <c r="Q173" s="261"/>
      <c r="R173" s="261"/>
      <c r="S173" s="261"/>
      <c r="T173" s="26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3" t="s">
        <v>194</v>
      </c>
      <c r="AU173" s="263" t="s">
        <v>126</v>
      </c>
      <c r="AV173" s="13" t="s">
        <v>126</v>
      </c>
      <c r="AW173" s="13" t="s">
        <v>34</v>
      </c>
      <c r="AX173" s="13" t="s">
        <v>86</v>
      </c>
      <c r="AY173" s="263" t="s">
        <v>149</v>
      </c>
    </row>
    <row r="174" s="2" customFormat="1" ht="24.15" customHeight="1">
      <c r="A174" s="39"/>
      <c r="B174" s="40"/>
      <c r="C174" s="264" t="s">
        <v>335</v>
      </c>
      <c r="D174" s="264" t="s">
        <v>201</v>
      </c>
      <c r="E174" s="265" t="s">
        <v>1391</v>
      </c>
      <c r="F174" s="266" t="s">
        <v>1392</v>
      </c>
      <c r="G174" s="267" t="s">
        <v>312</v>
      </c>
      <c r="H174" s="268">
        <v>33.350000000000001</v>
      </c>
      <c r="I174" s="269"/>
      <c r="J174" s="270">
        <f>ROUND(I174*H174,2)</f>
        <v>0</v>
      </c>
      <c r="K174" s="266" t="s">
        <v>154</v>
      </c>
      <c r="L174" s="271"/>
      <c r="M174" s="272" t="s">
        <v>1</v>
      </c>
      <c r="N174" s="273" t="s">
        <v>44</v>
      </c>
      <c r="O174" s="92"/>
      <c r="P174" s="250">
        <f>O174*H174</f>
        <v>0</v>
      </c>
      <c r="Q174" s="250">
        <v>0.00025000000000000001</v>
      </c>
      <c r="R174" s="250">
        <f>Q174*H174</f>
        <v>0.0083375000000000012</v>
      </c>
      <c r="S174" s="250">
        <v>0</v>
      </c>
      <c r="T174" s="25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6" t="s">
        <v>370</v>
      </c>
      <c r="AT174" s="246" t="s">
        <v>201</v>
      </c>
      <c r="AU174" s="246" t="s">
        <v>126</v>
      </c>
      <c r="AY174" s="18" t="s">
        <v>149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8" t="s">
        <v>126</v>
      </c>
      <c r="BK174" s="247">
        <f>ROUND(I174*H174,2)</f>
        <v>0</v>
      </c>
      <c r="BL174" s="18" t="s">
        <v>280</v>
      </c>
      <c r="BM174" s="246" t="s">
        <v>1393</v>
      </c>
    </row>
    <row r="175" s="13" customFormat="1">
      <c r="A175" s="13"/>
      <c r="B175" s="252"/>
      <c r="C175" s="253"/>
      <c r="D175" s="254" t="s">
        <v>194</v>
      </c>
      <c r="E175" s="253"/>
      <c r="F175" s="256" t="s">
        <v>1394</v>
      </c>
      <c r="G175" s="253"/>
      <c r="H175" s="257">
        <v>33.350000000000001</v>
      </c>
      <c r="I175" s="258"/>
      <c r="J175" s="253"/>
      <c r="K175" s="253"/>
      <c r="L175" s="259"/>
      <c r="M175" s="260"/>
      <c r="N175" s="261"/>
      <c r="O175" s="261"/>
      <c r="P175" s="261"/>
      <c r="Q175" s="261"/>
      <c r="R175" s="261"/>
      <c r="S175" s="261"/>
      <c r="T175" s="26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3" t="s">
        <v>194</v>
      </c>
      <c r="AU175" s="263" t="s">
        <v>126</v>
      </c>
      <c r="AV175" s="13" t="s">
        <v>126</v>
      </c>
      <c r="AW175" s="13" t="s">
        <v>4</v>
      </c>
      <c r="AX175" s="13" t="s">
        <v>86</v>
      </c>
      <c r="AY175" s="263" t="s">
        <v>149</v>
      </c>
    </row>
    <row r="176" s="2" customFormat="1" ht="24.15" customHeight="1">
      <c r="A176" s="39"/>
      <c r="B176" s="40"/>
      <c r="C176" s="264" t="s">
        <v>339</v>
      </c>
      <c r="D176" s="264" t="s">
        <v>201</v>
      </c>
      <c r="E176" s="265" t="s">
        <v>1395</v>
      </c>
      <c r="F176" s="266" t="s">
        <v>1396</v>
      </c>
      <c r="G176" s="267" t="s">
        <v>312</v>
      </c>
      <c r="H176" s="268">
        <v>32.200000000000003</v>
      </c>
      <c r="I176" s="269"/>
      <c r="J176" s="270">
        <f>ROUND(I176*H176,2)</f>
        <v>0</v>
      </c>
      <c r="K176" s="266" t="s">
        <v>154</v>
      </c>
      <c r="L176" s="271"/>
      <c r="M176" s="272" t="s">
        <v>1</v>
      </c>
      <c r="N176" s="273" t="s">
        <v>44</v>
      </c>
      <c r="O176" s="92"/>
      <c r="P176" s="250">
        <f>O176*H176</f>
        <v>0</v>
      </c>
      <c r="Q176" s="250">
        <v>0.00016000000000000001</v>
      </c>
      <c r="R176" s="250">
        <f>Q176*H176</f>
        <v>0.0051520000000000012</v>
      </c>
      <c r="S176" s="250">
        <v>0</v>
      </c>
      <c r="T176" s="25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6" t="s">
        <v>370</v>
      </c>
      <c r="AT176" s="246" t="s">
        <v>201</v>
      </c>
      <c r="AU176" s="246" t="s">
        <v>126</v>
      </c>
      <c r="AY176" s="18" t="s">
        <v>149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8" t="s">
        <v>126</v>
      </c>
      <c r="BK176" s="247">
        <f>ROUND(I176*H176,2)</f>
        <v>0</v>
      </c>
      <c r="BL176" s="18" t="s">
        <v>280</v>
      </c>
      <c r="BM176" s="246" t="s">
        <v>1397</v>
      </c>
    </row>
    <row r="177" s="13" customFormat="1">
      <c r="A177" s="13"/>
      <c r="B177" s="252"/>
      <c r="C177" s="253"/>
      <c r="D177" s="254" t="s">
        <v>194</v>
      </c>
      <c r="E177" s="253"/>
      <c r="F177" s="256" t="s">
        <v>1354</v>
      </c>
      <c r="G177" s="253"/>
      <c r="H177" s="257">
        <v>32.200000000000003</v>
      </c>
      <c r="I177" s="258"/>
      <c r="J177" s="253"/>
      <c r="K177" s="253"/>
      <c r="L177" s="259"/>
      <c r="M177" s="260"/>
      <c r="N177" s="261"/>
      <c r="O177" s="261"/>
      <c r="P177" s="261"/>
      <c r="Q177" s="261"/>
      <c r="R177" s="261"/>
      <c r="S177" s="261"/>
      <c r="T177" s="26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3" t="s">
        <v>194</v>
      </c>
      <c r="AU177" s="263" t="s">
        <v>126</v>
      </c>
      <c r="AV177" s="13" t="s">
        <v>126</v>
      </c>
      <c r="AW177" s="13" t="s">
        <v>4</v>
      </c>
      <c r="AX177" s="13" t="s">
        <v>86</v>
      </c>
      <c r="AY177" s="263" t="s">
        <v>149</v>
      </c>
    </row>
    <row r="178" s="2" customFormat="1" ht="24.15" customHeight="1">
      <c r="A178" s="39"/>
      <c r="B178" s="40"/>
      <c r="C178" s="234" t="s">
        <v>345</v>
      </c>
      <c r="D178" s="234" t="s">
        <v>151</v>
      </c>
      <c r="E178" s="235" t="s">
        <v>1398</v>
      </c>
      <c r="F178" s="236" t="s">
        <v>1399</v>
      </c>
      <c r="G178" s="237" t="s">
        <v>312</v>
      </c>
      <c r="H178" s="238">
        <v>47</v>
      </c>
      <c r="I178" s="239"/>
      <c r="J178" s="240">
        <f>ROUND(I178*H178,2)</f>
        <v>0</v>
      </c>
      <c r="K178" s="236" t="s">
        <v>154</v>
      </c>
      <c r="L178" s="45"/>
      <c r="M178" s="248" t="s">
        <v>1</v>
      </c>
      <c r="N178" s="249" t="s">
        <v>44</v>
      </c>
      <c r="O178" s="92"/>
      <c r="P178" s="250">
        <f>O178*H178</f>
        <v>0</v>
      </c>
      <c r="Q178" s="250">
        <v>0</v>
      </c>
      <c r="R178" s="250">
        <f>Q178*H178</f>
        <v>0</v>
      </c>
      <c r="S178" s="250">
        <v>0</v>
      </c>
      <c r="T178" s="25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6" t="s">
        <v>280</v>
      </c>
      <c r="AT178" s="246" t="s">
        <v>151</v>
      </c>
      <c r="AU178" s="246" t="s">
        <v>126</v>
      </c>
      <c r="AY178" s="18" t="s">
        <v>149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8" t="s">
        <v>126</v>
      </c>
      <c r="BK178" s="247">
        <f>ROUND(I178*H178,2)</f>
        <v>0</v>
      </c>
      <c r="BL178" s="18" t="s">
        <v>280</v>
      </c>
      <c r="BM178" s="246" t="s">
        <v>1400</v>
      </c>
    </row>
    <row r="179" s="13" customFormat="1">
      <c r="A179" s="13"/>
      <c r="B179" s="252"/>
      <c r="C179" s="253"/>
      <c r="D179" s="254" t="s">
        <v>194</v>
      </c>
      <c r="E179" s="255" t="s">
        <v>1</v>
      </c>
      <c r="F179" s="256" t="s">
        <v>1401</v>
      </c>
      <c r="G179" s="253"/>
      <c r="H179" s="257">
        <v>47</v>
      </c>
      <c r="I179" s="258"/>
      <c r="J179" s="253"/>
      <c r="K179" s="253"/>
      <c r="L179" s="259"/>
      <c r="M179" s="260"/>
      <c r="N179" s="261"/>
      <c r="O179" s="261"/>
      <c r="P179" s="261"/>
      <c r="Q179" s="261"/>
      <c r="R179" s="261"/>
      <c r="S179" s="261"/>
      <c r="T179" s="26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3" t="s">
        <v>194</v>
      </c>
      <c r="AU179" s="263" t="s">
        <v>126</v>
      </c>
      <c r="AV179" s="13" t="s">
        <v>126</v>
      </c>
      <c r="AW179" s="13" t="s">
        <v>34</v>
      </c>
      <c r="AX179" s="13" t="s">
        <v>86</v>
      </c>
      <c r="AY179" s="263" t="s">
        <v>149</v>
      </c>
    </row>
    <row r="180" s="2" customFormat="1" ht="24.15" customHeight="1">
      <c r="A180" s="39"/>
      <c r="B180" s="40"/>
      <c r="C180" s="264" t="s">
        <v>352</v>
      </c>
      <c r="D180" s="264" t="s">
        <v>201</v>
      </c>
      <c r="E180" s="265" t="s">
        <v>1402</v>
      </c>
      <c r="F180" s="266" t="s">
        <v>1403</v>
      </c>
      <c r="G180" s="267" t="s">
        <v>312</v>
      </c>
      <c r="H180" s="268">
        <v>21.850000000000001</v>
      </c>
      <c r="I180" s="269"/>
      <c r="J180" s="270">
        <f>ROUND(I180*H180,2)</f>
        <v>0</v>
      </c>
      <c r="K180" s="266" t="s">
        <v>154</v>
      </c>
      <c r="L180" s="271"/>
      <c r="M180" s="272" t="s">
        <v>1</v>
      </c>
      <c r="N180" s="273" t="s">
        <v>44</v>
      </c>
      <c r="O180" s="92"/>
      <c r="P180" s="250">
        <f>O180*H180</f>
        <v>0</v>
      </c>
      <c r="Q180" s="250">
        <v>0.00034000000000000002</v>
      </c>
      <c r="R180" s="250">
        <f>Q180*H180</f>
        <v>0.0074290000000000007</v>
      </c>
      <c r="S180" s="250">
        <v>0</v>
      </c>
      <c r="T180" s="25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6" t="s">
        <v>370</v>
      </c>
      <c r="AT180" s="246" t="s">
        <v>201</v>
      </c>
      <c r="AU180" s="246" t="s">
        <v>126</v>
      </c>
      <c r="AY180" s="18" t="s">
        <v>149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8" t="s">
        <v>126</v>
      </c>
      <c r="BK180" s="247">
        <f>ROUND(I180*H180,2)</f>
        <v>0</v>
      </c>
      <c r="BL180" s="18" t="s">
        <v>280</v>
      </c>
      <c r="BM180" s="246" t="s">
        <v>1404</v>
      </c>
    </row>
    <row r="181" s="13" customFormat="1">
      <c r="A181" s="13"/>
      <c r="B181" s="252"/>
      <c r="C181" s="253"/>
      <c r="D181" s="254" t="s">
        <v>194</v>
      </c>
      <c r="E181" s="253"/>
      <c r="F181" s="256" t="s">
        <v>1405</v>
      </c>
      <c r="G181" s="253"/>
      <c r="H181" s="257">
        <v>21.850000000000001</v>
      </c>
      <c r="I181" s="258"/>
      <c r="J181" s="253"/>
      <c r="K181" s="253"/>
      <c r="L181" s="259"/>
      <c r="M181" s="260"/>
      <c r="N181" s="261"/>
      <c r="O181" s="261"/>
      <c r="P181" s="261"/>
      <c r="Q181" s="261"/>
      <c r="R181" s="261"/>
      <c r="S181" s="261"/>
      <c r="T181" s="26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3" t="s">
        <v>194</v>
      </c>
      <c r="AU181" s="263" t="s">
        <v>126</v>
      </c>
      <c r="AV181" s="13" t="s">
        <v>126</v>
      </c>
      <c r="AW181" s="13" t="s">
        <v>4</v>
      </c>
      <c r="AX181" s="13" t="s">
        <v>86</v>
      </c>
      <c r="AY181" s="263" t="s">
        <v>149</v>
      </c>
    </row>
    <row r="182" s="2" customFormat="1" ht="24.15" customHeight="1">
      <c r="A182" s="39"/>
      <c r="B182" s="40"/>
      <c r="C182" s="264" t="s">
        <v>358</v>
      </c>
      <c r="D182" s="264" t="s">
        <v>201</v>
      </c>
      <c r="E182" s="265" t="s">
        <v>1406</v>
      </c>
      <c r="F182" s="266" t="s">
        <v>1407</v>
      </c>
      <c r="G182" s="267" t="s">
        <v>312</v>
      </c>
      <c r="H182" s="268">
        <v>32.200000000000003</v>
      </c>
      <c r="I182" s="269"/>
      <c r="J182" s="270">
        <f>ROUND(I182*H182,2)</f>
        <v>0</v>
      </c>
      <c r="K182" s="266" t="s">
        <v>154</v>
      </c>
      <c r="L182" s="271"/>
      <c r="M182" s="272" t="s">
        <v>1</v>
      </c>
      <c r="N182" s="273" t="s">
        <v>44</v>
      </c>
      <c r="O182" s="92"/>
      <c r="P182" s="250">
        <f>O182*H182</f>
        <v>0</v>
      </c>
      <c r="Q182" s="250">
        <v>0.00052999999999999998</v>
      </c>
      <c r="R182" s="250">
        <f>Q182*H182</f>
        <v>0.017066000000000001</v>
      </c>
      <c r="S182" s="250">
        <v>0</v>
      </c>
      <c r="T182" s="25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6" t="s">
        <v>370</v>
      </c>
      <c r="AT182" s="246" t="s">
        <v>201</v>
      </c>
      <c r="AU182" s="246" t="s">
        <v>126</v>
      </c>
      <c r="AY182" s="18" t="s">
        <v>149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8" t="s">
        <v>126</v>
      </c>
      <c r="BK182" s="247">
        <f>ROUND(I182*H182,2)</f>
        <v>0</v>
      </c>
      <c r="BL182" s="18" t="s">
        <v>280</v>
      </c>
      <c r="BM182" s="246" t="s">
        <v>1408</v>
      </c>
    </row>
    <row r="183" s="13" customFormat="1">
      <c r="A183" s="13"/>
      <c r="B183" s="252"/>
      <c r="C183" s="253"/>
      <c r="D183" s="254" t="s">
        <v>194</v>
      </c>
      <c r="E183" s="253"/>
      <c r="F183" s="256" t="s">
        <v>1354</v>
      </c>
      <c r="G183" s="253"/>
      <c r="H183" s="257">
        <v>32.200000000000003</v>
      </c>
      <c r="I183" s="258"/>
      <c r="J183" s="253"/>
      <c r="K183" s="253"/>
      <c r="L183" s="259"/>
      <c r="M183" s="260"/>
      <c r="N183" s="261"/>
      <c r="O183" s="261"/>
      <c r="P183" s="261"/>
      <c r="Q183" s="261"/>
      <c r="R183" s="261"/>
      <c r="S183" s="261"/>
      <c r="T183" s="26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3" t="s">
        <v>194</v>
      </c>
      <c r="AU183" s="263" t="s">
        <v>126</v>
      </c>
      <c r="AV183" s="13" t="s">
        <v>126</v>
      </c>
      <c r="AW183" s="13" t="s">
        <v>4</v>
      </c>
      <c r="AX183" s="13" t="s">
        <v>86</v>
      </c>
      <c r="AY183" s="263" t="s">
        <v>149</v>
      </c>
    </row>
    <row r="184" s="2" customFormat="1" ht="24.15" customHeight="1">
      <c r="A184" s="39"/>
      <c r="B184" s="40"/>
      <c r="C184" s="234" t="s">
        <v>364</v>
      </c>
      <c r="D184" s="234" t="s">
        <v>151</v>
      </c>
      <c r="E184" s="235" t="s">
        <v>1409</v>
      </c>
      <c r="F184" s="236" t="s">
        <v>1410</v>
      </c>
      <c r="G184" s="237" t="s">
        <v>187</v>
      </c>
      <c r="H184" s="238">
        <v>16</v>
      </c>
      <c r="I184" s="239"/>
      <c r="J184" s="240">
        <f>ROUND(I184*H184,2)</f>
        <v>0</v>
      </c>
      <c r="K184" s="236" t="s">
        <v>154</v>
      </c>
      <c r="L184" s="45"/>
      <c r="M184" s="248" t="s">
        <v>1</v>
      </c>
      <c r="N184" s="249" t="s">
        <v>44</v>
      </c>
      <c r="O184" s="92"/>
      <c r="P184" s="250">
        <f>O184*H184</f>
        <v>0</v>
      </c>
      <c r="Q184" s="250">
        <v>0</v>
      </c>
      <c r="R184" s="250">
        <f>Q184*H184</f>
        <v>0</v>
      </c>
      <c r="S184" s="250">
        <v>0</v>
      </c>
      <c r="T184" s="25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6" t="s">
        <v>280</v>
      </c>
      <c r="AT184" s="246" t="s">
        <v>151</v>
      </c>
      <c r="AU184" s="246" t="s">
        <v>126</v>
      </c>
      <c r="AY184" s="18" t="s">
        <v>149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8" t="s">
        <v>126</v>
      </c>
      <c r="BK184" s="247">
        <f>ROUND(I184*H184,2)</f>
        <v>0</v>
      </c>
      <c r="BL184" s="18" t="s">
        <v>280</v>
      </c>
      <c r="BM184" s="246" t="s">
        <v>1411</v>
      </c>
    </row>
    <row r="185" s="2" customFormat="1" ht="24.15" customHeight="1">
      <c r="A185" s="39"/>
      <c r="B185" s="40"/>
      <c r="C185" s="234" t="s">
        <v>370</v>
      </c>
      <c r="D185" s="234" t="s">
        <v>151</v>
      </c>
      <c r="E185" s="235" t="s">
        <v>1412</v>
      </c>
      <c r="F185" s="236" t="s">
        <v>1413</v>
      </c>
      <c r="G185" s="237" t="s">
        <v>187</v>
      </c>
      <c r="H185" s="238">
        <v>6</v>
      </c>
      <c r="I185" s="239"/>
      <c r="J185" s="240">
        <f>ROUND(I185*H185,2)</f>
        <v>0</v>
      </c>
      <c r="K185" s="236" t="s">
        <v>154</v>
      </c>
      <c r="L185" s="45"/>
      <c r="M185" s="248" t="s">
        <v>1</v>
      </c>
      <c r="N185" s="249" t="s">
        <v>44</v>
      </c>
      <c r="O185" s="92"/>
      <c r="P185" s="250">
        <f>O185*H185</f>
        <v>0</v>
      </c>
      <c r="Q185" s="250">
        <v>0</v>
      </c>
      <c r="R185" s="250">
        <f>Q185*H185</f>
        <v>0</v>
      </c>
      <c r="S185" s="250">
        <v>0</v>
      </c>
      <c r="T185" s="25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6" t="s">
        <v>280</v>
      </c>
      <c r="AT185" s="246" t="s">
        <v>151</v>
      </c>
      <c r="AU185" s="246" t="s">
        <v>126</v>
      </c>
      <c r="AY185" s="18" t="s">
        <v>149</v>
      </c>
      <c r="BE185" s="247">
        <f>IF(N185="základní",J185,0)</f>
        <v>0</v>
      </c>
      <c r="BF185" s="247">
        <f>IF(N185="snížená",J185,0)</f>
        <v>0</v>
      </c>
      <c r="BG185" s="247">
        <f>IF(N185="zákl. přenesená",J185,0)</f>
        <v>0</v>
      </c>
      <c r="BH185" s="247">
        <f>IF(N185="sníž. přenesená",J185,0)</f>
        <v>0</v>
      </c>
      <c r="BI185" s="247">
        <f>IF(N185="nulová",J185,0)</f>
        <v>0</v>
      </c>
      <c r="BJ185" s="18" t="s">
        <v>126</v>
      </c>
      <c r="BK185" s="247">
        <f>ROUND(I185*H185,2)</f>
        <v>0</v>
      </c>
      <c r="BL185" s="18" t="s">
        <v>280</v>
      </c>
      <c r="BM185" s="246" t="s">
        <v>1414</v>
      </c>
    </row>
    <row r="186" s="2" customFormat="1" ht="24.15" customHeight="1">
      <c r="A186" s="39"/>
      <c r="B186" s="40"/>
      <c r="C186" s="234" t="s">
        <v>382</v>
      </c>
      <c r="D186" s="234" t="s">
        <v>151</v>
      </c>
      <c r="E186" s="235" t="s">
        <v>1415</v>
      </c>
      <c r="F186" s="236" t="s">
        <v>1416</v>
      </c>
      <c r="G186" s="237" t="s">
        <v>187</v>
      </c>
      <c r="H186" s="238">
        <v>6</v>
      </c>
      <c r="I186" s="239"/>
      <c r="J186" s="240">
        <f>ROUND(I186*H186,2)</f>
        <v>0</v>
      </c>
      <c r="K186" s="236" t="s">
        <v>154</v>
      </c>
      <c r="L186" s="45"/>
      <c r="M186" s="248" t="s">
        <v>1</v>
      </c>
      <c r="N186" s="249" t="s">
        <v>44</v>
      </c>
      <c r="O186" s="92"/>
      <c r="P186" s="250">
        <f>O186*H186</f>
        <v>0</v>
      </c>
      <c r="Q186" s="250">
        <v>0</v>
      </c>
      <c r="R186" s="250">
        <f>Q186*H186</f>
        <v>0</v>
      </c>
      <c r="S186" s="250">
        <v>0</v>
      </c>
      <c r="T186" s="25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6" t="s">
        <v>280</v>
      </c>
      <c r="AT186" s="246" t="s">
        <v>151</v>
      </c>
      <c r="AU186" s="246" t="s">
        <v>126</v>
      </c>
      <c r="AY186" s="18" t="s">
        <v>149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8" t="s">
        <v>126</v>
      </c>
      <c r="BK186" s="247">
        <f>ROUND(I186*H186,2)</f>
        <v>0</v>
      </c>
      <c r="BL186" s="18" t="s">
        <v>280</v>
      </c>
      <c r="BM186" s="246" t="s">
        <v>1417</v>
      </c>
    </row>
    <row r="187" s="2" customFormat="1" ht="16.5" customHeight="1">
      <c r="A187" s="39"/>
      <c r="B187" s="40"/>
      <c r="C187" s="264" t="s">
        <v>387</v>
      </c>
      <c r="D187" s="264" t="s">
        <v>201</v>
      </c>
      <c r="E187" s="265" t="s">
        <v>1418</v>
      </c>
      <c r="F187" s="266" t="s">
        <v>1419</v>
      </c>
      <c r="G187" s="267" t="s">
        <v>187</v>
      </c>
      <c r="H187" s="268">
        <v>6</v>
      </c>
      <c r="I187" s="269"/>
      <c r="J187" s="270">
        <f>ROUND(I187*H187,2)</f>
        <v>0</v>
      </c>
      <c r="K187" s="266" t="s">
        <v>1</v>
      </c>
      <c r="L187" s="271"/>
      <c r="M187" s="272" t="s">
        <v>1</v>
      </c>
      <c r="N187" s="273" t="s">
        <v>44</v>
      </c>
      <c r="O187" s="92"/>
      <c r="P187" s="250">
        <f>O187*H187</f>
        <v>0</v>
      </c>
      <c r="Q187" s="250">
        <v>4.0000000000000003E-05</v>
      </c>
      <c r="R187" s="250">
        <f>Q187*H187</f>
        <v>0.00024000000000000003</v>
      </c>
      <c r="S187" s="250">
        <v>0</v>
      </c>
      <c r="T187" s="25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6" t="s">
        <v>370</v>
      </c>
      <c r="AT187" s="246" t="s">
        <v>201</v>
      </c>
      <c r="AU187" s="246" t="s">
        <v>126</v>
      </c>
      <c r="AY187" s="18" t="s">
        <v>149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8" t="s">
        <v>126</v>
      </c>
      <c r="BK187" s="247">
        <f>ROUND(I187*H187,2)</f>
        <v>0</v>
      </c>
      <c r="BL187" s="18" t="s">
        <v>280</v>
      </c>
      <c r="BM187" s="246" t="s">
        <v>1420</v>
      </c>
    </row>
    <row r="188" s="2" customFormat="1" ht="24.15" customHeight="1">
      <c r="A188" s="39"/>
      <c r="B188" s="40"/>
      <c r="C188" s="234" t="s">
        <v>392</v>
      </c>
      <c r="D188" s="234" t="s">
        <v>151</v>
      </c>
      <c r="E188" s="235" t="s">
        <v>1421</v>
      </c>
      <c r="F188" s="236" t="s">
        <v>1422</v>
      </c>
      <c r="G188" s="237" t="s">
        <v>187</v>
      </c>
      <c r="H188" s="238">
        <v>1</v>
      </c>
      <c r="I188" s="239"/>
      <c r="J188" s="240">
        <f>ROUND(I188*H188,2)</f>
        <v>0</v>
      </c>
      <c r="K188" s="236" t="s">
        <v>154</v>
      </c>
      <c r="L188" s="45"/>
      <c r="M188" s="248" t="s">
        <v>1</v>
      </c>
      <c r="N188" s="249" t="s">
        <v>44</v>
      </c>
      <c r="O188" s="92"/>
      <c r="P188" s="250">
        <f>O188*H188</f>
        <v>0</v>
      </c>
      <c r="Q188" s="250">
        <v>0</v>
      </c>
      <c r="R188" s="250">
        <f>Q188*H188</f>
        <v>0</v>
      </c>
      <c r="S188" s="250">
        <v>0</v>
      </c>
      <c r="T188" s="25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6" t="s">
        <v>280</v>
      </c>
      <c r="AT188" s="246" t="s">
        <v>151</v>
      </c>
      <c r="AU188" s="246" t="s">
        <v>126</v>
      </c>
      <c r="AY188" s="18" t="s">
        <v>149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8" t="s">
        <v>126</v>
      </c>
      <c r="BK188" s="247">
        <f>ROUND(I188*H188,2)</f>
        <v>0</v>
      </c>
      <c r="BL188" s="18" t="s">
        <v>280</v>
      </c>
      <c r="BM188" s="246" t="s">
        <v>1423</v>
      </c>
    </row>
    <row r="189" s="2" customFormat="1" ht="24.15" customHeight="1">
      <c r="A189" s="39"/>
      <c r="B189" s="40"/>
      <c r="C189" s="234" t="s">
        <v>396</v>
      </c>
      <c r="D189" s="234" t="s">
        <v>151</v>
      </c>
      <c r="E189" s="235" t="s">
        <v>1424</v>
      </c>
      <c r="F189" s="236" t="s">
        <v>1425</v>
      </c>
      <c r="G189" s="237" t="s">
        <v>187</v>
      </c>
      <c r="H189" s="238">
        <v>2</v>
      </c>
      <c r="I189" s="239"/>
      <c r="J189" s="240">
        <f>ROUND(I189*H189,2)</f>
        <v>0</v>
      </c>
      <c r="K189" s="236" t="s">
        <v>154</v>
      </c>
      <c r="L189" s="45"/>
      <c r="M189" s="248" t="s">
        <v>1</v>
      </c>
      <c r="N189" s="249" t="s">
        <v>44</v>
      </c>
      <c r="O189" s="92"/>
      <c r="P189" s="250">
        <f>O189*H189</f>
        <v>0</v>
      </c>
      <c r="Q189" s="250">
        <v>0</v>
      </c>
      <c r="R189" s="250">
        <f>Q189*H189</f>
        <v>0</v>
      </c>
      <c r="S189" s="250">
        <v>0</v>
      </c>
      <c r="T189" s="25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6" t="s">
        <v>280</v>
      </c>
      <c r="AT189" s="246" t="s">
        <v>151</v>
      </c>
      <c r="AU189" s="246" t="s">
        <v>126</v>
      </c>
      <c r="AY189" s="18" t="s">
        <v>149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18" t="s">
        <v>126</v>
      </c>
      <c r="BK189" s="247">
        <f>ROUND(I189*H189,2)</f>
        <v>0</v>
      </c>
      <c r="BL189" s="18" t="s">
        <v>280</v>
      </c>
      <c r="BM189" s="246" t="s">
        <v>1426</v>
      </c>
    </row>
    <row r="190" s="2" customFormat="1" ht="16.5" customHeight="1">
      <c r="A190" s="39"/>
      <c r="B190" s="40"/>
      <c r="C190" s="264" t="s">
        <v>401</v>
      </c>
      <c r="D190" s="264" t="s">
        <v>201</v>
      </c>
      <c r="E190" s="265" t="s">
        <v>1427</v>
      </c>
      <c r="F190" s="266" t="s">
        <v>1428</v>
      </c>
      <c r="G190" s="267" t="s">
        <v>187</v>
      </c>
      <c r="H190" s="268">
        <v>2</v>
      </c>
      <c r="I190" s="269"/>
      <c r="J190" s="270">
        <f>ROUND(I190*H190,2)</f>
        <v>0</v>
      </c>
      <c r="K190" s="266" t="s">
        <v>1</v>
      </c>
      <c r="L190" s="271"/>
      <c r="M190" s="272" t="s">
        <v>1</v>
      </c>
      <c r="N190" s="273" t="s">
        <v>44</v>
      </c>
      <c r="O190" s="92"/>
      <c r="P190" s="250">
        <f>O190*H190</f>
        <v>0</v>
      </c>
      <c r="Q190" s="250">
        <v>5.0000000000000002E-05</v>
      </c>
      <c r="R190" s="250">
        <f>Q190*H190</f>
        <v>0.00010000000000000001</v>
      </c>
      <c r="S190" s="250">
        <v>0</v>
      </c>
      <c r="T190" s="25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6" t="s">
        <v>370</v>
      </c>
      <c r="AT190" s="246" t="s">
        <v>201</v>
      </c>
      <c r="AU190" s="246" t="s">
        <v>126</v>
      </c>
      <c r="AY190" s="18" t="s">
        <v>149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8" t="s">
        <v>126</v>
      </c>
      <c r="BK190" s="247">
        <f>ROUND(I190*H190,2)</f>
        <v>0</v>
      </c>
      <c r="BL190" s="18" t="s">
        <v>280</v>
      </c>
      <c r="BM190" s="246" t="s">
        <v>1429</v>
      </c>
    </row>
    <row r="191" s="2" customFormat="1" ht="24.15" customHeight="1">
      <c r="A191" s="39"/>
      <c r="B191" s="40"/>
      <c r="C191" s="234" t="s">
        <v>405</v>
      </c>
      <c r="D191" s="234" t="s">
        <v>151</v>
      </c>
      <c r="E191" s="235" t="s">
        <v>1430</v>
      </c>
      <c r="F191" s="236" t="s">
        <v>1431</v>
      </c>
      <c r="G191" s="237" t="s">
        <v>187</v>
      </c>
      <c r="H191" s="238">
        <v>4</v>
      </c>
      <c r="I191" s="239"/>
      <c r="J191" s="240">
        <f>ROUND(I191*H191,2)</f>
        <v>0</v>
      </c>
      <c r="K191" s="236" t="s">
        <v>154</v>
      </c>
      <c r="L191" s="45"/>
      <c r="M191" s="248" t="s">
        <v>1</v>
      </c>
      <c r="N191" s="249" t="s">
        <v>44</v>
      </c>
      <c r="O191" s="92"/>
      <c r="P191" s="250">
        <f>O191*H191</f>
        <v>0</v>
      </c>
      <c r="Q191" s="250">
        <v>0</v>
      </c>
      <c r="R191" s="250">
        <f>Q191*H191</f>
        <v>0</v>
      </c>
      <c r="S191" s="250">
        <v>0</v>
      </c>
      <c r="T191" s="25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6" t="s">
        <v>280</v>
      </c>
      <c r="AT191" s="246" t="s">
        <v>151</v>
      </c>
      <c r="AU191" s="246" t="s">
        <v>126</v>
      </c>
      <c r="AY191" s="18" t="s">
        <v>149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8" t="s">
        <v>126</v>
      </c>
      <c r="BK191" s="247">
        <f>ROUND(I191*H191,2)</f>
        <v>0</v>
      </c>
      <c r="BL191" s="18" t="s">
        <v>280</v>
      </c>
      <c r="BM191" s="246" t="s">
        <v>1432</v>
      </c>
    </row>
    <row r="192" s="2" customFormat="1" ht="16.5" customHeight="1">
      <c r="A192" s="39"/>
      <c r="B192" s="40"/>
      <c r="C192" s="264" t="s">
        <v>410</v>
      </c>
      <c r="D192" s="264" t="s">
        <v>201</v>
      </c>
      <c r="E192" s="265" t="s">
        <v>1433</v>
      </c>
      <c r="F192" s="266" t="s">
        <v>1434</v>
      </c>
      <c r="G192" s="267" t="s">
        <v>187</v>
      </c>
      <c r="H192" s="268">
        <v>4</v>
      </c>
      <c r="I192" s="269"/>
      <c r="J192" s="270">
        <f>ROUND(I192*H192,2)</f>
        <v>0</v>
      </c>
      <c r="K192" s="266" t="s">
        <v>1</v>
      </c>
      <c r="L192" s="271"/>
      <c r="M192" s="272" t="s">
        <v>1</v>
      </c>
      <c r="N192" s="273" t="s">
        <v>44</v>
      </c>
      <c r="O192" s="92"/>
      <c r="P192" s="250">
        <f>O192*H192</f>
        <v>0</v>
      </c>
      <c r="Q192" s="250">
        <v>4.0000000000000003E-05</v>
      </c>
      <c r="R192" s="250">
        <f>Q192*H192</f>
        <v>0.00016000000000000001</v>
      </c>
      <c r="S192" s="250">
        <v>0</v>
      </c>
      <c r="T192" s="25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6" t="s">
        <v>370</v>
      </c>
      <c r="AT192" s="246" t="s">
        <v>201</v>
      </c>
      <c r="AU192" s="246" t="s">
        <v>126</v>
      </c>
      <c r="AY192" s="18" t="s">
        <v>149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8" t="s">
        <v>126</v>
      </c>
      <c r="BK192" s="247">
        <f>ROUND(I192*H192,2)</f>
        <v>0</v>
      </c>
      <c r="BL192" s="18" t="s">
        <v>280</v>
      </c>
      <c r="BM192" s="246" t="s">
        <v>1435</v>
      </c>
    </row>
    <row r="193" s="2" customFormat="1" ht="24.15" customHeight="1">
      <c r="A193" s="39"/>
      <c r="B193" s="40"/>
      <c r="C193" s="234" t="s">
        <v>414</v>
      </c>
      <c r="D193" s="234" t="s">
        <v>151</v>
      </c>
      <c r="E193" s="235" t="s">
        <v>1436</v>
      </c>
      <c r="F193" s="236" t="s">
        <v>1437</v>
      </c>
      <c r="G193" s="237" t="s">
        <v>187</v>
      </c>
      <c r="H193" s="238">
        <v>3</v>
      </c>
      <c r="I193" s="239"/>
      <c r="J193" s="240">
        <f>ROUND(I193*H193,2)</f>
        <v>0</v>
      </c>
      <c r="K193" s="236" t="s">
        <v>154</v>
      </c>
      <c r="L193" s="45"/>
      <c r="M193" s="248" t="s">
        <v>1</v>
      </c>
      <c r="N193" s="249" t="s">
        <v>44</v>
      </c>
      <c r="O193" s="92"/>
      <c r="P193" s="250">
        <f>O193*H193</f>
        <v>0</v>
      </c>
      <c r="Q193" s="250">
        <v>0</v>
      </c>
      <c r="R193" s="250">
        <f>Q193*H193</f>
        <v>0</v>
      </c>
      <c r="S193" s="250">
        <v>0</v>
      </c>
      <c r="T193" s="25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6" t="s">
        <v>280</v>
      </c>
      <c r="AT193" s="246" t="s">
        <v>151</v>
      </c>
      <c r="AU193" s="246" t="s">
        <v>126</v>
      </c>
      <c r="AY193" s="18" t="s">
        <v>149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18" t="s">
        <v>126</v>
      </c>
      <c r="BK193" s="247">
        <f>ROUND(I193*H193,2)</f>
        <v>0</v>
      </c>
      <c r="BL193" s="18" t="s">
        <v>280</v>
      </c>
      <c r="BM193" s="246" t="s">
        <v>1438</v>
      </c>
    </row>
    <row r="194" s="2" customFormat="1" ht="16.5" customHeight="1">
      <c r="A194" s="39"/>
      <c r="B194" s="40"/>
      <c r="C194" s="264" t="s">
        <v>419</v>
      </c>
      <c r="D194" s="264" t="s">
        <v>201</v>
      </c>
      <c r="E194" s="265" t="s">
        <v>1439</v>
      </c>
      <c r="F194" s="266" t="s">
        <v>1440</v>
      </c>
      <c r="G194" s="267" t="s">
        <v>187</v>
      </c>
      <c r="H194" s="268">
        <v>3</v>
      </c>
      <c r="I194" s="269"/>
      <c r="J194" s="270">
        <f>ROUND(I194*H194,2)</f>
        <v>0</v>
      </c>
      <c r="K194" s="266" t="s">
        <v>1</v>
      </c>
      <c r="L194" s="271"/>
      <c r="M194" s="272" t="s">
        <v>1</v>
      </c>
      <c r="N194" s="273" t="s">
        <v>44</v>
      </c>
      <c r="O194" s="92"/>
      <c r="P194" s="250">
        <f>O194*H194</f>
        <v>0</v>
      </c>
      <c r="Q194" s="250">
        <v>6.0000000000000002E-05</v>
      </c>
      <c r="R194" s="250">
        <f>Q194*H194</f>
        <v>0.00018000000000000001</v>
      </c>
      <c r="S194" s="250">
        <v>0</v>
      </c>
      <c r="T194" s="25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6" t="s">
        <v>370</v>
      </c>
      <c r="AT194" s="246" t="s">
        <v>201</v>
      </c>
      <c r="AU194" s="246" t="s">
        <v>126</v>
      </c>
      <c r="AY194" s="18" t="s">
        <v>149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8" t="s">
        <v>126</v>
      </c>
      <c r="BK194" s="247">
        <f>ROUND(I194*H194,2)</f>
        <v>0</v>
      </c>
      <c r="BL194" s="18" t="s">
        <v>280</v>
      </c>
      <c r="BM194" s="246" t="s">
        <v>1441</v>
      </c>
    </row>
    <row r="195" s="2" customFormat="1" ht="24.15" customHeight="1">
      <c r="A195" s="39"/>
      <c r="B195" s="40"/>
      <c r="C195" s="234" t="s">
        <v>424</v>
      </c>
      <c r="D195" s="234" t="s">
        <v>151</v>
      </c>
      <c r="E195" s="235" t="s">
        <v>1442</v>
      </c>
      <c r="F195" s="236" t="s">
        <v>1443</v>
      </c>
      <c r="G195" s="237" t="s">
        <v>187</v>
      </c>
      <c r="H195" s="238">
        <v>1</v>
      </c>
      <c r="I195" s="239"/>
      <c r="J195" s="240">
        <f>ROUND(I195*H195,2)</f>
        <v>0</v>
      </c>
      <c r="K195" s="236" t="s">
        <v>154</v>
      </c>
      <c r="L195" s="45"/>
      <c r="M195" s="248" t="s">
        <v>1</v>
      </c>
      <c r="N195" s="249" t="s">
        <v>44</v>
      </c>
      <c r="O195" s="92"/>
      <c r="P195" s="250">
        <f>O195*H195</f>
        <v>0</v>
      </c>
      <c r="Q195" s="250">
        <v>0</v>
      </c>
      <c r="R195" s="250">
        <f>Q195*H195</f>
        <v>0</v>
      </c>
      <c r="S195" s="250">
        <v>0</v>
      </c>
      <c r="T195" s="25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6" t="s">
        <v>280</v>
      </c>
      <c r="AT195" s="246" t="s">
        <v>151</v>
      </c>
      <c r="AU195" s="246" t="s">
        <v>126</v>
      </c>
      <c r="AY195" s="18" t="s">
        <v>149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8" t="s">
        <v>126</v>
      </c>
      <c r="BK195" s="247">
        <f>ROUND(I195*H195,2)</f>
        <v>0</v>
      </c>
      <c r="BL195" s="18" t="s">
        <v>280</v>
      </c>
      <c r="BM195" s="246" t="s">
        <v>1444</v>
      </c>
    </row>
    <row r="196" s="2" customFormat="1" ht="24.15" customHeight="1">
      <c r="A196" s="39"/>
      <c r="B196" s="40"/>
      <c r="C196" s="234" t="s">
        <v>428</v>
      </c>
      <c r="D196" s="234" t="s">
        <v>151</v>
      </c>
      <c r="E196" s="235" t="s">
        <v>1445</v>
      </c>
      <c r="F196" s="236" t="s">
        <v>1446</v>
      </c>
      <c r="G196" s="237" t="s">
        <v>187</v>
      </c>
      <c r="H196" s="238">
        <v>1</v>
      </c>
      <c r="I196" s="239"/>
      <c r="J196" s="240">
        <f>ROUND(I196*H196,2)</f>
        <v>0</v>
      </c>
      <c r="K196" s="236" t="s">
        <v>154</v>
      </c>
      <c r="L196" s="45"/>
      <c r="M196" s="248" t="s">
        <v>1</v>
      </c>
      <c r="N196" s="249" t="s">
        <v>44</v>
      </c>
      <c r="O196" s="92"/>
      <c r="P196" s="250">
        <f>O196*H196</f>
        <v>0</v>
      </c>
      <c r="Q196" s="250">
        <v>0</v>
      </c>
      <c r="R196" s="250">
        <f>Q196*H196</f>
        <v>0</v>
      </c>
      <c r="S196" s="250">
        <v>0</v>
      </c>
      <c r="T196" s="25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6" t="s">
        <v>280</v>
      </c>
      <c r="AT196" s="246" t="s">
        <v>151</v>
      </c>
      <c r="AU196" s="246" t="s">
        <v>126</v>
      </c>
      <c r="AY196" s="18" t="s">
        <v>149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8" t="s">
        <v>126</v>
      </c>
      <c r="BK196" s="247">
        <f>ROUND(I196*H196,2)</f>
        <v>0</v>
      </c>
      <c r="BL196" s="18" t="s">
        <v>280</v>
      </c>
      <c r="BM196" s="246" t="s">
        <v>1447</v>
      </c>
    </row>
    <row r="197" s="2" customFormat="1" ht="24.15" customHeight="1">
      <c r="A197" s="39"/>
      <c r="B197" s="40"/>
      <c r="C197" s="264" t="s">
        <v>433</v>
      </c>
      <c r="D197" s="264" t="s">
        <v>201</v>
      </c>
      <c r="E197" s="265" t="s">
        <v>1448</v>
      </c>
      <c r="F197" s="266" t="s">
        <v>1449</v>
      </c>
      <c r="G197" s="267" t="s">
        <v>187</v>
      </c>
      <c r="H197" s="268">
        <v>1</v>
      </c>
      <c r="I197" s="269"/>
      <c r="J197" s="270">
        <f>ROUND(I197*H197,2)</f>
        <v>0</v>
      </c>
      <c r="K197" s="266" t="s">
        <v>1</v>
      </c>
      <c r="L197" s="271"/>
      <c r="M197" s="272" t="s">
        <v>1</v>
      </c>
      <c r="N197" s="273" t="s">
        <v>44</v>
      </c>
      <c r="O197" s="92"/>
      <c r="P197" s="250">
        <f>O197*H197</f>
        <v>0</v>
      </c>
      <c r="Q197" s="250">
        <v>0.00038999999999999999</v>
      </c>
      <c r="R197" s="250">
        <f>Q197*H197</f>
        <v>0.00038999999999999999</v>
      </c>
      <c r="S197" s="250">
        <v>0</v>
      </c>
      <c r="T197" s="25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6" t="s">
        <v>370</v>
      </c>
      <c r="AT197" s="246" t="s">
        <v>201</v>
      </c>
      <c r="AU197" s="246" t="s">
        <v>126</v>
      </c>
      <c r="AY197" s="18" t="s">
        <v>149</v>
      </c>
      <c r="BE197" s="247">
        <f>IF(N197="základní",J197,0)</f>
        <v>0</v>
      </c>
      <c r="BF197" s="247">
        <f>IF(N197="snížená",J197,0)</f>
        <v>0</v>
      </c>
      <c r="BG197" s="247">
        <f>IF(N197="zákl. přenesená",J197,0)</f>
        <v>0</v>
      </c>
      <c r="BH197" s="247">
        <f>IF(N197="sníž. přenesená",J197,0)</f>
        <v>0</v>
      </c>
      <c r="BI197" s="247">
        <f>IF(N197="nulová",J197,0)</f>
        <v>0</v>
      </c>
      <c r="BJ197" s="18" t="s">
        <v>126</v>
      </c>
      <c r="BK197" s="247">
        <f>ROUND(I197*H197,2)</f>
        <v>0</v>
      </c>
      <c r="BL197" s="18" t="s">
        <v>280</v>
      </c>
      <c r="BM197" s="246" t="s">
        <v>1450</v>
      </c>
    </row>
    <row r="198" s="2" customFormat="1" ht="24.15" customHeight="1">
      <c r="A198" s="39"/>
      <c r="B198" s="40"/>
      <c r="C198" s="234" t="s">
        <v>438</v>
      </c>
      <c r="D198" s="234" t="s">
        <v>151</v>
      </c>
      <c r="E198" s="235" t="s">
        <v>1451</v>
      </c>
      <c r="F198" s="236" t="s">
        <v>1452</v>
      </c>
      <c r="G198" s="237" t="s">
        <v>187</v>
      </c>
      <c r="H198" s="238">
        <v>14</v>
      </c>
      <c r="I198" s="239"/>
      <c r="J198" s="240">
        <f>ROUND(I198*H198,2)</f>
        <v>0</v>
      </c>
      <c r="K198" s="236" t="s">
        <v>154</v>
      </c>
      <c r="L198" s="45"/>
      <c r="M198" s="248" t="s">
        <v>1</v>
      </c>
      <c r="N198" s="249" t="s">
        <v>44</v>
      </c>
      <c r="O198" s="92"/>
      <c r="P198" s="250">
        <f>O198*H198</f>
        <v>0</v>
      </c>
      <c r="Q198" s="250">
        <v>0</v>
      </c>
      <c r="R198" s="250">
        <f>Q198*H198</f>
        <v>0</v>
      </c>
      <c r="S198" s="250">
        <v>0</v>
      </c>
      <c r="T198" s="25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6" t="s">
        <v>280</v>
      </c>
      <c r="AT198" s="246" t="s">
        <v>151</v>
      </c>
      <c r="AU198" s="246" t="s">
        <v>126</v>
      </c>
      <c r="AY198" s="18" t="s">
        <v>149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8" t="s">
        <v>126</v>
      </c>
      <c r="BK198" s="247">
        <f>ROUND(I198*H198,2)</f>
        <v>0</v>
      </c>
      <c r="BL198" s="18" t="s">
        <v>280</v>
      </c>
      <c r="BM198" s="246" t="s">
        <v>1453</v>
      </c>
    </row>
    <row r="199" s="2" customFormat="1" ht="33" customHeight="1">
      <c r="A199" s="39"/>
      <c r="B199" s="40"/>
      <c r="C199" s="234" t="s">
        <v>444</v>
      </c>
      <c r="D199" s="234" t="s">
        <v>151</v>
      </c>
      <c r="E199" s="235" t="s">
        <v>1454</v>
      </c>
      <c r="F199" s="236" t="s">
        <v>1455</v>
      </c>
      <c r="G199" s="237" t="s">
        <v>187</v>
      </c>
      <c r="H199" s="238">
        <v>15</v>
      </c>
      <c r="I199" s="239"/>
      <c r="J199" s="240">
        <f>ROUND(I199*H199,2)</f>
        <v>0</v>
      </c>
      <c r="K199" s="236" t="s">
        <v>154</v>
      </c>
      <c r="L199" s="45"/>
      <c r="M199" s="248" t="s">
        <v>1</v>
      </c>
      <c r="N199" s="249" t="s">
        <v>44</v>
      </c>
      <c r="O199" s="92"/>
      <c r="P199" s="250">
        <f>O199*H199</f>
        <v>0</v>
      </c>
      <c r="Q199" s="250">
        <v>0</v>
      </c>
      <c r="R199" s="250">
        <f>Q199*H199</f>
        <v>0</v>
      </c>
      <c r="S199" s="250">
        <v>0</v>
      </c>
      <c r="T199" s="25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6" t="s">
        <v>280</v>
      </c>
      <c r="AT199" s="246" t="s">
        <v>151</v>
      </c>
      <c r="AU199" s="246" t="s">
        <v>126</v>
      </c>
      <c r="AY199" s="18" t="s">
        <v>149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18" t="s">
        <v>126</v>
      </c>
      <c r="BK199" s="247">
        <f>ROUND(I199*H199,2)</f>
        <v>0</v>
      </c>
      <c r="BL199" s="18" t="s">
        <v>280</v>
      </c>
      <c r="BM199" s="246" t="s">
        <v>1456</v>
      </c>
    </row>
    <row r="200" s="2" customFormat="1" ht="33" customHeight="1">
      <c r="A200" s="39"/>
      <c r="B200" s="40"/>
      <c r="C200" s="234" t="s">
        <v>450</v>
      </c>
      <c r="D200" s="234" t="s">
        <v>151</v>
      </c>
      <c r="E200" s="235" t="s">
        <v>1457</v>
      </c>
      <c r="F200" s="236" t="s">
        <v>1458</v>
      </c>
      <c r="G200" s="237" t="s">
        <v>187</v>
      </c>
      <c r="H200" s="238">
        <v>1</v>
      </c>
      <c r="I200" s="239"/>
      <c r="J200" s="240">
        <f>ROUND(I200*H200,2)</f>
        <v>0</v>
      </c>
      <c r="K200" s="236" t="s">
        <v>154</v>
      </c>
      <c r="L200" s="45"/>
      <c r="M200" s="248" t="s">
        <v>1</v>
      </c>
      <c r="N200" s="249" t="s">
        <v>44</v>
      </c>
      <c r="O200" s="92"/>
      <c r="P200" s="250">
        <f>O200*H200</f>
        <v>0</v>
      </c>
      <c r="Q200" s="250">
        <v>0</v>
      </c>
      <c r="R200" s="250">
        <f>Q200*H200</f>
        <v>0</v>
      </c>
      <c r="S200" s="250">
        <v>0</v>
      </c>
      <c r="T200" s="25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6" t="s">
        <v>280</v>
      </c>
      <c r="AT200" s="246" t="s">
        <v>151</v>
      </c>
      <c r="AU200" s="246" t="s">
        <v>126</v>
      </c>
      <c r="AY200" s="18" t="s">
        <v>149</v>
      </c>
      <c r="BE200" s="247">
        <f>IF(N200="základní",J200,0)</f>
        <v>0</v>
      </c>
      <c r="BF200" s="247">
        <f>IF(N200="snížená",J200,0)</f>
        <v>0</v>
      </c>
      <c r="BG200" s="247">
        <f>IF(N200="zákl. přenesená",J200,0)</f>
        <v>0</v>
      </c>
      <c r="BH200" s="247">
        <f>IF(N200="sníž. přenesená",J200,0)</f>
        <v>0</v>
      </c>
      <c r="BI200" s="247">
        <f>IF(N200="nulová",J200,0)</f>
        <v>0</v>
      </c>
      <c r="BJ200" s="18" t="s">
        <v>126</v>
      </c>
      <c r="BK200" s="247">
        <f>ROUND(I200*H200,2)</f>
        <v>0</v>
      </c>
      <c r="BL200" s="18" t="s">
        <v>280</v>
      </c>
      <c r="BM200" s="246" t="s">
        <v>1459</v>
      </c>
    </row>
    <row r="201" s="2" customFormat="1" ht="21.75" customHeight="1">
      <c r="A201" s="39"/>
      <c r="B201" s="40"/>
      <c r="C201" s="264" t="s">
        <v>455</v>
      </c>
      <c r="D201" s="264" t="s">
        <v>201</v>
      </c>
      <c r="E201" s="265" t="s">
        <v>1460</v>
      </c>
      <c r="F201" s="266" t="s">
        <v>1461</v>
      </c>
      <c r="G201" s="267" t="s">
        <v>187</v>
      </c>
      <c r="H201" s="268">
        <v>1</v>
      </c>
      <c r="I201" s="269"/>
      <c r="J201" s="270">
        <f>ROUND(I201*H201,2)</f>
        <v>0</v>
      </c>
      <c r="K201" s="266" t="s">
        <v>1</v>
      </c>
      <c r="L201" s="271"/>
      <c r="M201" s="272" t="s">
        <v>1</v>
      </c>
      <c r="N201" s="273" t="s">
        <v>44</v>
      </c>
      <c r="O201" s="92"/>
      <c r="P201" s="250">
        <f>O201*H201</f>
        <v>0</v>
      </c>
      <c r="Q201" s="250">
        <v>0.00013999999999999999</v>
      </c>
      <c r="R201" s="250">
        <f>Q201*H201</f>
        <v>0.00013999999999999999</v>
      </c>
      <c r="S201" s="250">
        <v>0</v>
      </c>
      <c r="T201" s="25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6" t="s">
        <v>370</v>
      </c>
      <c r="AT201" s="246" t="s">
        <v>201</v>
      </c>
      <c r="AU201" s="246" t="s">
        <v>126</v>
      </c>
      <c r="AY201" s="18" t="s">
        <v>149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8" t="s">
        <v>126</v>
      </c>
      <c r="BK201" s="247">
        <f>ROUND(I201*H201,2)</f>
        <v>0</v>
      </c>
      <c r="BL201" s="18" t="s">
        <v>280</v>
      </c>
      <c r="BM201" s="246" t="s">
        <v>1462</v>
      </c>
    </row>
    <row r="202" s="2" customFormat="1" ht="24.15" customHeight="1">
      <c r="A202" s="39"/>
      <c r="B202" s="40"/>
      <c r="C202" s="234" t="s">
        <v>467</v>
      </c>
      <c r="D202" s="234" t="s">
        <v>151</v>
      </c>
      <c r="E202" s="235" t="s">
        <v>1463</v>
      </c>
      <c r="F202" s="236" t="s">
        <v>1464</v>
      </c>
      <c r="G202" s="237" t="s">
        <v>187</v>
      </c>
      <c r="H202" s="238">
        <v>1</v>
      </c>
      <c r="I202" s="239"/>
      <c r="J202" s="240">
        <f>ROUND(I202*H202,2)</f>
        <v>0</v>
      </c>
      <c r="K202" s="236" t="s">
        <v>154</v>
      </c>
      <c r="L202" s="45"/>
      <c r="M202" s="248" t="s">
        <v>1</v>
      </c>
      <c r="N202" s="249" t="s">
        <v>44</v>
      </c>
      <c r="O202" s="92"/>
      <c r="P202" s="250">
        <f>O202*H202</f>
        <v>0</v>
      </c>
      <c r="Q202" s="250">
        <v>0</v>
      </c>
      <c r="R202" s="250">
        <f>Q202*H202</f>
        <v>0</v>
      </c>
      <c r="S202" s="250">
        <v>0</v>
      </c>
      <c r="T202" s="25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6" t="s">
        <v>280</v>
      </c>
      <c r="AT202" s="246" t="s">
        <v>151</v>
      </c>
      <c r="AU202" s="246" t="s">
        <v>126</v>
      </c>
      <c r="AY202" s="18" t="s">
        <v>149</v>
      </c>
      <c r="BE202" s="247">
        <f>IF(N202="základní",J202,0)</f>
        <v>0</v>
      </c>
      <c r="BF202" s="247">
        <f>IF(N202="snížená",J202,0)</f>
        <v>0</v>
      </c>
      <c r="BG202" s="247">
        <f>IF(N202="zákl. přenesená",J202,0)</f>
        <v>0</v>
      </c>
      <c r="BH202" s="247">
        <f>IF(N202="sníž. přenesená",J202,0)</f>
        <v>0</v>
      </c>
      <c r="BI202" s="247">
        <f>IF(N202="nulová",J202,0)</f>
        <v>0</v>
      </c>
      <c r="BJ202" s="18" t="s">
        <v>126</v>
      </c>
      <c r="BK202" s="247">
        <f>ROUND(I202*H202,2)</f>
        <v>0</v>
      </c>
      <c r="BL202" s="18" t="s">
        <v>280</v>
      </c>
      <c r="BM202" s="246" t="s">
        <v>1465</v>
      </c>
    </row>
    <row r="203" s="2" customFormat="1" ht="16.5" customHeight="1">
      <c r="A203" s="39"/>
      <c r="B203" s="40"/>
      <c r="C203" s="264" t="s">
        <v>471</v>
      </c>
      <c r="D203" s="264" t="s">
        <v>201</v>
      </c>
      <c r="E203" s="265" t="s">
        <v>1466</v>
      </c>
      <c r="F203" s="266" t="s">
        <v>1467</v>
      </c>
      <c r="G203" s="267" t="s">
        <v>187</v>
      </c>
      <c r="H203" s="268">
        <v>1</v>
      </c>
      <c r="I203" s="269"/>
      <c r="J203" s="270">
        <f>ROUND(I203*H203,2)</f>
        <v>0</v>
      </c>
      <c r="K203" s="266" t="s">
        <v>154</v>
      </c>
      <c r="L203" s="271"/>
      <c r="M203" s="272" t="s">
        <v>1</v>
      </c>
      <c r="N203" s="273" t="s">
        <v>44</v>
      </c>
      <c r="O203" s="92"/>
      <c r="P203" s="250">
        <f>O203*H203</f>
        <v>0</v>
      </c>
      <c r="Q203" s="250">
        <v>0.00011</v>
      </c>
      <c r="R203" s="250">
        <f>Q203*H203</f>
        <v>0.00011</v>
      </c>
      <c r="S203" s="250">
        <v>0</v>
      </c>
      <c r="T203" s="25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6" t="s">
        <v>370</v>
      </c>
      <c r="AT203" s="246" t="s">
        <v>201</v>
      </c>
      <c r="AU203" s="246" t="s">
        <v>126</v>
      </c>
      <c r="AY203" s="18" t="s">
        <v>149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8" t="s">
        <v>126</v>
      </c>
      <c r="BK203" s="247">
        <f>ROUND(I203*H203,2)</f>
        <v>0</v>
      </c>
      <c r="BL203" s="18" t="s">
        <v>280</v>
      </c>
      <c r="BM203" s="246" t="s">
        <v>1468</v>
      </c>
    </row>
    <row r="204" s="2" customFormat="1" ht="24.15" customHeight="1">
      <c r="A204" s="39"/>
      <c r="B204" s="40"/>
      <c r="C204" s="234" t="s">
        <v>476</v>
      </c>
      <c r="D204" s="234" t="s">
        <v>151</v>
      </c>
      <c r="E204" s="235" t="s">
        <v>1469</v>
      </c>
      <c r="F204" s="236" t="s">
        <v>1470</v>
      </c>
      <c r="G204" s="237" t="s">
        <v>187</v>
      </c>
      <c r="H204" s="238">
        <v>1</v>
      </c>
      <c r="I204" s="239"/>
      <c r="J204" s="240">
        <f>ROUND(I204*H204,2)</f>
        <v>0</v>
      </c>
      <c r="K204" s="236" t="s">
        <v>154</v>
      </c>
      <c r="L204" s="45"/>
      <c r="M204" s="248" t="s">
        <v>1</v>
      </c>
      <c r="N204" s="249" t="s">
        <v>44</v>
      </c>
      <c r="O204" s="92"/>
      <c r="P204" s="250">
        <f>O204*H204</f>
        <v>0</v>
      </c>
      <c r="Q204" s="250">
        <v>0</v>
      </c>
      <c r="R204" s="250">
        <f>Q204*H204</f>
        <v>0</v>
      </c>
      <c r="S204" s="250">
        <v>0</v>
      </c>
      <c r="T204" s="25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6" t="s">
        <v>280</v>
      </c>
      <c r="AT204" s="246" t="s">
        <v>151</v>
      </c>
      <c r="AU204" s="246" t="s">
        <v>126</v>
      </c>
      <c r="AY204" s="18" t="s">
        <v>149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18" t="s">
        <v>126</v>
      </c>
      <c r="BK204" s="247">
        <f>ROUND(I204*H204,2)</f>
        <v>0</v>
      </c>
      <c r="BL204" s="18" t="s">
        <v>280</v>
      </c>
      <c r="BM204" s="246" t="s">
        <v>1471</v>
      </c>
    </row>
    <row r="205" s="2" customFormat="1" ht="24.15" customHeight="1">
      <c r="A205" s="39"/>
      <c r="B205" s="40"/>
      <c r="C205" s="234" t="s">
        <v>480</v>
      </c>
      <c r="D205" s="234" t="s">
        <v>151</v>
      </c>
      <c r="E205" s="235" t="s">
        <v>1472</v>
      </c>
      <c r="F205" s="236" t="s">
        <v>1473</v>
      </c>
      <c r="G205" s="237" t="s">
        <v>198</v>
      </c>
      <c r="H205" s="238">
        <v>0.152</v>
      </c>
      <c r="I205" s="239"/>
      <c r="J205" s="240">
        <f>ROUND(I205*H205,2)</f>
        <v>0</v>
      </c>
      <c r="K205" s="236" t="s">
        <v>154</v>
      </c>
      <c r="L205" s="45"/>
      <c r="M205" s="248" t="s">
        <v>1</v>
      </c>
      <c r="N205" s="249" t="s">
        <v>44</v>
      </c>
      <c r="O205" s="92"/>
      <c r="P205" s="250">
        <f>O205*H205</f>
        <v>0</v>
      </c>
      <c r="Q205" s="250">
        <v>0</v>
      </c>
      <c r="R205" s="250">
        <f>Q205*H205</f>
        <v>0</v>
      </c>
      <c r="S205" s="250">
        <v>0</v>
      </c>
      <c r="T205" s="25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6" t="s">
        <v>280</v>
      </c>
      <c r="AT205" s="246" t="s">
        <v>151</v>
      </c>
      <c r="AU205" s="246" t="s">
        <v>126</v>
      </c>
      <c r="AY205" s="18" t="s">
        <v>149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8" t="s">
        <v>126</v>
      </c>
      <c r="BK205" s="247">
        <f>ROUND(I205*H205,2)</f>
        <v>0</v>
      </c>
      <c r="BL205" s="18" t="s">
        <v>280</v>
      </c>
      <c r="BM205" s="246" t="s">
        <v>1474</v>
      </c>
    </row>
    <row r="206" s="2" customFormat="1" ht="24.15" customHeight="1">
      <c r="A206" s="39"/>
      <c r="B206" s="40"/>
      <c r="C206" s="234" t="s">
        <v>486</v>
      </c>
      <c r="D206" s="234" t="s">
        <v>151</v>
      </c>
      <c r="E206" s="235" t="s">
        <v>1475</v>
      </c>
      <c r="F206" s="236" t="s">
        <v>1476</v>
      </c>
      <c r="G206" s="237" t="s">
        <v>198</v>
      </c>
      <c r="H206" s="238">
        <v>0.152</v>
      </c>
      <c r="I206" s="239"/>
      <c r="J206" s="240">
        <f>ROUND(I206*H206,2)</f>
        <v>0</v>
      </c>
      <c r="K206" s="236" t="s">
        <v>154</v>
      </c>
      <c r="L206" s="45"/>
      <c r="M206" s="248" t="s">
        <v>1</v>
      </c>
      <c r="N206" s="249" t="s">
        <v>44</v>
      </c>
      <c r="O206" s="92"/>
      <c r="P206" s="250">
        <f>O206*H206</f>
        <v>0</v>
      </c>
      <c r="Q206" s="250">
        <v>0</v>
      </c>
      <c r="R206" s="250">
        <f>Q206*H206</f>
        <v>0</v>
      </c>
      <c r="S206" s="250">
        <v>0</v>
      </c>
      <c r="T206" s="25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6" t="s">
        <v>280</v>
      </c>
      <c r="AT206" s="246" t="s">
        <v>151</v>
      </c>
      <c r="AU206" s="246" t="s">
        <v>126</v>
      </c>
      <c r="AY206" s="18" t="s">
        <v>149</v>
      </c>
      <c r="BE206" s="247">
        <f>IF(N206="základní",J206,0)</f>
        <v>0</v>
      </c>
      <c r="BF206" s="247">
        <f>IF(N206="snížená",J206,0)</f>
        <v>0</v>
      </c>
      <c r="BG206" s="247">
        <f>IF(N206="zákl. přenesená",J206,0)</f>
        <v>0</v>
      </c>
      <c r="BH206" s="247">
        <f>IF(N206="sníž. přenesená",J206,0)</f>
        <v>0</v>
      </c>
      <c r="BI206" s="247">
        <f>IF(N206="nulová",J206,0)</f>
        <v>0</v>
      </c>
      <c r="BJ206" s="18" t="s">
        <v>126</v>
      </c>
      <c r="BK206" s="247">
        <f>ROUND(I206*H206,2)</f>
        <v>0</v>
      </c>
      <c r="BL206" s="18" t="s">
        <v>280</v>
      </c>
      <c r="BM206" s="246" t="s">
        <v>1477</v>
      </c>
    </row>
    <row r="207" s="12" customFormat="1" ht="25.92" customHeight="1">
      <c r="A207" s="12"/>
      <c r="B207" s="218"/>
      <c r="C207" s="219"/>
      <c r="D207" s="220" t="s">
        <v>77</v>
      </c>
      <c r="E207" s="221" t="s">
        <v>1289</v>
      </c>
      <c r="F207" s="221" t="s">
        <v>1290</v>
      </c>
      <c r="G207" s="219"/>
      <c r="H207" s="219"/>
      <c r="I207" s="222"/>
      <c r="J207" s="223">
        <f>BK207</f>
        <v>0</v>
      </c>
      <c r="K207" s="219"/>
      <c r="L207" s="224"/>
      <c r="M207" s="225"/>
      <c r="N207" s="226"/>
      <c r="O207" s="226"/>
      <c r="P207" s="227">
        <f>P208</f>
        <v>0</v>
      </c>
      <c r="Q207" s="226"/>
      <c r="R207" s="227">
        <f>R208</f>
        <v>0</v>
      </c>
      <c r="S207" s="226"/>
      <c r="T207" s="228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9" t="s">
        <v>188</v>
      </c>
      <c r="AT207" s="230" t="s">
        <v>77</v>
      </c>
      <c r="AU207" s="230" t="s">
        <v>78</v>
      </c>
      <c r="AY207" s="229" t="s">
        <v>149</v>
      </c>
      <c r="BK207" s="231">
        <f>BK208</f>
        <v>0</v>
      </c>
    </row>
    <row r="208" s="2" customFormat="1" ht="16.5" customHeight="1">
      <c r="A208" s="39"/>
      <c r="B208" s="40"/>
      <c r="C208" s="234" t="s">
        <v>494</v>
      </c>
      <c r="D208" s="234" t="s">
        <v>151</v>
      </c>
      <c r="E208" s="235" t="s">
        <v>1478</v>
      </c>
      <c r="F208" s="236" t="s">
        <v>1479</v>
      </c>
      <c r="G208" s="237" t="s">
        <v>1293</v>
      </c>
      <c r="H208" s="238">
        <v>6</v>
      </c>
      <c r="I208" s="239"/>
      <c r="J208" s="240">
        <f>ROUND(I208*H208,2)</f>
        <v>0</v>
      </c>
      <c r="K208" s="236" t="s">
        <v>154</v>
      </c>
      <c r="L208" s="45"/>
      <c r="M208" s="241" t="s">
        <v>1</v>
      </c>
      <c r="N208" s="242" t="s">
        <v>44</v>
      </c>
      <c r="O208" s="243"/>
      <c r="P208" s="244">
        <f>O208*H208</f>
        <v>0</v>
      </c>
      <c r="Q208" s="244">
        <v>0</v>
      </c>
      <c r="R208" s="244">
        <f>Q208*H208</f>
        <v>0</v>
      </c>
      <c r="S208" s="244">
        <v>0</v>
      </c>
      <c r="T208" s="24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6" t="s">
        <v>1294</v>
      </c>
      <c r="AT208" s="246" t="s">
        <v>151</v>
      </c>
      <c r="AU208" s="246" t="s">
        <v>86</v>
      </c>
      <c r="AY208" s="18" t="s">
        <v>149</v>
      </c>
      <c r="BE208" s="247">
        <f>IF(N208="základní",J208,0)</f>
        <v>0</v>
      </c>
      <c r="BF208" s="247">
        <f>IF(N208="snížená",J208,0)</f>
        <v>0</v>
      </c>
      <c r="BG208" s="247">
        <f>IF(N208="zákl. přenesená",J208,0)</f>
        <v>0</v>
      </c>
      <c r="BH208" s="247">
        <f>IF(N208="sníž. přenesená",J208,0)</f>
        <v>0</v>
      </c>
      <c r="BI208" s="247">
        <f>IF(N208="nulová",J208,0)</f>
        <v>0</v>
      </c>
      <c r="BJ208" s="18" t="s">
        <v>126</v>
      </c>
      <c r="BK208" s="247">
        <f>ROUND(I208*H208,2)</f>
        <v>0</v>
      </c>
      <c r="BL208" s="18" t="s">
        <v>1294</v>
      </c>
      <c r="BM208" s="246" t="s">
        <v>1480</v>
      </c>
    </row>
    <row r="209" s="2" customFormat="1" ht="6.96" customHeight="1">
      <c r="A209" s="39"/>
      <c r="B209" s="67"/>
      <c r="C209" s="68"/>
      <c r="D209" s="68"/>
      <c r="E209" s="68"/>
      <c r="F209" s="68"/>
      <c r="G209" s="68"/>
      <c r="H209" s="68"/>
      <c r="I209" s="68"/>
      <c r="J209" s="68"/>
      <c r="K209" s="68"/>
      <c r="L209" s="45"/>
      <c r="M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</row>
  </sheetData>
  <sheetProtection sheet="1" autoFilter="0" formatColumns="0" formatRows="0" objects="1" scenarios="1" spinCount="100000" saltValue="wwMJrAUDy7kRi6pERFDuoYh64bgz22huqL84mMFGRYz/U0xFzBjkkdkQlPD0/IKquvzJbVY2J8l7qP3EfxO9mw==" hashValue="M+gUpx50hTdpfU1hihz9s4C6sf96P973McjM/LdEYXRxrdm8+SsVfHhyXdo/btP0lSfguL4hUZNpTxExU/gSOg==" algorithmName="SHA-512" password="CC35"/>
  <autoFilter ref="C128:K208"/>
  <mergeCells count="14">
    <mergeCell ref="E7:H7"/>
    <mergeCell ref="E9:H9"/>
    <mergeCell ref="E18:H18"/>
    <mergeCell ref="E27:H27"/>
    <mergeCell ref="E85:H85"/>
    <mergeCell ref="E87:H87"/>
    <mergeCell ref="D103:F103"/>
    <mergeCell ref="D104:F104"/>
    <mergeCell ref="D105:F105"/>
    <mergeCell ref="D106:F106"/>
    <mergeCell ref="D107:F10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bytu - Brno, Starobrněnská 7, byt č.11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1481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115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116</v>
      </c>
      <c r="E31" s="39"/>
      <c r="F31" s="39"/>
      <c r="G31" s="39"/>
      <c r="H31" s="39"/>
      <c r="I31" s="39"/>
      <c r="J31" s="151">
        <f>J103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1" t="s">
        <v>43</v>
      </c>
      <c r="F35" s="157">
        <f>ROUND((SUM(BE103:BE110) + SUM(BE130:BE152)),  2)</f>
        <v>0</v>
      </c>
      <c r="G35" s="39"/>
      <c r="H35" s="39"/>
      <c r="I35" s="158">
        <v>0.20999999999999999</v>
      </c>
      <c r="J35" s="157">
        <f>ROUND(((SUM(BE103:BE110) + SUM(BE130:BE152))*I35),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44</v>
      </c>
      <c r="F36" s="157">
        <f>ROUND((SUM(BF103:BF110) + SUM(BF130:BF152)),  2)</f>
        <v>0</v>
      </c>
      <c r="G36" s="39"/>
      <c r="H36" s="39"/>
      <c r="I36" s="158">
        <v>0.14999999999999999</v>
      </c>
      <c r="J36" s="157">
        <f>ROUND(((SUM(BF103:BF110) + SUM(BF130:BF152))*I36),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7">
        <f>ROUND((SUM(BG103:BG110) + SUM(BG130:BG152)),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46</v>
      </c>
      <c r="F38" s="157">
        <f>ROUND((SUM(BH103:BH110) + SUM(BH130:BH152)),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47</v>
      </c>
      <c r="F39" s="157">
        <f>ROUND((SUM(BI103:BI110) + SUM(BI130:BI152)),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51</v>
      </c>
      <c r="E50" s="167"/>
      <c r="F50" s="167"/>
      <c r="G50" s="166" t="s">
        <v>52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53</v>
      </c>
      <c r="E61" s="169"/>
      <c r="F61" s="170" t="s">
        <v>54</v>
      </c>
      <c r="G61" s="168" t="s">
        <v>53</v>
      </c>
      <c r="H61" s="169"/>
      <c r="I61" s="169"/>
      <c r="J61" s="171" t="s">
        <v>54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55</v>
      </c>
      <c r="E65" s="172"/>
      <c r="F65" s="172"/>
      <c r="G65" s="166" t="s">
        <v>56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53</v>
      </c>
      <c r="E76" s="169"/>
      <c r="F76" s="170" t="s">
        <v>54</v>
      </c>
      <c r="G76" s="168" t="s">
        <v>53</v>
      </c>
      <c r="H76" s="169"/>
      <c r="I76" s="169"/>
      <c r="J76" s="171" t="s">
        <v>54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Oprava bytu - Brno, Starobrněnská 7, byt č.11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04 - Slaboproud materiál+práce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Brno</v>
      </c>
      <c r="G89" s="41"/>
      <c r="H89" s="41"/>
      <c r="I89" s="33" t="s">
        <v>22</v>
      </c>
      <c r="J89" s="80" t="str">
        <f>IF(J12="","",J12)</f>
        <v>11. 3. 2022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Brno-MČ Brno-střed</v>
      </c>
      <c r="G91" s="41"/>
      <c r="H91" s="41"/>
      <c r="I91" s="33" t="s">
        <v>32</v>
      </c>
      <c r="J91" s="37" t="str">
        <f>E21</f>
        <v>Ing. arch. Jitka Bidlová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118</v>
      </c>
      <c r="D94" s="179"/>
      <c r="E94" s="179"/>
      <c r="F94" s="179"/>
      <c r="G94" s="179"/>
      <c r="H94" s="179"/>
      <c r="I94" s="179"/>
      <c r="J94" s="180" t="s">
        <v>119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120</v>
      </c>
      <c r="D96" s="41"/>
      <c r="E96" s="41"/>
      <c r="F96" s="41"/>
      <c r="G96" s="41"/>
      <c r="H96" s="41"/>
      <c r="I96" s="41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2"/>
      <c r="C97" s="183"/>
      <c r="D97" s="184" t="s">
        <v>164</v>
      </c>
      <c r="E97" s="185"/>
      <c r="F97" s="185"/>
      <c r="G97" s="185"/>
      <c r="H97" s="185"/>
      <c r="I97" s="185"/>
      <c r="J97" s="186">
        <f>J131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1482</v>
      </c>
      <c r="E98" s="191"/>
      <c r="F98" s="191"/>
      <c r="G98" s="191"/>
      <c r="H98" s="191"/>
      <c r="I98" s="191"/>
      <c r="J98" s="192">
        <f>J132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2"/>
      <c r="C99" s="183"/>
      <c r="D99" s="184" t="s">
        <v>1483</v>
      </c>
      <c r="E99" s="185"/>
      <c r="F99" s="185"/>
      <c r="G99" s="185"/>
      <c r="H99" s="185"/>
      <c r="I99" s="185"/>
      <c r="J99" s="186">
        <f>J149</f>
        <v>0</v>
      </c>
      <c r="K99" s="183"/>
      <c r="L99" s="18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8"/>
      <c r="C100" s="189"/>
      <c r="D100" s="190" t="s">
        <v>1484</v>
      </c>
      <c r="E100" s="191"/>
      <c r="F100" s="191"/>
      <c r="G100" s="191"/>
      <c r="H100" s="191"/>
      <c r="I100" s="191"/>
      <c r="J100" s="192">
        <f>J150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29.28" customHeight="1">
      <c r="A103" s="39"/>
      <c r="B103" s="40"/>
      <c r="C103" s="181" t="s">
        <v>124</v>
      </c>
      <c r="D103" s="41"/>
      <c r="E103" s="41"/>
      <c r="F103" s="41"/>
      <c r="G103" s="41"/>
      <c r="H103" s="41"/>
      <c r="I103" s="41"/>
      <c r="J103" s="194">
        <f>ROUND(J104 + J105 + J106 + J107 + J108 + J109,2)</f>
        <v>0</v>
      </c>
      <c r="K103" s="41"/>
      <c r="L103" s="64"/>
      <c r="N103" s="195" t="s">
        <v>42</v>
      </c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8" customHeight="1">
      <c r="A104" s="39"/>
      <c r="B104" s="40"/>
      <c r="C104" s="41"/>
      <c r="D104" s="196" t="s">
        <v>125</v>
      </c>
      <c r="E104" s="197"/>
      <c r="F104" s="197"/>
      <c r="G104" s="41"/>
      <c r="H104" s="41"/>
      <c r="I104" s="41"/>
      <c r="J104" s="198">
        <v>0</v>
      </c>
      <c r="K104" s="41"/>
      <c r="L104" s="199"/>
      <c r="M104" s="200"/>
      <c r="N104" s="201" t="s">
        <v>44</v>
      </c>
      <c r="O104" s="200"/>
      <c r="P104" s="200"/>
      <c r="Q104" s="200"/>
      <c r="R104" s="200"/>
      <c r="S104" s="202"/>
      <c r="T104" s="202"/>
      <c r="U104" s="202"/>
      <c r="V104" s="202"/>
      <c r="W104" s="202"/>
      <c r="X104" s="202"/>
      <c r="Y104" s="202"/>
      <c r="Z104" s="202"/>
      <c r="AA104" s="202"/>
      <c r="AB104" s="202"/>
      <c r="AC104" s="202"/>
      <c r="AD104" s="202"/>
      <c r="AE104" s="202"/>
      <c r="AF104" s="200"/>
      <c r="AG104" s="200"/>
      <c r="AH104" s="200"/>
      <c r="AI104" s="200"/>
      <c r="AJ104" s="200"/>
      <c r="AK104" s="200"/>
      <c r="AL104" s="200"/>
      <c r="AM104" s="200"/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3" t="s">
        <v>84</v>
      </c>
      <c r="AZ104" s="200"/>
      <c r="BA104" s="200"/>
      <c r="BB104" s="200"/>
      <c r="BC104" s="200"/>
      <c r="BD104" s="200"/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03" t="s">
        <v>126</v>
      </c>
      <c r="BK104" s="200"/>
      <c r="BL104" s="200"/>
      <c r="BM104" s="200"/>
    </row>
    <row r="105" s="2" customFormat="1" ht="18" customHeight="1">
      <c r="A105" s="39"/>
      <c r="B105" s="40"/>
      <c r="C105" s="41"/>
      <c r="D105" s="196" t="s">
        <v>127</v>
      </c>
      <c r="E105" s="197"/>
      <c r="F105" s="197"/>
      <c r="G105" s="41"/>
      <c r="H105" s="41"/>
      <c r="I105" s="41"/>
      <c r="J105" s="198">
        <v>0</v>
      </c>
      <c r="K105" s="41"/>
      <c r="L105" s="199"/>
      <c r="M105" s="200"/>
      <c r="N105" s="201" t="s">
        <v>44</v>
      </c>
      <c r="O105" s="200"/>
      <c r="P105" s="200"/>
      <c r="Q105" s="200"/>
      <c r="R105" s="200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0"/>
      <c r="AG105" s="200"/>
      <c r="AH105" s="200"/>
      <c r="AI105" s="200"/>
      <c r="AJ105" s="200"/>
      <c r="AK105" s="200"/>
      <c r="AL105" s="200"/>
      <c r="AM105" s="200"/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0"/>
      <c r="AY105" s="203" t="s">
        <v>84</v>
      </c>
      <c r="AZ105" s="200"/>
      <c r="BA105" s="200"/>
      <c r="BB105" s="200"/>
      <c r="BC105" s="200"/>
      <c r="BD105" s="200"/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03" t="s">
        <v>126</v>
      </c>
      <c r="BK105" s="200"/>
      <c r="BL105" s="200"/>
      <c r="BM105" s="200"/>
    </row>
    <row r="106" s="2" customFormat="1" ht="18" customHeight="1">
      <c r="A106" s="39"/>
      <c r="B106" s="40"/>
      <c r="C106" s="41"/>
      <c r="D106" s="196" t="s">
        <v>128</v>
      </c>
      <c r="E106" s="197"/>
      <c r="F106" s="197"/>
      <c r="G106" s="41"/>
      <c r="H106" s="41"/>
      <c r="I106" s="41"/>
      <c r="J106" s="198">
        <v>0</v>
      </c>
      <c r="K106" s="41"/>
      <c r="L106" s="199"/>
      <c r="M106" s="200"/>
      <c r="N106" s="201" t="s">
        <v>44</v>
      </c>
      <c r="O106" s="200"/>
      <c r="P106" s="200"/>
      <c r="Q106" s="200"/>
      <c r="R106" s="200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  <c r="AF106" s="200"/>
      <c r="AG106" s="200"/>
      <c r="AH106" s="200"/>
      <c r="AI106" s="200"/>
      <c r="AJ106" s="200"/>
      <c r="AK106" s="200"/>
      <c r="AL106" s="200"/>
      <c r="AM106" s="200"/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0"/>
      <c r="AY106" s="203" t="s">
        <v>84</v>
      </c>
      <c r="AZ106" s="200"/>
      <c r="BA106" s="200"/>
      <c r="BB106" s="200"/>
      <c r="BC106" s="200"/>
      <c r="BD106" s="200"/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03" t="s">
        <v>126</v>
      </c>
      <c r="BK106" s="200"/>
      <c r="BL106" s="200"/>
      <c r="BM106" s="200"/>
    </row>
    <row r="107" s="2" customFormat="1" ht="18" customHeight="1">
      <c r="A107" s="39"/>
      <c r="B107" s="40"/>
      <c r="C107" s="41"/>
      <c r="D107" s="196" t="s">
        <v>129</v>
      </c>
      <c r="E107" s="197"/>
      <c r="F107" s="197"/>
      <c r="G107" s="41"/>
      <c r="H107" s="41"/>
      <c r="I107" s="41"/>
      <c r="J107" s="198">
        <v>0</v>
      </c>
      <c r="K107" s="41"/>
      <c r="L107" s="199"/>
      <c r="M107" s="200"/>
      <c r="N107" s="201" t="s">
        <v>44</v>
      </c>
      <c r="O107" s="200"/>
      <c r="P107" s="200"/>
      <c r="Q107" s="200"/>
      <c r="R107" s="200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  <c r="AF107" s="200"/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3" t="s">
        <v>84</v>
      </c>
      <c r="AZ107" s="200"/>
      <c r="BA107" s="200"/>
      <c r="BB107" s="200"/>
      <c r="BC107" s="200"/>
      <c r="BD107" s="200"/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03" t="s">
        <v>126</v>
      </c>
      <c r="BK107" s="200"/>
      <c r="BL107" s="200"/>
      <c r="BM107" s="200"/>
    </row>
    <row r="108" s="2" customFormat="1" ht="18" customHeight="1">
      <c r="A108" s="39"/>
      <c r="B108" s="40"/>
      <c r="C108" s="41"/>
      <c r="D108" s="196" t="s">
        <v>130</v>
      </c>
      <c r="E108" s="197"/>
      <c r="F108" s="197"/>
      <c r="G108" s="41"/>
      <c r="H108" s="41"/>
      <c r="I108" s="41"/>
      <c r="J108" s="198">
        <v>0</v>
      </c>
      <c r="K108" s="41"/>
      <c r="L108" s="199"/>
      <c r="M108" s="200"/>
      <c r="N108" s="201" t="s">
        <v>44</v>
      </c>
      <c r="O108" s="200"/>
      <c r="P108" s="200"/>
      <c r="Q108" s="200"/>
      <c r="R108" s="200"/>
      <c r="S108" s="202"/>
      <c r="T108" s="202"/>
      <c r="U108" s="202"/>
      <c r="V108" s="202"/>
      <c r="W108" s="202"/>
      <c r="X108" s="202"/>
      <c r="Y108" s="202"/>
      <c r="Z108" s="202"/>
      <c r="AA108" s="202"/>
      <c r="AB108" s="202"/>
      <c r="AC108" s="202"/>
      <c r="AD108" s="202"/>
      <c r="AE108" s="202"/>
      <c r="AF108" s="200"/>
      <c r="AG108" s="200"/>
      <c r="AH108" s="200"/>
      <c r="AI108" s="200"/>
      <c r="AJ108" s="200"/>
      <c r="AK108" s="200"/>
      <c r="AL108" s="200"/>
      <c r="AM108" s="200"/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3" t="s">
        <v>84</v>
      </c>
      <c r="AZ108" s="200"/>
      <c r="BA108" s="200"/>
      <c r="BB108" s="200"/>
      <c r="BC108" s="200"/>
      <c r="BD108" s="200"/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03" t="s">
        <v>126</v>
      </c>
      <c r="BK108" s="200"/>
      <c r="BL108" s="200"/>
      <c r="BM108" s="200"/>
    </row>
    <row r="109" s="2" customFormat="1" ht="18" customHeight="1">
      <c r="A109" s="39"/>
      <c r="B109" s="40"/>
      <c r="C109" s="41"/>
      <c r="D109" s="197" t="s">
        <v>131</v>
      </c>
      <c r="E109" s="41"/>
      <c r="F109" s="41"/>
      <c r="G109" s="41"/>
      <c r="H109" s="41"/>
      <c r="I109" s="41"/>
      <c r="J109" s="198">
        <f>ROUND(J30*T109,2)</f>
        <v>0</v>
      </c>
      <c r="K109" s="41"/>
      <c r="L109" s="199"/>
      <c r="M109" s="200"/>
      <c r="N109" s="201" t="s">
        <v>44</v>
      </c>
      <c r="O109" s="200"/>
      <c r="P109" s="200"/>
      <c r="Q109" s="200"/>
      <c r="R109" s="200"/>
      <c r="S109" s="202"/>
      <c r="T109" s="202"/>
      <c r="U109" s="202"/>
      <c r="V109" s="202"/>
      <c r="W109" s="202"/>
      <c r="X109" s="202"/>
      <c r="Y109" s="202"/>
      <c r="Z109" s="202"/>
      <c r="AA109" s="202"/>
      <c r="AB109" s="202"/>
      <c r="AC109" s="202"/>
      <c r="AD109" s="202"/>
      <c r="AE109" s="202"/>
      <c r="AF109" s="200"/>
      <c r="AG109" s="200"/>
      <c r="AH109" s="200"/>
      <c r="AI109" s="200"/>
      <c r="AJ109" s="200"/>
      <c r="AK109" s="200"/>
      <c r="AL109" s="200"/>
      <c r="AM109" s="200"/>
      <c r="AN109" s="200"/>
      <c r="AO109" s="200"/>
      <c r="AP109" s="200"/>
      <c r="AQ109" s="200"/>
      <c r="AR109" s="200"/>
      <c r="AS109" s="200"/>
      <c r="AT109" s="200"/>
      <c r="AU109" s="200"/>
      <c r="AV109" s="200"/>
      <c r="AW109" s="200"/>
      <c r="AX109" s="200"/>
      <c r="AY109" s="203" t="s">
        <v>132</v>
      </c>
      <c r="AZ109" s="200"/>
      <c r="BA109" s="200"/>
      <c r="BB109" s="200"/>
      <c r="BC109" s="200"/>
      <c r="BD109" s="200"/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03" t="s">
        <v>126</v>
      </c>
      <c r="BK109" s="200"/>
      <c r="BL109" s="200"/>
      <c r="BM109" s="200"/>
    </row>
    <row r="110" s="2" customForma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9.28" customHeight="1">
      <c r="A111" s="39"/>
      <c r="B111" s="40"/>
      <c r="C111" s="205" t="s">
        <v>133</v>
      </c>
      <c r="D111" s="179"/>
      <c r="E111" s="179"/>
      <c r="F111" s="179"/>
      <c r="G111" s="179"/>
      <c r="H111" s="179"/>
      <c r="I111" s="179"/>
      <c r="J111" s="206">
        <f>ROUND(J96+J103,2)</f>
        <v>0</v>
      </c>
      <c r="K111" s="179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134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77" t="str">
        <f>E7</f>
        <v>Oprava bytu - Brno, Starobrněnská 7, byt č.11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113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04 - Slaboproud materiál+práce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F12</f>
        <v>Brno</v>
      </c>
      <c r="G124" s="41"/>
      <c r="H124" s="41"/>
      <c r="I124" s="33" t="s">
        <v>22</v>
      </c>
      <c r="J124" s="80" t="str">
        <f>IF(J12="","",J12)</f>
        <v>11. 3. 2022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5.65" customHeight="1">
      <c r="A126" s="39"/>
      <c r="B126" s="40"/>
      <c r="C126" s="33" t="s">
        <v>24</v>
      </c>
      <c r="D126" s="41"/>
      <c r="E126" s="41"/>
      <c r="F126" s="28" t="str">
        <f>E15</f>
        <v>Statutární město Brno-MČ Brno-střed</v>
      </c>
      <c r="G126" s="41"/>
      <c r="H126" s="41"/>
      <c r="I126" s="33" t="s">
        <v>32</v>
      </c>
      <c r="J126" s="37" t="str">
        <f>E21</f>
        <v>Ing. arch. Jitka Bidlová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30</v>
      </c>
      <c r="D127" s="41"/>
      <c r="E127" s="41"/>
      <c r="F127" s="28" t="str">
        <f>IF(E18="","",E18)</f>
        <v>Vyplň údaj</v>
      </c>
      <c r="G127" s="41"/>
      <c r="H127" s="41"/>
      <c r="I127" s="33" t="s">
        <v>35</v>
      </c>
      <c r="J127" s="37" t="str">
        <f>E24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07"/>
      <c r="B129" s="208"/>
      <c r="C129" s="209" t="s">
        <v>135</v>
      </c>
      <c r="D129" s="210" t="s">
        <v>63</v>
      </c>
      <c r="E129" s="210" t="s">
        <v>59</v>
      </c>
      <c r="F129" s="210" t="s">
        <v>60</v>
      </c>
      <c r="G129" s="210" t="s">
        <v>136</v>
      </c>
      <c r="H129" s="210" t="s">
        <v>137</v>
      </c>
      <c r="I129" s="210" t="s">
        <v>138</v>
      </c>
      <c r="J129" s="210" t="s">
        <v>119</v>
      </c>
      <c r="K129" s="211" t="s">
        <v>139</v>
      </c>
      <c r="L129" s="212"/>
      <c r="M129" s="101" t="s">
        <v>1</v>
      </c>
      <c r="N129" s="102" t="s">
        <v>42</v>
      </c>
      <c r="O129" s="102" t="s">
        <v>140</v>
      </c>
      <c r="P129" s="102" t="s">
        <v>141</v>
      </c>
      <c r="Q129" s="102" t="s">
        <v>142</v>
      </c>
      <c r="R129" s="102" t="s">
        <v>143</v>
      </c>
      <c r="S129" s="102" t="s">
        <v>144</v>
      </c>
      <c r="T129" s="103" t="s">
        <v>145</v>
      </c>
      <c r="U129" s="207"/>
      <c r="V129" s="207"/>
      <c r="W129" s="207"/>
      <c r="X129" s="207"/>
      <c r="Y129" s="207"/>
      <c r="Z129" s="207"/>
      <c r="AA129" s="207"/>
      <c r="AB129" s="207"/>
      <c r="AC129" s="207"/>
      <c r="AD129" s="207"/>
      <c r="AE129" s="207"/>
    </row>
    <row r="130" s="2" customFormat="1" ht="22.8" customHeight="1">
      <c r="A130" s="39"/>
      <c r="B130" s="40"/>
      <c r="C130" s="108" t="s">
        <v>146</v>
      </c>
      <c r="D130" s="41"/>
      <c r="E130" s="41"/>
      <c r="F130" s="41"/>
      <c r="G130" s="41"/>
      <c r="H130" s="41"/>
      <c r="I130" s="41"/>
      <c r="J130" s="213">
        <f>BK130</f>
        <v>0</v>
      </c>
      <c r="K130" s="41"/>
      <c r="L130" s="45"/>
      <c r="M130" s="104"/>
      <c r="N130" s="214"/>
      <c r="O130" s="105"/>
      <c r="P130" s="215">
        <f>P131+P149</f>
        <v>0</v>
      </c>
      <c r="Q130" s="105"/>
      <c r="R130" s="215">
        <f>R131+R149</f>
        <v>0.0099905000000000011</v>
      </c>
      <c r="S130" s="105"/>
      <c r="T130" s="216">
        <f>T131+T149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77</v>
      </c>
      <c r="AU130" s="18" t="s">
        <v>121</v>
      </c>
      <c r="BK130" s="217">
        <f>BK131+BK149</f>
        <v>0</v>
      </c>
    </row>
    <row r="131" s="12" customFormat="1" ht="25.92" customHeight="1">
      <c r="A131" s="12"/>
      <c r="B131" s="218"/>
      <c r="C131" s="219"/>
      <c r="D131" s="220" t="s">
        <v>77</v>
      </c>
      <c r="E131" s="221" t="s">
        <v>490</v>
      </c>
      <c r="F131" s="221" t="s">
        <v>491</v>
      </c>
      <c r="G131" s="219"/>
      <c r="H131" s="219"/>
      <c r="I131" s="222"/>
      <c r="J131" s="223">
        <f>BK131</f>
        <v>0</v>
      </c>
      <c r="K131" s="219"/>
      <c r="L131" s="224"/>
      <c r="M131" s="225"/>
      <c r="N131" s="226"/>
      <c r="O131" s="226"/>
      <c r="P131" s="227">
        <f>P132</f>
        <v>0</v>
      </c>
      <c r="Q131" s="226"/>
      <c r="R131" s="227">
        <f>R132</f>
        <v>0.0097905000000000006</v>
      </c>
      <c r="S131" s="226"/>
      <c r="T131" s="228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9" t="s">
        <v>126</v>
      </c>
      <c r="AT131" s="230" t="s">
        <v>77</v>
      </c>
      <c r="AU131" s="230" t="s">
        <v>78</v>
      </c>
      <c r="AY131" s="229" t="s">
        <v>149</v>
      </c>
      <c r="BK131" s="231">
        <f>BK132</f>
        <v>0</v>
      </c>
    </row>
    <row r="132" s="12" customFormat="1" ht="22.8" customHeight="1">
      <c r="A132" s="12"/>
      <c r="B132" s="218"/>
      <c r="C132" s="219"/>
      <c r="D132" s="220" t="s">
        <v>77</v>
      </c>
      <c r="E132" s="232" t="s">
        <v>1485</v>
      </c>
      <c r="F132" s="232" t="s">
        <v>1486</v>
      </c>
      <c r="G132" s="219"/>
      <c r="H132" s="219"/>
      <c r="I132" s="222"/>
      <c r="J132" s="233">
        <f>BK132</f>
        <v>0</v>
      </c>
      <c r="K132" s="219"/>
      <c r="L132" s="224"/>
      <c r="M132" s="225"/>
      <c r="N132" s="226"/>
      <c r="O132" s="226"/>
      <c r="P132" s="227">
        <f>SUM(P133:P148)</f>
        <v>0</v>
      </c>
      <c r="Q132" s="226"/>
      <c r="R132" s="227">
        <f>SUM(R133:R148)</f>
        <v>0.0097905000000000006</v>
      </c>
      <c r="S132" s="226"/>
      <c r="T132" s="228">
        <f>SUM(T133:T148)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9" t="s">
        <v>126</v>
      </c>
      <c r="AT132" s="230" t="s">
        <v>77</v>
      </c>
      <c r="AU132" s="230" t="s">
        <v>86</v>
      </c>
      <c r="AY132" s="229" t="s">
        <v>149</v>
      </c>
      <c r="BK132" s="231">
        <f>SUM(BK133:BK148)</f>
        <v>0</v>
      </c>
    </row>
    <row r="133" s="2" customFormat="1" ht="24.15" customHeight="1">
      <c r="A133" s="39"/>
      <c r="B133" s="40"/>
      <c r="C133" s="234" t="s">
        <v>86</v>
      </c>
      <c r="D133" s="234" t="s">
        <v>151</v>
      </c>
      <c r="E133" s="235" t="s">
        <v>1487</v>
      </c>
      <c r="F133" s="236" t="s">
        <v>1488</v>
      </c>
      <c r="G133" s="237" t="s">
        <v>312</v>
      </c>
      <c r="H133" s="238">
        <v>103</v>
      </c>
      <c r="I133" s="239"/>
      <c r="J133" s="240">
        <f>ROUND(I133*H133,2)</f>
        <v>0</v>
      </c>
      <c r="K133" s="236" t="s">
        <v>154</v>
      </c>
      <c r="L133" s="45"/>
      <c r="M133" s="248" t="s">
        <v>1</v>
      </c>
      <c r="N133" s="249" t="s">
        <v>44</v>
      </c>
      <c r="O133" s="92"/>
      <c r="P133" s="250">
        <f>O133*H133</f>
        <v>0</v>
      </c>
      <c r="Q133" s="250">
        <v>0</v>
      </c>
      <c r="R133" s="250">
        <f>Q133*H133</f>
        <v>0</v>
      </c>
      <c r="S133" s="250">
        <v>0</v>
      </c>
      <c r="T133" s="25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6" t="s">
        <v>280</v>
      </c>
      <c r="AT133" s="246" t="s">
        <v>151</v>
      </c>
      <c r="AU133" s="246" t="s">
        <v>126</v>
      </c>
      <c r="AY133" s="18" t="s">
        <v>149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8" t="s">
        <v>126</v>
      </c>
      <c r="BK133" s="247">
        <f>ROUND(I133*H133,2)</f>
        <v>0</v>
      </c>
      <c r="BL133" s="18" t="s">
        <v>280</v>
      </c>
      <c r="BM133" s="246" t="s">
        <v>1489</v>
      </c>
    </row>
    <row r="134" s="2" customFormat="1" ht="21.75" customHeight="1">
      <c r="A134" s="39"/>
      <c r="B134" s="40"/>
      <c r="C134" s="264" t="s">
        <v>126</v>
      </c>
      <c r="D134" s="264" t="s">
        <v>201</v>
      </c>
      <c r="E134" s="265" t="s">
        <v>1490</v>
      </c>
      <c r="F134" s="266" t="s">
        <v>1491</v>
      </c>
      <c r="G134" s="267" t="s">
        <v>312</v>
      </c>
      <c r="H134" s="268">
        <v>108.15000000000001</v>
      </c>
      <c r="I134" s="269"/>
      <c r="J134" s="270">
        <f>ROUND(I134*H134,2)</f>
        <v>0</v>
      </c>
      <c r="K134" s="266" t="s">
        <v>154</v>
      </c>
      <c r="L134" s="271"/>
      <c r="M134" s="272" t="s">
        <v>1</v>
      </c>
      <c r="N134" s="273" t="s">
        <v>44</v>
      </c>
      <c r="O134" s="92"/>
      <c r="P134" s="250">
        <f>O134*H134</f>
        <v>0</v>
      </c>
      <c r="Q134" s="250">
        <v>6.9999999999999994E-05</v>
      </c>
      <c r="R134" s="250">
        <f>Q134*H134</f>
        <v>0.0075705</v>
      </c>
      <c r="S134" s="250">
        <v>0</v>
      </c>
      <c r="T134" s="25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6" t="s">
        <v>370</v>
      </c>
      <c r="AT134" s="246" t="s">
        <v>201</v>
      </c>
      <c r="AU134" s="246" t="s">
        <v>126</v>
      </c>
      <c r="AY134" s="18" t="s">
        <v>149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8" t="s">
        <v>126</v>
      </c>
      <c r="BK134" s="247">
        <f>ROUND(I134*H134,2)</f>
        <v>0</v>
      </c>
      <c r="BL134" s="18" t="s">
        <v>280</v>
      </c>
      <c r="BM134" s="246" t="s">
        <v>1492</v>
      </c>
    </row>
    <row r="135" s="13" customFormat="1">
      <c r="A135" s="13"/>
      <c r="B135" s="252"/>
      <c r="C135" s="253"/>
      <c r="D135" s="254" t="s">
        <v>194</v>
      </c>
      <c r="E135" s="253"/>
      <c r="F135" s="256" t="s">
        <v>1493</v>
      </c>
      <c r="G135" s="253"/>
      <c r="H135" s="257">
        <v>108.15000000000001</v>
      </c>
      <c r="I135" s="258"/>
      <c r="J135" s="253"/>
      <c r="K135" s="253"/>
      <c r="L135" s="259"/>
      <c r="M135" s="260"/>
      <c r="N135" s="261"/>
      <c r="O135" s="261"/>
      <c r="P135" s="261"/>
      <c r="Q135" s="261"/>
      <c r="R135" s="261"/>
      <c r="S135" s="261"/>
      <c r="T135" s="26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3" t="s">
        <v>194</v>
      </c>
      <c r="AU135" s="263" t="s">
        <v>126</v>
      </c>
      <c r="AV135" s="13" t="s">
        <v>126</v>
      </c>
      <c r="AW135" s="13" t="s">
        <v>4</v>
      </c>
      <c r="AX135" s="13" t="s">
        <v>86</v>
      </c>
      <c r="AY135" s="263" t="s">
        <v>149</v>
      </c>
    </row>
    <row r="136" s="2" customFormat="1" ht="24.15" customHeight="1">
      <c r="A136" s="39"/>
      <c r="B136" s="40"/>
      <c r="C136" s="234" t="s">
        <v>183</v>
      </c>
      <c r="D136" s="234" t="s">
        <v>151</v>
      </c>
      <c r="E136" s="235" t="s">
        <v>1494</v>
      </c>
      <c r="F136" s="236" t="s">
        <v>1495</v>
      </c>
      <c r="G136" s="237" t="s">
        <v>187</v>
      </c>
      <c r="H136" s="238">
        <v>12</v>
      </c>
      <c r="I136" s="239"/>
      <c r="J136" s="240">
        <f>ROUND(I136*H136,2)</f>
        <v>0</v>
      </c>
      <c r="K136" s="236" t="s">
        <v>154</v>
      </c>
      <c r="L136" s="45"/>
      <c r="M136" s="248" t="s">
        <v>1</v>
      </c>
      <c r="N136" s="249" t="s">
        <v>44</v>
      </c>
      <c r="O136" s="92"/>
      <c r="P136" s="250">
        <f>O136*H136</f>
        <v>0</v>
      </c>
      <c r="Q136" s="250">
        <v>0</v>
      </c>
      <c r="R136" s="250">
        <f>Q136*H136</f>
        <v>0</v>
      </c>
      <c r="S136" s="250">
        <v>0</v>
      </c>
      <c r="T136" s="25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6" t="s">
        <v>280</v>
      </c>
      <c r="AT136" s="246" t="s">
        <v>151</v>
      </c>
      <c r="AU136" s="246" t="s">
        <v>126</v>
      </c>
      <c r="AY136" s="18" t="s">
        <v>149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8" t="s">
        <v>126</v>
      </c>
      <c r="BK136" s="247">
        <f>ROUND(I136*H136,2)</f>
        <v>0</v>
      </c>
      <c r="BL136" s="18" t="s">
        <v>280</v>
      </c>
      <c r="BM136" s="246" t="s">
        <v>1496</v>
      </c>
    </row>
    <row r="137" s="13" customFormat="1">
      <c r="A137" s="13"/>
      <c r="B137" s="252"/>
      <c r="C137" s="253"/>
      <c r="D137" s="254" t="s">
        <v>194</v>
      </c>
      <c r="E137" s="255" t="s">
        <v>1</v>
      </c>
      <c r="F137" s="256" t="s">
        <v>1497</v>
      </c>
      <c r="G137" s="253"/>
      <c r="H137" s="257">
        <v>12</v>
      </c>
      <c r="I137" s="258"/>
      <c r="J137" s="253"/>
      <c r="K137" s="253"/>
      <c r="L137" s="259"/>
      <c r="M137" s="260"/>
      <c r="N137" s="261"/>
      <c r="O137" s="261"/>
      <c r="P137" s="261"/>
      <c r="Q137" s="261"/>
      <c r="R137" s="261"/>
      <c r="S137" s="261"/>
      <c r="T137" s="26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3" t="s">
        <v>194</v>
      </c>
      <c r="AU137" s="263" t="s">
        <v>126</v>
      </c>
      <c r="AV137" s="13" t="s">
        <v>126</v>
      </c>
      <c r="AW137" s="13" t="s">
        <v>34</v>
      </c>
      <c r="AX137" s="13" t="s">
        <v>86</v>
      </c>
      <c r="AY137" s="263" t="s">
        <v>149</v>
      </c>
    </row>
    <row r="138" s="2" customFormat="1" ht="16.5" customHeight="1">
      <c r="A138" s="39"/>
      <c r="B138" s="40"/>
      <c r="C138" s="264" t="s">
        <v>188</v>
      </c>
      <c r="D138" s="264" t="s">
        <v>201</v>
      </c>
      <c r="E138" s="265" t="s">
        <v>1498</v>
      </c>
      <c r="F138" s="266" t="s">
        <v>1499</v>
      </c>
      <c r="G138" s="267" t="s">
        <v>187</v>
      </c>
      <c r="H138" s="268">
        <v>5</v>
      </c>
      <c r="I138" s="269"/>
      <c r="J138" s="270">
        <f>ROUND(I138*H138,2)</f>
        <v>0</v>
      </c>
      <c r="K138" s="266" t="s">
        <v>1</v>
      </c>
      <c r="L138" s="271"/>
      <c r="M138" s="272" t="s">
        <v>1</v>
      </c>
      <c r="N138" s="273" t="s">
        <v>44</v>
      </c>
      <c r="O138" s="92"/>
      <c r="P138" s="250">
        <f>O138*H138</f>
        <v>0</v>
      </c>
      <c r="Q138" s="250">
        <v>0</v>
      </c>
      <c r="R138" s="250">
        <f>Q138*H138</f>
        <v>0</v>
      </c>
      <c r="S138" s="250">
        <v>0</v>
      </c>
      <c r="T138" s="25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6" t="s">
        <v>370</v>
      </c>
      <c r="AT138" s="246" t="s">
        <v>201</v>
      </c>
      <c r="AU138" s="246" t="s">
        <v>126</v>
      </c>
      <c r="AY138" s="18" t="s">
        <v>149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8" t="s">
        <v>126</v>
      </c>
      <c r="BK138" s="247">
        <f>ROUND(I138*H138,2)</f>
        <v>0</v>
      </c>
      <c r="BL138" s="18" t="s">
        <v>280</v>
      </c>
      <c r="BM138" s="246" t="s">
        <v>1500</v>
      </c>
    </row>
    <row r="139" s="2" customFormat="1" ht="16.5" customHeight="1">
      <c r="A139" s="39"/>
      <c r="B139" s="40"/>
      <c r="C139" s="264" t="s">
        <v>148</v>
      </c>
      <c r="D139" s="264" t="s">
        <v>201</v>
      </c>
      <c r="E139" s="265" t="s">
        <v>1501</v>
      </c>
      <c r="F139" s="266" t="s">
        <v>1502</v>
      </c>
      <c r="G139" s="267" t="s">
        <v>187</v>
      </c>
      <c r="H139" s="268">
        <v>6</v>
      </c>
      <c r="I139" s="269"/>
      <c r="J139" s="270">
        <f>ROUND(I139*H139,2)</f>
        <v>0</v>
      </c>
      <c r="K139" s="266" t="s">
        <v>1</v>
      </c>
      <c r="L139" s="271"/>
      <c r="M139" s="272" t="s">
        <v>1</v>
      </c>
      <c r="N139" s="273" t="s">
        <v>44</v>
      </c>
      <c r="O139" s="92"/>
      <c r="P139" s="250">
        <f>O139*H139</f>
        <v>0</v>
      </c>
      <c r="Q139" s="250">
        <v>0</v>
      </c>
      <c r="R139" s="250">
        <f>Q139*H139</f>
        <v>0</v>
      </c>
      <c r="S139" s="250">
        <v>0</v>
      </c>
      <c r="T139" s="25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6" t="s">
        <v>370</v>
      </c>
      <c r="AT139" s="246" t="s">
        <v>201</v>
      </c>
      <c r="AU139" s="246" t="s">
        <v>126</v>
      </c>
      <c r="AY139" s="18" t="s">
        <v>149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8" t="s">
        <v>126</v>
      </c>
      <c r="BK139" s="247">
        <f>ROUND(I139*H139,2)</f>
        <v>0</v>
      </c>
      <c r="BL139" s="18" t="s">
        <v>280</v>
      </c>
      <c r="BM139" s="246" t="s">
        <v>1503</v>
      </c>
    </row>
    <row r="140" s="2" customFormat="1" ht="16.5" customHeight="1">
      <c r="A140" s="39"/>
      <c r="B140" s="40"/>
      <c r="C140" s="264" t="s">
        <v>210</v>
      </c>
      <c r="D140" s="264" t="s">
        <v>201</v>
      </c>
      <c r="E140" s="265" t="s">
        <v>1504</v>
      </c>
      <c r="F140" s="266" t="s">
        <v>1505</v>
      </c>
      <c r="G140" s="267" t="s">
        <v>187</v>
      </c>
      <c r="H140" s="268">
        <v>1</v>
      </c>
      <c r="I140" s="269"/>
      <c r="J140" s="270">
        <f>ROUND(I140*H140,2)</f>
        <v>0</v>
      </c>
      <c r="K140" s="266" t="s">
        <v>1</v>
      </c>
      <c r="L140" s="271"/>
      <c r="M140" s="272" t="s">
        <v>1</v>
      </c>
      <c r="N140" s="273" t="s">
        <v>44</v>
      </c>
      <c r="O140" s="92"/>
      <c r="P140" s="250">
        <f>O140*H140</f>
        <v>0</v>
      </c>
      <c r="Q140" s="250">
        <v>0.00044999999999999999</v>
      </c>
      <c r="R140" s="250">
        <f>Q140*H140</f>
        <v>0.00044999999999999999</v>
      </c>
      <c r="S140" s="250">
        <v>0</v>
      </c>
      <c r="T140" s="25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6" t="s">
        <v>370</v>
      </c>
      <c r="AT140" s="246" t="s">
        <v>201</v>
      </c>
      <c r="AU140" s="246" t="s">
        <v>126</v>
      </c>
      <c r="AY140" s="18" t="s">
        <v>149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8" t="s">
        <v>126</v>
      </c>
      <c r="BK140" s="247">
        <f>ROUND(I140*H140,2)</f>
        <v>0</v>
      </c>
      <c r="BL140" s="18" t="s">
        <v>280</v>
      </c>
      <c r="BM140" s="246" t="s">
        <v>1506</v>
      </c>
    </row>
    <row r="141" s="2" customFormat="1" ht="16.5" customHeight="1">
      <c r="A141" s="39"/>
      <c r="B141" s="40"/>
      <c r="C141" s="234" t="s">
        <v>215</v>
      </c>
      <c r="D141" s="234" t="s">
        <v>151</v>
      </c>
      <c r="E141" s="235" t="s">
        <v>1507</v>
      </c>
      <c r="F141" s="236" t="s">
        <v>1508</v>
      </c>
      <c r="G141" s="237" t="s">
        <v>187</v>
      </c>
      <c r="H141" s="238">
        <v>1</v>
      </c>
      <c r="I141" s="239"/>
      <c r="J141" s="240">
        <f>ROUND(I141*H141,2)</f>
        <v>0</v>
      </c>
      <c r="K141" s="236" t="s">
        <v>154</v>
      </c>
      <c r="L141" s="45"/>
      <c r="M141" s="248" t="s">
        <v>1</v>
      </c>
      <c r="N141" s="249" t="s">
        <v>44</v>
      </c>
      <c r="O141" s="92"/>
      <c r="P141" s="250">
        <f>O141*H141</f>
        <v>0</v>
      </c>
      <c r="Q141" s="250">
        <v>0</v>
      </c>
      <c r="R141" s="250">
        <f>Q141*H141</f>
        <v>0</v>
      </c>
      <c r="S141" s="250">
        <v>0</v>
      </c>
      <c r="T141" s="25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6" t="s">
        <v>280</v>
      </c>
      <c r="AT141" s="246" t="s">
        <v>151</v>
      </c>
      <c r="AU141" s="246" t="s">
        <v>126</v>
      </c>
      <c r="AY141" s="18" t="s">
        <v>149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8" t="s">
        <v>126</v>
      </c>
      <c r="BK141" s="247">
        <f>ROUND(I141*H141,2)</f>
        <v>0</v>
      </c>
      <c r="BL141" s="18" t="s">
        <v>280</v>
      </c>
      <c r="BM141" s="246" t="s">
        <v>1509</v>
      </c>
    </row>
    <row r="142" s="2" customFormat="1" ht="21.75" customHeight="1">
      <c r="A142" s="39"/>
      <c r="B142" s="40"/>
      <c r="C142" s="234" t="s">
        <v>204</v>
      </c>
      <c r="D142" s="234" t="s">
        <v>151</v>
      </c>
      <c r="E142" s="235" t="s">
        <v>1510</v>
      </c>
      <c r="F142" s="236" t="s">
        <v>1511</v>
      </c>
      <c r="G142" s="237" t="s">
        <v>187</v>
      </c>
      <c r="H142" s="238">
        <v>1</v>
      </c>
      <c r="I142" s="239"/>
      <c r="J142" s="240">
        <f>ROUND(I142*H142,2)</f>
        <v>0</v>
      </c>
      <c r="K142" s="236" t="s">
        <v>154</v>
      </c>
      <c r="L142" s="45"/>
      <c r="M142" s="248" t="s">
        <v>1</v>
      </c>
      <c r="N142" s="249" t="s">
        <v>44</v>
      </c>
      <c r="O142" s="92"/>
      <c r="P142" s="250">
        <f>O142*H142</f>
        <v>0</v>
      </c>
      <c r="Q142" s="250">
        <v>0</v>
      </c>
      <c r="R142" s="250">
        <f>Q142*H142</f>
        <v>0</v>
      </c>
      <c r="S142" s="250">
        <v>0</v>
      </c>
      <c r="T142" s="25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6" t="s">
        <v>280</v>
      </c>
      <c r="AT142" s="246" t="s">
        <v>151</v>
      </c>
      <c r="AU142" s="246" t="s">
        <v>126</v>
      </c>
      <c r="AY142" s="18" t="s">
        <v>149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8" t="s">
        <v>126</v>
      </c>
      <c r="BK142" s="247">
        <f>ROUND(I142*H142,2)</f>
        <v>0</v>
      </c>
      <c r="BL142" s="18" t="s">
        <v>280</v>
      </c>
      <c r="BM142" s="246" t="s">
        <v>1512</v>
      </c>
    </row>
    <row r="143" s="2" customFormat="1" ht="16.5" customHeight="1">
      <c r="A143" s="39"/>
      <c r="B143" s="40"/>
      <c r="C143" s="264" t="s">
        <v>224</v>
      </c>
      <c r="D143" s="264" t="s">
        <v>201</v>
      </c>
      <c r="E143" s="265" t="s">
        <v>1513</v>
      </c>
      <c r="F143" s="266" t="s">
        <v>1514</v>
      </c>
      <c r="G143" s="267" t="s">
        <v>187</v>
      </c>
      <c r="H143" s="268">
        <v>1</v>
      </c>
      <c r="I143" s="269"/>
      <c r="J143" s="270">
        <f>ROUND(I143*H143,2)</f>
        <v>0</v>
      </c>
      <c r="K143" s="266" t="s">
        <v>154</v>
      </c>
      <c r="L143" s="271"/>
      <c r="M143" s="272" t="s">
        <v>1</v>
      </c>
      <c r="N143" s="273" t="s">
        <v>44</v>
      </c>
      <c r="O143" s="92"/>
      <c r="P143" s="250">
        <f>O143*H143</f>
        <v>0</v>
      </c>
      <c r="Q143" s="250">
        <v>0.00044999999999999999</v>
      </c>
      <c r="R143" s="250">
        <f>Q143*H143</f>
        <v>0.00044999999999999999</v>
      </c>
      <c r="S143" s="250">
        <v>0</v>
      </c>
      <c r="T143" s="25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6" t="s">
        <v>370</v>
      </c>
      <c r="AT143" s="246" t="s">
        <v>201</v>
      </c>
      <c r="AU143" s="246" t="s">
        <v>126</v>
      </c>
      <c r="AY143" s="18" t="s">
        <v>149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8" t="s">
        <v>126</v>
      </c>
      <c r="BK143" s="247">
        <f>ROUND(I143*H143,2)</f>
        <v>0</v>
      </c>
      <c r="BL143" s="18" t="s">
        <v>280</v>
      </c>
      <c r="BM143" s="246" t="s">
        <v>1515</v>
      </c>
    </row>
    <row r="144" s="2" customFormat="1" ht="16.5" customHeight="1">
      <c r="A144" s="39"/>
      <c r="B144" s="40"/>
      <c r="C144" s="264" t="s">
        <v>229</v>
      </c>
      <c r="D144" s="264" t="s">
        <v>201</v>
      </c>
      <c r="E144" s="265" t="s">
        <v>1516</v>
      </c>
      <c r="F144" s="266" t="s">
        <v>1517</v>
      </c>
      <c r="G144" s="267" t="s">
        <v>187</v>
      </c>
      <c r="H144" s="268">
        <v>1</v>
      </c>
      <c r="I144" s="269"/>
      <c r="J144" s="270">
        <f>ROUND(I144*H144,2)</f>
        <v>0</v>
      </c>
      <c r="K144" s="266" t="s">
        <v>154</v>
      </c>
      <c r="L144" s="271"/>
      <c r="M144" s="272" t="s">
        <v>1</v>
      </c>
      <c r="N144" s="273" t="s">
        <v>44</v>
      </c>
      <c r="O144" s="92"/>
      <c r="P144" s="250">
        <f>O144*H144</f>
        <v>0</v>
      </c>
      <c r="Q144" s="250">
        <v>0.001</v>
      </c>
      <c r="R144" s="250">
        <f>Q144*H144</f>
        <v>0.001</v>
      </c>
      <c r="S144" s="250">
        <v>0</v>
      </c>
      <c r="T144" s="25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6" t="s">
        <v>370</v>
      </c>
      <c r="AT144" s="246" t="s">
        <v>201</v>
      </c>
      <c r="AU144" s="246" t="s">
        <v>126</v>
      </c>
      <c r="AY144" s="18" t="s">
        <v>149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8" t="s">
        <v>126</v>
      </c>
      <c r="BK144" s="247">
        <f>ROUND(I144*H144,2)</f>
        <v>0</v>
      </c>
      <c r="BL144" s="18" t="s">
        <v>280</v>
      </c>
      <c r="BM144" s="246" t="s">
        <v>1518</v>
      </c>
    </row>
    <row r="145" s="2" customFormat="1" ht="16.5" customHeight="1">
      <c r="A145" s="39"/>
      <c r="B145" s="40"/>
      <c r="C145" s="234" t="s">
        <v>234</v>
      </c>
      <c r="D145" s="234" t="s">
        <v>151</v>
      </c>
      <c r="E145" s="235" t="s">
        <v>1519</v>
      </c>
      <c r="F145" s="236" t="s">
        <v>1520</v>
      </c>
      <c r="G145" s="237" t="s">
        <v>187</v>
      </c>
      <c r="H145" s="238">
        <v>5</v>
      </c>
      <c r="I145" s="239"/>
      <c r="J145" s="240">
        <f>ROUND(I145*H145,2)</f>
        <v>0</v>
      </c>
      <c r="K145" s="236" t="s">
        <v>154</v>
      </c>
      <c r="L145" s="45"/>
      <c r="M145" s="248" t="s">
        <v>1</v>
      </c>
      <c r="N145" s="249" t="s">
        <v>44</v>
      </c>
      <c r="O145" s="92"/>
      <c r="P145" s="250">
        <f>O145*H145</f>
        <v>0</v>
      </c>
      <c r="Q145" s="250">
        <v>0</v>
      </c>
      <c r="R145" s="250">
        <f>Q145*H145</f>
        <v>0</v>
      </c>
      <c r="S145" s="250">
        <v>0</v>
      </c>
      <c r="T145" s="25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6" t="s">
        <v>280</v>
      </c>
      <c r="AT145" s="246" t="s">
        <v>151</v>
      </c>
      <c r="AU145" s="246" t="s">
        <v>126</v>
      </c>
      <c r="AY145" s="18" t="s">
        <v>149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8" t="s">
        <v>126</v>
      </c>
      <c r="BK145" s="247">
        <f>ROUND(I145*H145,2)</f>
        <v>0</v>
      </c>
      <c r="BL145" s="18" t="s">
        <v>280</v>
      </c>
      <c r="BM145" s="246" t="s">
        <v>1521</v>
      </c>
    </row>
    <row r="146" s="13" customFormat="1">
      <c r="A146" s="13"/>
      <c r="B146" s="252"/>
      <c r="C146" s="253"/>
      <c r="D146" s="254" t="s">
        <v>194</v>
      </c>
      <c r="E146" s="255" t="s">
        <v>1</v>
      </c>
      <c r="F146" s="256" t="s">
        <v>1522</v>
      </c>
      <c r="G146" s="253"/>
      <c r="H146" s="257">
        <v>5</v>
      </c>
      <c r="I146" s="258"/>
      <c r="J146" s="253"/>
      <c r="K146" s="253"/>
      <c r="L146" s="259"/>
      <c r="M146" s="260"/>
      <c r="N146" s="261"/>
      <c r="O146" s="261"/>
      <c r="P146" s="261"/>
      <c r="Q146" s="261"/>
      <c r="R146" s="261"/>
      <c r="S146" s="261"/>
      <c r="T146" s="26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3" t="s">
        <v>194</v>
      </c>
      <c r="AU146" s="263" t="s">
        <v>126</v>
      </c>
      <c r="AV146" s="13" t="s">
        <v>126</v>
      </c>
      <c r="AW146" s="13" t="s">
        <v>34</v>
      </c>
      <c r="AX146" s="13" t="s">
        <v>86</v>
      </c>
      <c r="AY146" s="263" t="s">
        <v>149</v>
      </c>
    </row>
    <row r="147" s="2" customFormat="1" ht="16.5" customHeight="1">
      <c r="A147" s="39"/>
      <c r="B147" s="40"/>
      <c r="C147" s="264" t="s">
        <v>239</v>
      </c>
      <c r="D147" s="264" t="s">
        <v>201</v>
      </c>
      <c r="E147" s="265" t="s">
        <v>1523</v>
      </c>
      <c r="F147" s="266" t="s">
        <v>1524</v>
      </c>
      <c r="G147" s="267" t="s">
        <v>187</v>
      </c>
      <c r="H147" s="268">
        <v>3</v>
      </c>
      <c r="I147" s="269"/>
      <c r="J147" s="270">
        <f>ROUND(I147*H147,2)</f>
        <v>0</v>
      </c>
      <c r="K147" s="266" t="s">
        <v>1</v>
      </c>
      <c r="L147" s="271"/>
      <c r="M147" s="272" t="s">
        <v>1</v>
      </c>
      <c r="N147" s="273" t="s">
        <v>44</v>
      </c>
      <c r="O147" s="92"/>
      <c r="P147" s="250">
        <f>O147*H147</f>
        <v>0</v>
      </c>
      <c r="Q147" s="250">
        <v>0</v>
      </c>
      <c r="R147" s="250">
        <f>Q147*H147</f>
        <v>0</v>
      </c>
      <c r="S147" s="250">
        <v>0</v>
      </c>
      <c r="T147" s="25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6" t="s">
        <v>370</v>
      </c>
      <c r="AT147" s="246" t="s">
        <v>201</v>
      </c>
      <c r="AU147" s="246" t="s">
        <v>126</v>
      </c>
      <c r="AY147" s="18" t="s">
        <v>149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8" t="s">
        <v>126</v>
      </c>
      <c r="BK147" s="247">
        <f>ROUND(I147*H147,2)</f>
        <v>0</v>
      </c>
      <c r="BL147" s="18" t="s">
        <v>280</v>
      </c>
      <c r="BM147" s="246" t="s">
        <v>1525</v>
      </c>
    </row>
    <row r="148" s="2" customFormat="1" ht="16.5" customHeight="1">
      <c r="A148" s="39"/>
      <c r="B148" s="40"/>
      <c r="C148" s="264" t="s">
        <v>268</v>
      </c>
      <c r="D148" s="264" t="s">
        <v>201</v>
      </c>
      <c r="E148" s="265" t="s">
        <v>1526</v>
      </c>
      <c r="F148" s="266" t="s">
        <v>1527</v>
      </c>
      <c r="G148" s="267" t="s">
        <v>187</v>
      </c>
      <c r="H148" s="268">
        <v>2</v>
      </c>
      <c r="I148" s="269"/>
      <c r="J148" s="270">
        <f>ROUND(I148*H148,2)</f>
        <v>0</v>
      </c>
      <c r="K148" s="266" t="s">
        <v>1</v>
      </c>
      <c r="L148" s="271"/>
      <c r="M148" s="272" t="s">
        <v>1</v>
      </c>
      <c r="N148" s="273" t="s">
        <v>44</v>
      </c>
      <c r="O148" s="92"/>
      <c r="P148" s="250">
        <f>O148*H148</f>
        <v>0</v>
      </c>
      <c r="Q148" s="250">
        <v>0.00016000000000000001</v>
      </c>
      <c r="R148" s="250">
        <f>Q148*H148</f>
        <v>0.00032000000000000003</v>
      </c>
      <c r="S148" s="250">
        <v>0</v>
      </c>
      <c r="T148" s="25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6" t="s">
        <v>370</v>
      </c>
      <c r="AT148" s="246" t="s">
        <v>201</v>
      </c>
      <c r="AU148" s="246" t="s">
        <v>126</v>
      </c>
      <c r="AY148" s="18" t="s">
        <v>149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8" t="s">
        <v>126</v>
      </c>
      <c r="BK148" s="247">
        <f>ROUND(I148*H148,2)</f>
        <v>0</v>
      </c>
      <c r="BL148" s="18" t="s">
        <v>280</v>
      </c>
      <c r="BM148" s="246" t="s">
        <v>1528</v>
      </c>
    </row>
    <row r="149" s="12" customFormat="1" ht="25.92" customHeight="1">
      <c r="A149" s="12"/>
      <c r="B149" s="218"/>
      <c r="C149" s="219"/>
      <c r="D149" s="220" t="s">
        <v>77</v>
      </c>
      <c r="E149" s="221" t="s">
        <v>201</v>
      </c>
      <c r="F149" s="221" t="s">
        <v>1529</v>
      </c>
      <c r="G149" s="219"/>
      <c r="H149" s="219"/>
      <c r="I149" s="222"/>
      <c r="J149" s="223">
        <f>BK149</f>
        <v>0</v>
      </c>
      <c r="K149" s="219"/>
      <c r="L149" s="224"/>
      <c r="M149" s="225"/>
      <c r="N149" s="226"/>
      <c r="O149" s="226"/>
      <c r="P149" s="227">
        <f>P150</f>
        <v>0</v>
      </c>
      <c r="Q149" s="226"/>
      <c r="R149" s="227">
        <f>R150</f>
        <v>0.00020000000000000001</v>
      </c>
      <c r="S149" s="226"/>
      <c r="T149" s="228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9" t="s">
        <v>183</v>
      </c>
      <c r="AT149" s="230" t="s">
        <v>77</v>
      </c>
      <c r="AU149" s="230" t="s">
        <v>78</v>
      </c>
      <c r="AY149" s="229" t="s">
        <v>149</v>
      </c>
      <c r="BK149" s="231">
        <f>BK150</f>
        <v>0</v>
      </c>
    </row>
    <row r="150" s="12" customFormat="1" ht="22.8" customHeight="1">
      <c r="A150" s="12"/>
      <c r="B150" s="218"/>
      <c r="C150" s="219"/>
      <c r="D150" s="220" t="s">
        <v>77</v>
      </c>
      <c r="E150" s="232" t="s">
        <v>1530</v>
      </c>
      <c r="F150" s="232" t="s">
        <v>1531</v>
      </c>
      <c r="G150" s="219"/>
      <c r="H150" s="219"/>
      <c r="I150" s="222"/>
      <c r="J150" s="233">
        <f>BK150</f>
        <v>0</v>
      </c>
      <c r="K150" s="219"/>
      <c r="L150" s="224"/>
      <c r="M150" s="225"/>
      <c r="N150" s="226"/>
      <c r="O150" s="226"/>
      <c r="P150" s="227">
        <f>SUM(P151:P152)</f>
        <v>0</v>
      </c>
      <c r="Q150" s="226"/>
      <c r="R150" s="227">
        <f>SUM(R151:R152)</f>
        <v>0.00020000000000000001</v>
      </c>
      <c r="S150" s="226"/>
      <c r="T150" s="228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9" t="s">
        <v>183</v>
      </c>
      <c r="AT150" s="230" t="s">
        <v>77</v>
      </c>
      <c r="AU150" s="230" t="s">
        <v>86</v>
      </c>
      <c r="AY150" s="229" t="s">
        <v>149</v>
      </c>
      <c r="BK150" s="231">
        <f>SUM(BK151:BK152)</f>
        <v>0</v>
      </c>
    </row>
    <row r="151" s="2" customFormat="1" ht="24.15" customHeight="1">
      <c r="A151" s="39"/>
      <c r="B151" s="40"/>
      <c r="C151" s="234" t="s">
        <v>272</v>
      </c>
      <c r="D151" s="234" t="s">
        <v>151</v>
      </c>
      <c r="E151" s="235" t="s">
        <v>1532</v>
      </c>
      <c r="F151" s="236" t="s">
        <v>1533</v>
      </c>
      <c r="G151" s="237" t="s">
        <v>187</v>
      </c>
      <c r="H151" s="238">
        <v>1</v>
      </c>
      <c r="I151" s="239"/>
      <c r="J151" s="240">
        <f>ROUND(I151*H151,2)</f>
        <v>0</v>
      </c>
      <c r="K151" s="236" t="s">
        <v>154</v>
      </c>
      <c r="L151" s="45"/>
      <c r="M151" s="248" t="s">
        <v>1</v>
      </c>
      <c r="N151" s="249" t="s">
        <v>44</v>
      </c>
      <c r="O151" s="92"/>
      <c r="P151" s="250">
        <f>O151*H151</f>
        <v>0</v>
      </c>
      <c r="Q151" s="250">
        <v>0</v>
      </c>
      <c r="R151" s="250">
        <f>Q151*H151</f>
        <v>0</v>
      </c>
      <c r="S151" s="250">
        <v>0</v>
      </c>
      <c r="T151" s="25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6" t="s">
        <v>540</v>
      </c>
      <c r="AT151" s="246" t="s">
        <v>151</v>
      </c>
      <c r="AU151" s="246" t="s">
        <v>126</v>
      </c>
      <c r="AY151" s="18" t="s">
        <v>149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8" t="s">
        <v>126</v>
      </c>
      <c r="BK151" s="247">
        <f>ROUND(I151*H151,2)</f>
        <v>0</v>
      </c>
      <c r="BL151" s="18" t="s">
        <v>540</v>
      </c>
      <c r="BM151" s="246" t="s">
        <v>1534</v>
      </c>
    </row>
    <row r="152" s="2" customFormat="1" ht="16.5" customHeight="1">
      <c r="A152" s="39"/>
      <c r="B152" s="40"/>
      <c r="C152" s="264" t="s">
        <v>8</v>
      </c>
      <c r="D152" s="264" t="s">
        <v>201</v>
      </c>
      <c r="E152" s="265" t="s">
        <v>1535</v>
      </c>
      <c r="F152" s="266" t="s">
        <v>1536</v>
      </c>
      <c r="G152" s="267" t="s">
        <v>187</v>
      </c>
      <c r="H152" s="268">
        <v>1</v>
      </c>
      <c r="I152" s="269"/>
      <c r="J152" s="270">
        <f>ROUND(I152*H152,2)</f>
        <v>0</v>
      </c>
      <c r="K152" s="266" t="s">
        <v>1</v>
      </c>
      <c r="L152" s="271"/>
      <c r="M152" s="309" t="s">
        <v>1</v>
      </c>
      <c r="N152" s="310" t="s">
        <v>44</v>
      </c>
      <c r="O152" s="243"/>
      <c r="P152" s="244">
        <f>O152*H152</f>
        <v>0</v>
      </c>
      <c r="Q152" s="244">
        <v>0.00020000000000000001</v>
      </c>
      <c r="R152" s="244">
        <f>Q152*H152</f>
        <v>0.00020000000000000001</v>
      </c>
      <c r="S152" s="244">
        <v>0</v>
      </c>
      <c r="T152" s="24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6" t="s">
        <v>1537</v>
      </c>
      <c r="AT152" s="246" t="s">
        <v>201</v>
      </c>
      <c r="AU152" s="246" t="s">
        <v>126</v>
      </c>
      <c r="AY152" s="18" t="s">
        <v>149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8" t="s">
        <v>126</v>
      </c>
      <c r="BK152" s="247">
        <f>ROUND(I152*H152,2)</f>
        <v>0</v>
      </c>
      <c r="BL152" s="18" t="s">
        <v>540</v>
      </c>
      <c r="BM152" s="246" t="s">
        <v>1538</v>
      </c>
    </row>
    <row r="153" s="2" customFormat="1" ht="6.96" customHeight="1">
      <c r="A153" s="39"/>
      <c r="B153" s="67"/>
      <c r="C153" s="68"/>
      <c r="D153" s="68"/>
      <c r="E153" s="68"/>
      <c r="F153" s="68"/>
      <c r="G153" s="68"/>
      <c r="H153" s="68"/>
      <c r="I153" s="68"/>
      <c r="J153" s="68"/>
      <c r="K153" s="68"/>
      <c r="L153" s="45"/>
      <c r="M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</row>
  </sheetData>
  <sheetProtection sheet="1" autoFilter="0" formatColumns="0" formatRows="0" objects="1" scenarios="1" spinCount="100000" saltValue="z5HIkGnksN2blQ2psxxfMKA+SQYp0jPB3cmIZCqHxe0EvAWMkST8hfZHwZJPS1fo/GifJPTIiZsq9xe5Xw5DwQ==" hashValue="8id4jXuh9VlU16XkXTcF7SpvdK1Okj2Yh3+s1o0cN62Hb2xAb5Dqx5kwXKJg1iGeC25rTMEusDBXfmr3x/T+UQ==" algorithmName="SHA-512" password="CC35"/>
  <autoFilter ref="C129:K152"/>
  <mergeCells count="14">
    <mergeCell ref="E7:H7"/>
    <mergeCell ref="E9:H9"/>
    <mergeCell ref="E18:H18"/>
    <mergeCell ref="E27:H27"/>
    <mergeCell ref="E85:H85"/>
    <mergeCell ref="E87:H87"/>
    <mergeCell ref="D104:F104"/>
    <mergeCell ref="D105:F105"/>
    <mergeCell ref="D106:F106"/>
    <mergeCell ref="D107:F107"/>
    <mergeCell ref="D108:F10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bytu - Brno, Starobrněnská 7, byt č.11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1539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115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116</v>
      </c>
      <c r="E31" s="39"/>
      <c r="F31" s="39"/>
      <c r="G31" s="39"/>
      <c r="H31" s="39"/>
      <c r="I31" s="39"/>
      <c r="J31" s="151">
        <f>J102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1" t="s">
        <v>43</v>
      </c>
      <c r="F35" s="157">
        <f>ROUND((SUM(BE102:BE109) + SUM(BE129:BE145)),  2)</f>
        <v>0</v>
      </c>
      <c r="G35" s="39"/>
      <c r="H35" s="39"/>
      <c r="I35" s="158">
        <v>0.20999999999999999</v>
      </c>
      <c r="J35" s="157">
        <f>ROUND(((SUM(BE102:BE109) + SUM(BE129:BE145))*I35),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44</v>
      </c>
      <c r="F36" s="157">
        <f>ROUND((SUM(BF102:BF109) + SUM(BF129:BF145)),  2)</f>
        <v>0</v>
      </c>
      <c r="G36" s="39"/>
      <c r="H36" s="39"/>
      <c r="I36" s="158">
        <v>0.14999999999999999</v>
      </c>
      <c r="J36" s="157">
        <f>ROUND(((SUM(BF102:BF109) + SUM(BF129:BF145))*I36),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7">
        <f>ROUND((SUM(BG102:BG109) + SUM(BG129:BG145)),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46</v>
      </c>
      <c r="F38" s="157">
        <f>ROUND((SUM(BH102:BH109) + SUM(BH129:BH145)),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47</v>
      </c>
      <c r="F39" s="157">
        <f>ROUND((SUM(BI102:BI109) + SUM(BI129:BI145)),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51</v>
      </c>
      <c r="E50" s="167"/>
      <c r="F50" s="167"/>
      <c r="G50" s="166" t="s">
        <v>52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53</v>
      </c>
      <c r="E61" s="169"/>
      <c r="F61" s="170" t="s">
        <v>54</v>
      </c>
      <c r="G61" s="168" t="s">
        <v>53</v>
      </c>
      <c r="H61" s="169"/>
      <c r="I61" s="169"/>
      <c r="J61" s="171" t="s">
        <v>54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55</v>
      </c>
      <c r="E65" s="172"/>
      <c r="F65" s="172"/>
      <c r="G65" s="166" t="s">
        <v>56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53</v>
      </c>
      <c r="E76" s="169"/>
      <c r="F76" s="170" t="s">
        <v>54</v>
      </c>
      <c r="G76" s="168" t="s">
        <v>53</v>
      </c>
      <c r="H76" s="169"/>
      <c r="I76" s="169"/>
      <c r="J76" s="171" t="s">
        <v>54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Oprava bytu - Brno, Starobrněnská 7, byt č.11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05 - Stavební přípomoce pro silnoproud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Brno</v>
      </c>
      <c r="G89" s="41"/>
      <c r="H89" s="41"/>
      <c r="I89" s="33" t="s">
        <v>22</v>
      </c>
      <c r="J89" s="80" t="str">
        <f>IF(J12="","",J12)</f>
        <v>11. 3. 2022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Brno-MČ Brno-střed</v>
      </c>
      <c r="G91" s="41"/>
      <c r="H91" s="41"/>
      <c r="I91" s="33" t="s">
        <v>32</v>
      </c>
      <c r="J91" s="37" t="str">
        <f>E21</f>
        <v>Ing. arch. Jitka Bidlová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118</v>
      </c>
      <c r="D94" s="179"/>
      <c r="E94" s="179"/>
      <c r="F94" s="179"/>
      <c r="G94" s="179"/>
      <c r="H94" s="179"/>
      <c r="I94" s="179"/>
      <c r="J94" s="180" t="s">
        <v>119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120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2"/>
      <c r="C97" s="183"/>
      <c r="D97" s="184" t="s">
        <v>158</v>
      </c>
      <c r="E97" s="185"/>
      <c r="F97" s="185"/>
      <c r="G97" s="185"/>
      <c r="H97" s="185"/>
      <c r="I97" s="185"/>
      <c r="J97" s="186">
        <f>J130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161</v>
      </c>
      <c r="E98" s="191"/>
      <c r="F98" s="191"/>
      <c r="G98" s="191"/>
      <c r="H98" s="191"/>
      <c r="I98" s="191"/>
      <c r="J98" s="192">
        <f>J131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162</v>
      </c>
      <c r="E99" s="191"/>
      <c r="F99" s="191"/>
      <c r="G99" s="191"/>
      <c r="H99" s="191"/>
      <c r="I99" s="191"/>
      <c r="J99" s="192">
        <f>J141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29.28" customHeight="1">
      <c r="A102" s="39"/>
      <c r="B102" s="40"/>
      <c r="C102" s="181" t="s">
        <v>124</v>
      </c>
      <c r="D102" s="41"/>
      <c r="E102" s="41"/>
      <c r="F102" s="41"/>
      <c r="G102" s="41"/>
      <c r="H102" s="41"/>
      <c r="I102" s="41"/>
      <c r="J102" s="194">
        <f>ROUND(J103 + J104 + J105 + J106 + J107 + J108,2)</f>
        <v>0</v>
      </c>
      <c r="K102" s="41"/>
      <c r="L102" s="64"/>
      <c r="N102" s="195" t="s">
        <v>42</v>
      </c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8" customHeight="1">
      <c r="A103" s="39"/>
      <c r="B103" s="40"/>
      <c r="C103" s="41"/>
      <c r="D103" s="196" t="s">
        <v>125</v>
      </c>
      <c r="E103" s="197"/>
      <c r="F103" s="197"/>
      <c r="G103" s="41"/>
      <c r="H103" s="41"/>
      <c r="I103" s="41"/>
      <c r="J103" s="198">
        <v>0</v>
      </c>
      <c r="K103" s="41"/>
      <c r="L103" s="199"/>
      <c r="M103" s="200"/>
      <c r="N103" s="201" t="s">
        <v>44</v>
      </c>
      <c r="O103" s="200"/>
      <c r="P103" s="200"/>
      <c r="Q103" s="200"/>
      <c r="R103" s="200"/>
      <c r="S103" s="202"/>
      <c r="T103" s="202"/>
      <c r="U103" s="202"/>
      <c r="V103" s="202"/>
      <c r="W103" s="202"/>
      <c r="X103" s="202"/>
      <c r="Y103" s="202"/>
      <c r="Z103" s="202"/>
      <c r="AA103" s="202"/>
      <c r="AB103" s="202"/>
      <c r="AC103" s="202"/>
      <c r="AD103" s="202"/>
      <c r="AE103" s="202"/>
      <c r="AF103" s="200"/>
      <c r="AG103" s="200"/>
      <c r="AH103" s="200"/>
      <c r="AI103" s="200"/>
      <c r="AJ103" s="200"/>
      <c r="AK103" s="200"/>
      <c r="AL103" s="200"/>
      <c r="AM103" s="200"/>
      <c r="AN103" s="200"/>
      <c r="AO103" s="200"/>
      <c r="AP103" s="200"/>
      <c r="AQ103" s="200"/>
      <c r="AR103" s="200"/>
      <c r="AS103" s="200"/>
      <c r="AT103" s="200"/>
      <c r="AU103" s="200"/>
      <c r="AV103" s="200"/>
      <c r="AW103" s="200"/>
      <c r="AX103" s="200"/>
      <c r="AY103" s="203" t="s">
        <v>84</v>
      </c>
      <c r="AZ103" s="200"/>
      <c r="BA103" s="200"/>
      <c r="BB103" s="200"/>
      <c r="BC103" s="200"/>
      <c r="BD103" s="200"/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03" t="s">
        <v>126</v>
      </c>
      <c r="BK103" s="200"/>
      <c r="BL103" s="200"/>
      <c r="BM103" s="200"/>
    </row>
    <row r="104" s="2" customFormat="1" ht="18" customHeight="1">
      <c r="A104" s="39"/>
      <c r="B104" s="40"/>
      <c r="C104" s="41"/>
      <c r="D104" s="196" t="s">
        <v>127</v>
      </c>
      <c r="E104" s="197"/>
      <c r="F104" s="197"/>
      <c r="G104" s="41"/>
      <c r="H104" s="41"/>
      <c r="I104" s="41"/>
      <c r="J104" s="198">
        <v>0</v>
      </c>
      <c r="K104" s="41"/>
      <c r="L104" s="199"/>
      <c r="M104" s="200"/>
      <c r="N104" s="201" t="s">
        <v>44</v>
      </c>
      <c r="O104" s="200"/>
      <c r="P104" s="200"/>
      <c r="Q104" s="200"/>
      <c r="R104" s="200"/>
      <c r="S104" s="202"/>
      <c r="T104" s="202"/>
      <c r="U104" s="202"/>
      <c r="V104" s="202"/>
      <c r="W104" s="202"/>
      <c r="X104" s="202"/>
      <c r="Y104" s="202"/>
      <c r="Z104" s="202"/>
      <c r="AA104" s="202"/>
      <c r="AB104" s="202"/>
      <c r="AC104" s="202"/>
      <c r="AD104" s="202"/>
      <c r="AE104" s="202"/>
      <c r="AF104" s="200"/>
      <c r="AG104" s="200"/>
      <c r="AH104" s="200"/>
      <c r="AI104" s="200"/>
      <c r="AJ104" s="200"/>
      <c r="AK104" s="200"/>
      <c r="AL104" s="200"/>
      <c r="AM104" s="200"/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3" t="s">
        <v>84</v>
      </c>
      <c r="AZ104" s="200"/>
      <c r="BA104" s="200"/>
      <c r="BB104" s="200"/>
      <c r="BC104" s="200"/>
      <c r="BD104" s="200"/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03" t="s">
        <v>126</v>
      </c>
      <c r="BK104" s="200"/>
      <c r="BL104" s="200"/>
      <c r="BM104" s="200"/>
    </row>
    <row r="105" s="2" customFormat="1" ht="18" customHeight="1">
      <c r="A105" s="39"/>
      <c r="B105" s="40"/>
      <c r="C105" s="41"/>
      <c r="D105" s="196" t="s">
        <v>128</v>
      </c>
      <c r="E105" s="197"/>
      <c r="F105" s="197"/>
      <c r="G105" s="41"/>
      <c r="H105" s="41"/>
      <c r="I105" s="41"/>
      <c r="J105" s="198">
        <v>0</v>
      </c>
      <c r="K105" s="41"/>
      <c r="L105" s="199"/>
      <c r="M105" s="200"/>
      <c r="N105" s="201" t="s">
        <v>44</v>
      </c>
      <c r="O105" s="200"/>
      <c r="P105" s="200"/>
      <c r="Q105" s="200"/>
      <c r="R105" s="200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0"/>
      <c r="AG105" s="200"/>
      <c r="AH105" s="200"/>
      <c r="AI105" s="200"/>
      <c r="AJ105" s="200"/>
      <c r="AK105" s="200"/>
      <c r="AL105" s="200"/>
      <c r="AM105" s="200"/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0"/>
      <c r="AY105" s="203" t="s">
        <v>84</v>
      </c>
      <c r="AZ105" s="200"/>
      <c r="BA105" s="200"/>
      <c r="BB105" s="200"/>
      <c r="BC105" s="200"/>
      <c r="BD105" s="200"/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03" t="s">
        <v>126</v>
      </c>
      <c r="BK105" s="200"/>
      <c r="BL105" s="200"/>
      <c r="BM105" s="200"/>
    </row>
    <row r="106" s="2" customFormat="1" ht="18" customHeight="1">
      <c r="A106" s="39"/>
      <c r="B106" s="40"/>
      <c r="C106" s="41"/>
      <c r="D106" s="196" t="s">
        <v>129</v>
      </c>
      <c r="E106" s="197"/>
      <c r="F106" s="197"/>
      <c r="G106" s="41"/>
      <c r="H106" s="41"/>
      <c r="I106" s="41"/>
      <c r="J106" s="198">
        <v>0</v>
      </c>
      <c r="K106" s="41"/>
      <c r="L106" s="199"/>
      <c r="M106" s="200"/>
      <c r="N106" s="201" t="s">
        <v>44</v>
      </c>
      <c r="O106" s="200"/>
      <c r="P106" s="200"/>
      <c r="Q106" s="200"/>
      <c r="R106" s="200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  <c r="AF106" s="200"/>
      <c r="AG106" s="200"/>
      <c r="AH106" s="200"/>
      <c r="AI106" s="200"/>
      <c r="AJ106" s="200"/>
      <c r="AK106" s="200"/>
      <c r="AL106" s="200"/>
      <c r="AM106" s="200"/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0"/>
      <c r="AY106" s="203" t="s">
        <v>84</v>
      </c>
      <c r="AZ106" s="200"/>
      <c r="BA106" s="200"/>
      <c r="BB106" s="200"/>
      <c r="BC106" s="200"/>
      <c r="BD106" s="200"/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03" t="s">
        <v>126</v>
      </c>
      <c r="BK106" s="200"/>
      <c r="BL106" s="200"/>
      <c r="BM106" s="200"/>
    </row>
    <row r="107" s="2" customFormat="1" ht="18" customHeight="1">
      <c r="A107" s="39"/>
      <c r="B107" s="40"/>
      <c r="C107" s="41"/>
      <c r="D107" s="196" t="s">
        <v>130</v>
      </c>
      <c r="E107" s="197"/>
      <c r="F107" s="197"/>
      <c r="G107" s="41"/>
      <c r="H107" s="41"/>
      <c r="I107" s="41"/>
      <c r="J107" s="198">
        <v>0</v>
      </c>
      <c r="K107" s="41"/>
      <c r="L107" s="199"/>
      <c r="M107" s="200"/>
      <c r="N107" s="201" t="s">
        <v>44</v>
      </c>
      <c r="O107" s="200"/>
      <c r="P107" s="200"/>
      <c r="Q107" s="200"/>
      <c r="R107" s="200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  <c r="AF107" s="200"/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3" t="s">
        <v>84</v>
      </c>
      <c r="AZ107" s="200"/>
      <c r="BA107" s="200"/>
      <c r="BB107" s="200"/>
      <c r="BC107" s="200"/>
      <c r="BD107" s="200"/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03" t="s">
        <v>126</v>
      </c>
      <c r="BK107" s="200"/>
      <c r="BL107" s="200"/>
      <c r="BM107" s="200"/>
    </row>
    <row r="108" s="2" customFormat="1" ht="18" customHeight="1">
      <c r="A108" s="39"/>
      <c r="B108" s="40"/>
      <c r="C108" s="41"/>
      <c r="D108" s="197" t="s">
        <v>131</v>
      </c>
      <c r="E108" s="41"/>
      <c r="F108" s="41"/>
      <c r="G108" s="41"/>
      <c r="H108" s="41"/>
      <c r="I108" s="41"/>
      <c r="J108" s="198">
        <f>ROUND(J30*T108,2)</f>
        <v>0</v>
      </c>
      <c r="K108" s="41"/>
      <c r="L108" s="199"/>
      <c r="M108" s="200"/>
      <c r="N108" s="201" t="s">
        <v>44</v>
      </c>
      <c r="O108" s="200"/>
      <c r="P108" s="200"/>
      <c r="Q108" s="200"/>
      <c r="R108" s="200"/>
      <c r="S108" s="202"/>
      <c r="T108" s="202"/>
      <c r="U108" s="202"/>
      <c r="V108" s="202"/>
      <c r="W108" s="202"/>
      <c r="X108" s="202"/>
      <c r="Y108" s="202"/>
      <c r="Z108" s="202"/>
      <c r="AA108" s="202"/>
      <c r="AB108" s="202"/>
      <c r="AC108" s="202"/>
      <c r="AD108" s="202"/>
      <c r="AE108" s="202"/>
      <c r="AF108" s="200"/>
      <c r="AG108" s="200"/>
      <c r="AH108" s="200"/>
      <c r="AI108" s="200"/>
      <c r="AJ108" s="200"/>
      <c r="AK108" s="200"/>
      <c r="AL108" s="200"/>
      <c r="AM108" s="200"/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3" t="s">
        <v>132</v>
      </c>
      <c r="AZ108" s="200"/>
      <c r="BA108" s="200"/>
      <c r="BB108" s="200"/>
      <c r="BC108" s="200"/>
      <c r="BD108" s="200"/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03" t="s">
        <v>126</v>
      </c>
      <c r="BK108" s="200"/>
      <c r="BL108" s="200"/>
      <c r="BM108" s="200"/>
    </row>
    <row r="109" s="2" customForma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9.28" customHeight="1">
      <c r="A110" s="39"/>
      <c r="B110" s="40"/>
      <c r="C110" s="205" t="s">
        <v>133</v>
      </c>
      <c r="D110" s="179"/>
      <c r="E110" s="179"/>
      <c r="F110" s="179"/>
      <c r="G110" s="179"/>
      <c r="H110" s="179"/>
      <c r="I110" s="179"/>
      <c r="J110" s="206">
        <f>ROUND(J96+J102,2)</f>
        <v>0</v>
      </c>
      <c r="K110" s="179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7" t="str">
        <f>E7</f>
        <v>Oprava bytu - Brno, Starobrněnská 7, byt č.11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113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05 - Stavební přípomoce pro silnoproud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Brno</v>
      </c>
      <c r="G123" s="41"/>
      <c r="H123" s="41"/>
      <c r="I123" s="33" t="s">
        <v>22</v>
      </c>
      <c r="J123" s="80" t="str">
        <f>IF(J12="","",J12)</f>
        <v>11. 3. 2022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5.65" customHeight="1">
      <c r="A125" s="39"/>
      <c r="B125" s="40"/>
      <c r="C125" s="33" t="s">
        <v>24</v>
      </c>
      <c r="D125" s="41"/>
      <c r="E125" s="41"/>
      <c r="F125" s="28" t="str">
        <f>E15</f>
        <v>Statutární město Brno-MČ Brno-střed</v>
      </c>
      <c r="G125" s="41"/>
      <c r="H125" s="41"/>
      <c r="I125" s="33" t="s">
        <v>32</v>
      </c>
      <c r="J125" s="37" t="str">
        <f>E21</f>
        <v>Ing. arch. Jitka Bidlová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30</v>
      </c>
      <c r="D126" s="41"/>
      <c r="E126" s="41"/>
      <c r="F126" s="28" t="str">
        <f>IF(E18="","",E18)</f>
        <v>Vyplň údaj</v>
      </c>
      <c r="G126" s="41"/>
      <c r="H126" s="41"/>
      <c r="I126" s="33" t="s">
        <v>35</v>
      </c>
      <c r="J126" s="37" t="str">
        <f>E24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7"/>
      <c r="B128" s="208"/>
      <c r="C128" s="209" t="s">
        <v>135</v>
      </c>
      <c r="D128" s="210" t="s">
        <v>63</v>
      </c>
      <c r="E128" s="210" t="s">
        <v>59</v>
      </c>
      <c r="F128" s="210" t="s">
        <v>60</v>
      </c>
      <c r="G128" s="210" t="s">
        <v>136</v>
      </c>
      <c r="H128" s="210" t="s">
        <v>137</v>
      </c>
      <c r="I128" s="210" t="s">
        <v>138</v>
      </c>
      <c r="J128" s="210" t="s">
        <v>119</v>
      </c>
      <c r="K128" s="211" t="s">
        <v>139</v>
      </c>
      <c r="L128" s="212"/>
      <c r="M128" s="101" t="s">
        <v>1</v>
      </c>
      <c r="N128" s="102" t="s">
        <v>42</v>
      </c>
      <c r="O128" s="102" t="s">
        <v>140</v>
      </c>
      <c r="P128" s="102" t="s">
        <v>141</v>
      </c>
      <c r="Q128" s="102" t="s">
        <v>142</v>
      </c>
      <c r="R128" s="102" t="s">
        <v>143</v>
      </c>
      <c r="S128" s="102" t="s">
        <v>144</v>
      </c>
      <c r="T128" s="103" t="s">
        <v>145</v>
      </c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/>
    </row>
    <row r="129" s="2" customFormat="1" ht="22.8" customHeight="1">
      <c r="A129" s="39"/>
      <c r="B129" s="40"/>
      <c r="C129" s="108" t="s">
        <v>146</v>
      </c>
      <c r="D129" s="41"/>
      <c r="E129" s="41"/>
      <c r="F129" s="41"/>
      <c r="G129" s="41"/>
      <c r="H129" s="41"/>
      <c r="I129" s="41"/>
      <c r="J129" s="213">
        <f>BK129</f>
        <v>0</v>
      </c>
      <c r="K129" s="41"/>
      <c r="L129" s="45"/>
      <c r="M129" s="104"/>
      <c r="N129" s="214"/>
      <c r="O129" s="105"/>
      <c r="P129" s="215">
        <f>P130</f>
        <v>0</v>
      </c>
      <c r="Q129" s="105"/>
      <c r="R129" s="215">
        <f>R130</f>
        <v>0</v>
      </c>
      <c r="S129" s="105"/>
      <c r="T129" s="216">
        <f>T130</f>
        <v>0.99900000000000011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77</v>
      </c>
      <c r="AU129" s="18" t="s">
        <v>121</v>
      </c>
      <c r="BK129" s="217">
        <f>BK130</f>
        <v>0</v>
      </c>
    </row>
    <row r="130" s="12" customFormat="1" ht="25.92" customHeight="1">
      <c r="A130" s="12"/>
      <c r="B130" s="218"/>
      <c r="C130" s="219"/>
      <c r="D130" s="220" t="s">
        <v>77</v>
      </c>
      <c r="E130" s="221" t="s">
        <v>181</v>
      </c>
      <c r="F130" s="221" t="s">
        <v>182</v>
      </c>
      <c r="G130" s="219"/>
      <c r="H130" s="219"/>
      <c r="I130" s="222"/>
      <c r="J130" s="223">
        <f>BK130</f>
        <v>0</v>
      </c>
      <c r="K130" s="219"/>
      <c r="L130" s="224"/>
      <c r="M130" s="225"/>
      <c r="N130" s="226"/>
      <c r="O130" s="226"/>
      <c r="P130" s="227">
        <f>P131+P141</f>
        <v>0</v>
      </c>
      <c r="Q130" s="226"/>
      <c r="R130" s="227">
        <f>R131+R141</f>
        <v>0</v>
      </c>
      <c r="S130" s="226"/>
      <c r="T130" s="228">
        <f>T131+T141</f>
        <v>0.99900000000000011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9" t="s">
        <v>86</v>
      </c>
      <c r="AT130" s="230" t="s">
        <v>77</v>
      </c>
      <c r="AU130" s="230" t="s">
        <v>78</v>
      </c>
      <c r="AY130" s="229" t="s">
        <v>149</v>
      </c>
      <c r="BK130" s="231">
        <f>BK131+BK141</f>
        <v>0</v>
      </c>
    </row>
    <row r="131" s="12" customFormat="1" ht="22.8" customHeight="1">
      <c r="A131" s="12"/>
      <c r="B131" s="218"/>
      <c r="C131" s="219"/>
      <c r="D131" s="220" t="s">
        <v>77</v>
      </c>
      <c r="E131" s="232" t="s">
        <v>224</v>
      </c>
      <c r="F131" s="232" t="s">
        <v>330</v>
      </c>
      <c r="G131" s="219"/>
      <c r="H131" s="219"/>
      <c r="I131" s="222"/>
      <c r="J131" s="233">
        <f>BK131</f>
        <v>0</v>
      </c>
      <c r="K131" s="219"/>
      <c r="L131" s="224"/>
      <c r="M131" s="225"/>
      <c r="N131" s="226"/>
      <c r="O131" s="226"/>
      <c r="P131" s="227">
        <f>SUM(P132:P140)</f>
        <v>0</v>
      </c>
      <c r="Q131" s="226"/>
      <c r="R131" s="227">
        <f>SUM(R132:R140)</f>
        <v>0</v>
      </c>
      <c r="S131" s="226"/>
      <c r="T131" s="228">
        <f>SUM(T132:T140)</f>
        <v>0.99900000000000011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9" t="s">
        <v>86</v>
      </c>
      <c r="AT131" s="230" t="s">
        <v>77</v>
      </c>
      <c r="AU131" s="230" t="s">
        <v>86</v>
      </c>
      <c r="AY131" s="229" t="s">
        <v>149</v>
      </c>
      <c r="BK131" s="231">
        <f>SUM(BK132:BK140)</f>
        <v>0</v>
      </c>
    </row>
    <row r="132" s="2" customFormat="1" ht="24.15" customHeight="1">
      <c r="A132" s="39"/>
      <c r="B132" s="40"/>
      <c r="C132" s="234" t="s">
        <v>86</v>
      </c>
      <c r="D132" s="234" t="s">
        <v>151</v>
      </c>
      <c r="E132" s="235" t="s">
        <v>1540</v>
      </c>
      <c r="F132" s="236" t="s">
        <v>1541</v>
      </c>
      <c r="G132" s="237" t="s">
        <v>187</v>
      </c>
      <c r="H132" s="238">
        <v>51</v>
      </c>
      <c r="I132" s="239"/>
      <c r="J132" s="240">
        <f>ROUND(I132*H132,2)</f>
        <v>0</v>
      </c>
      <c r="K132" s="236" t="s">
        <v>154</v>
      </c>
      <c r="L132" s="45"/>
      <c r="M132" s="248" t="s">
        <v>1</v>
      </c>
      <c r="N132" s="249" t="s">
        <v>44</v>
      </c>
      <c r="O132" s="92"/>
      <c r="P132" s="250">
        <f>O132*H132</f>
        <v>0</v>
      </c>
      <c r="Q132" s="250">
        <v>0</v>
      </c>
      <c r="R132" s="250">
        <f>Q132*H132</f>
        <v>0</v>
      </c>
      <c r="S132" s="250">
        <v>0.001</v>
      </c>
      <c r="T132" s="251">
        <f>S132*H132</f>
        <v>0.051000000000000004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6" t="s">
        <v>188</v>
      </c>
      <c r="AT132" s="246" t="s">
        <v>151</v>
      </c>
      <c r="AU132" s="246" t="s">
        <v>126</v>
      </c>
      <c r="AY132" s="18" t="s">
        <v>149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8" t="s">
        <v>126</v>
      </c>
      <c r="BK132" s="247">
        <f>ROUND(I132*H132,2)</f>
        <v>0</v>
      </c>
      <c r="BL132" s="18" t="s">
        <v>188</v>
      </c>
      <c r="BM132" s="246" t="s">
        <v>1542</v>
      </c>
    </row>
    <row r="133" s="2" customFormat="1" ht="24.15" customHeight="1">
      <c r="A133" s="39"/>
      <c r="B133" s="40"/>
      <c r="C133" s="234" t="s">
        <v>126</v>
      </c>
      <c r="D133" s="234" t="s">
        <v>151</v>
      </c>
      <c r="E133" s="235" t="s">
        <v>1543</v>
      </c>
      <c r="F133" s="236" t="s">
        <v>1544</v>
      </c>
      <c r="G133" s="237" t="s">
        <v>187</v>
      </c>
      <c r="H133" s="238">
        <v>4</v>
      </c>
      <c r="I133" s="239"/>
      <c r="J133" s="240">
        <f>ROUND(I133*H133,2)</f>
        <v>0</v>
      </c>
      <c r="K133" s="236" t="s">
        <v>154</v>
      </c>
      <c r="L133" s="45"/>
      <c r="M133" s="248" t="s">
        <v>1</v>
      </c>
      <c r="N133" s="249" t="s">
        <v>44</v>
      </c>
      <c r="O133" s="92"/>
      <c r="P133" s="250">
        <f>O133*H133</f>
        <v>0</v>
      </c>
      <c r="Q133" s="250">
        <v>0</v>
      </c>
      <c r="R133" s="250">
        <f>Q133*H133</f>
        <v>0</v>
      </c>
      <c r="S133" s="250">
        <v>0.0040000000000000001</v>
      </c>
      <c r="T133" s="251">
        <f>S133*H133</f>
        <v>0.016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6" t="s">
        <v>188</v>
      </c>
      <c r="AT133" s="246" t="s">
        <v>151</v>
      </c>
      <c r="AU133" s="246" t="s">
        <v>126</v>
      </c>
      <c r="AY133" s="18" t="s">
        <v>149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8" t="s">
        <v>126</v>
      </c>
      <c r="BK133" s="247">
        <f>ROUND(I133*H133,2)</f>
        <v>0</v>
      </c>
      <c r="BL133" s="18" t="s">
        <v>188</v>
      </c>
      <c r="BM133" s="246" t="s">
        <v>1545</v>
      </c>
    </row>
    <row r="134" s="2" customFormat="1" ht="24.15" customHeight="1">
      <c r="A134" s="39"/>
      <c r="B134" s="40"/>
      <c r="C134" s="234" t="s">
        <v>183</v>
      </c>
      <c r="D134" s="234" t="s">
        <v>151</v>
      </c>
      <c r="E134" s="235" t="s">
        <v>393</v>
      </c>
      <c r="F134" s="236" t="s">
        <v>394</v>
      </c>
      <c r="G134" s="237" t="s">
        <v>187</v>
      </c>
      <c r="H134" s="238">
        <v>6</v>
      </c>
      <c r="I134" s="239"/>
      <c r="J134" s="240">
        <f>ROUND(I134*H134,2)</f>
        <v>0</v>
      </c>
      <c r="K134" s="236" t="s">
        <v>154</v>
      </c>
      <c r="L134" s="45"/>
      <c r="M134" s="248" t="s">
        <v>1</v>
      </c>
      <c r="N134" s="249" t="s">
        <v>44</v>
      </c>
      <c r="O134" s="92"/>
      <c r="P134" s="250">
        <f>O134*H134</f>
        <v>0</v>
      </c>
      <c r="Q134" s="250">
        <v>0</v>
      </c>
      <c r="R134" s="250">
        <f>Q134*H134</f>
        <v>0</v>
      </c>
      <c r="S134" s="250">
        <v>0.016</v>
      </c>
      <c r="T134" s="251">
        <f>S134*H134</f>
        <v>0.096000000000000002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6" t="s">
        <v>188</v>
      </c>
      <c r="AT134" s="246" t="s">
        <v>151</v>
      </c>
      <c r="AU134" s="246" t="s">
        <v>126</v>
      </c>
      <c r="AY134" s="18" t="s">
        <v>149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8" t="s">
        <v>126</v>
      </c>
      <c r="BK134" s="247">
        <f>ROUND(I134*H134,2)</f>
        <v>0</v>
      </c>
      <c r="BL134" s="18" t="s">
        <v>188</v>
      </c>
      <c r="BM134" s="246" t="s">
        <v>1546</v>
      </c>
    </row>
    <row r="135" s="2" customFormat="1" ht="24.15" customHeight="1">
      <c r="A135" s="39"/>
      <c r="B135" s="40"/>
      <c r="C135" s="234" t="s">
        <v>188</v>
      </c>
      <c r="D135" s="234" t="s">
        <v>151</v>
      </c>
      <c r="E135" s="235" t="s">
        <v>1547</v>
      </c>
      <c r="F135" s="236" t="s">
        <v>1548</v>
      </c>
      <c r="G135" s="237" t="s">
        <v>327</v>
      </c>
      <c r="H135" s="238">
        <v>0.029999999999999999</v>
      </c>
      <c r="I135" s="239"/>
      <c r="J135" s="240">
        <f>ROUND(I135*H135,2)</f>
        <v>0</v>
      </c>
      <c r="K135" s="236" t="s">
        <v>154</v>
      </c>
      <c r="L135" s="45"/>
      <c r="M135" s="248" t="s">
        <v>1</v>
      </c>
      <c r="N135" s="249" t="s">
        <v>44</v>
      </c>
      <c r="O135" s="92"/>
      <c r="P135" s="250">
        <f>O135*H135</f>
        <v>0</v>
      </c>
      <c r="Q135" s="250">
        <v>0</v>
      </c>
      <c r="R135" s="250">
        <f>Q135*H135</f>
        <v>0</v>
      </c>
      <c r="S135" s="250">
        <v>1.8</v>
      </c>
      <c r="T135" s="251">
        <f>S135*H135</f>
        <v>0.053999999999999999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6" t="s">
        <v>188</v>
      </c>
      <c r="AT135" s="246" t="s">
        <v>151</v>
      </c>
      <c r="AU135" s="246" t="s">
        <v>126</v>
      </c>
      <c r="AY135" s="18" t="s">
        <v>149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8" t="s">
        <v>126</v>
      </c>
      <c r="BK135" s="247">
        <f>ROUND(I135*H135,2)</f>
        <v>0</v>
      </c>
      <c r="BL135" s="18" t="s">
        <v>188</v>
      </c>
      <c r="BM135" s="246" t="s">
        <v>1549</v>
      </c>
    </row>
    <row r="136" s="13" customFormat="1">
      <c r="A136" s="13"/>
      <c r="B136" s="252"/>
      <c r="C136" s="253"/>
      <c r="D136" s="254" t="s">
        <v>194</v>
      </c>
      <c r="E136" s="255" t="s">
        <v>1</v>
      </c>
      <c r="F136" s="256" t="s">
        <v>1550</v>
      </c>
      <c r="G136" s="253"/>
      <c r="H136" s="257">
        <v>0.029999999999999999</v>
      </c>
      <c r="I136" s="258"/>
      <c r="J136" s="253"/>
      <c r="K136" s="253"/>
      <c r="L136" s="259"/>
      <c r="M136" s="260"/>
      <c r="N136" s="261"/>
      <c r="O136" s="261"/>
      <c r="P136" s="261"/>
      <c r="Q136" s="261"/>
      <c r="R136" s="261"/>
      <c r="S136" s="261"/>
      <c r="T136" s="26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3" t="s">
        <v>194</v>
      </c>
      <c r="AU136" s="263" t="s">
        <v>126</v>
      </c>
      <c r="AV136" s="13" t="s">
        <v>126</v>
      </c>
      <c r="AW136" s="13" t="s">
        <v>34</v>
      </c>
      <c r="AX136" s="13" t="s">
        <v>86</v>
      </c>
      <c r="AY136" s="263" t="s">
        <v>149</v>
      </c>
    </row>
    <row r="137" s="2" customFormat="1" ht="33" customHeight="1">
      <c r="A137" s="39"/>
      <c r="B137" s="40"/>
      <c r="C137" s="234" t="s">
        <v>148</v>
      </c>
      <c r="D137" s="234" t="s">
        <v>151</v>
      </c>
      <c r="E137" s="235" t="s">
        <v>1551</v>
      </c>
      <c r="F137" s="236" t="s">
        <v>1552</v>
      </c>
      <c r="G137" s="237" t="s">
        <v>312</v>
      </c>
      <c r="H137" s="238">
        <v>89</v>
      </c>
      <c r="I137" s="239"/>
      <c r="J137" s="240">
        <f>ROUND(I137*H137,2)</f>
        <v>0</v>
      </c>
      <c r="K137" s="236" t="s">
        <v>154</v>
      </c>
      <c r="L137" s="45"/>
      <c r="M137" s="248" t="s">
        <v>1</v>
      </c>
      <c r="N137" s="249" t="s">
        <v>44</v>
      </c>
      <c r="O137" s="92"/>
      <c r="P137" s="250">
        <f>O137*H137</f>
        <v>0</v>
      </c>
      <c r="Q137" s="250">
        <v>0</v>
      </c>
      <c r="R137" s="250">
        <f>Q137*H137</f>
        <v>0</v>
      </c>
      <c r="S137" s="250">
        <v>0.001</v>
      </c>
      <c r="T137" s="251">
        <f>S137*H137</f>
        <v>0.088999999999999996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6" t="s">
        <v>188</v>
      </c>
      <c r="AT137" s="246" t="s">
        <v>151</v>
      </c>
      <c r="AU137" s="246" t="s">
        <v>126</v>
      </c>
      <c r="AY137" s="18" t="s">
        <v>149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8" t="s">
        <v>126</v>
      </c>
      <c r="BK137" s="247">
        <f>ROUND(I137*H137,2)</f>
        <v>0</v>
      </c>
      <c r="BL137" s="18" t="s">
        <v>188</v>
      </c>
      <c r="BM137" s="246" t="s">
        <v>1553</v>
      </c>
    </row>
    <row r="138" s="2" customFormat="1" ht="24.15" customHeight="1">
      <c r="A138" s="39"/>
      <c r="B138" s="40"/>
      <c r="C138" s="234" t="s">
        <v>210</v>
      </c>
      <c r="D138" s="234" t="s">
        <v>151</v>
      </c>
      <c r="E138" s="235" t="s">
        <v>1554</v>
      </c>
      <c r="F138" s="236" t="s">
        <v>1555</v>
      </c>
      <c r="G138" s="237" t="s">
        <v>312</v>
      </c>
      <c r="H138" s="238">
        <v>81</v>
      </c>
      <c r="I138" s="239"/>
      <c r="J138" s="240">
        <f>ROUND(I138*H138,2)</f>
        <v>0</v>
      </c>
      <c r="K138" s="236" t="s">
        <v>154</v>
      </c>
      <c r="L138" s="45"/>
      <c r="M138" s="248" t="s">
        <v>1</v>
      </c>
      <c r="N138" s="249" t="s">
        <v>44</v>
      </c>
      <c r="O138" s="92"/>
      <c r="P138" s="250">
        <f>O138*H138</f>
        <v>0</v>
      </c>
      <c r="Q138" s="250">
        <v>0</v>
      </c>
      <c r="R138" s="250">
        <f>Q138*H138</f>
        <v>0</v>
      </c>
      <c r="S138" s="250">
        <v>0.0050000000000000001</v>
      </c>
      <c r="T138" s="251">
        <f>S138*H138</f>
        <v>0.40500000000000003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6" t="s">
        <v>188</v>
      </c>
      <c r="AT138" s="246" t="s">
        <v>151</v>
      </c>
      <c r="AU138" s="246" t="s">
        <v>126</v>
      </c>
      <c r="AY138" s="18" t="s">
        <v>149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8" t="s">
        <v>126</v>
      </c>
      <c r="BK138" s="247">
        <f>ROUND(I138*H138,2)</f>
        <v>0</v>
      </c>
      <c r="BL138" s="18" t="s">
        <v>188</v>
      </c>
      <c r="BM138" s="246" t="s">
        <v>1556</v>
      </c>
    </row>
    <row r="139" s="2" customFormat="1" ht="24.15" customHeight="1">
      <c r="A139" s="39"/>
      <c r="B139" s="40"/>
      <c r="C139" s="234" t="s">
        <v>215</v>
      </c>
      <c r="D139" s="234" t="s">
        <v>151</v>
      </c>
      <c r="E139" s="235" t="s">
        <v>1557</v>
      </c>
      <c r="F139" s="236" t="s">
        <v>1558</v>
      </c>
      <c r="G139" s="237" t="s">
        <v>312</v>
      </c>
      <c r="H139" s="238">
        <v>33</v>
      </c>
      <c r="I139" s="239"/>
      <c r="J139" s="240">
        <f>ROUND(I139*H139,2)</f>
        <v>0</v>
      </c>
      <c r="K139" s="236" t="s">
        <v>154</v>
      </c>
      <c r="L139" s="45"/>
      <c r="M139" s="248" t="s">
        <v>1</v>
      </c>
      <c r="N139" s="249" t="s">
        <v>44</v>
      </c>
      <c r="O139" s="92"/>
      <c r="P139" s="250">
        <f>O139*H139</f>
        <v>0</v>
      </c>
      <c r="Q139" s="250">
        <v>0</v>
      </c>
      <c r="R139" s="250">
        <f>Q139*H139</f>
        <v>0</v>
      </c>
      <c r="S139" s="250">
        <v>0.0070000000000000001</v>
      </c>
      <c r="T139" s="251">
        <f>S139*H139</f>
        <v>0.23100000000000001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6" t="s">
        <v>188</v>
      </c>
      <c r="AT139" s="246" t="s">
        <v>151</v>
      </c>
      <c r="AU139" s="246" t="s">
        <v>126</v>
      </c>
      <c r="AY139" s="18" t="s">
        <v>149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8" t="s">
        <v>126</v>
      </c>
      <c r="BK139" s="247">
        <f>ROUND(I139*H139,2)</f>
        <v>0</v>
      </c>
      <c r="BL139" s="18" t="s">
        <v>188</v>
      </c>
      <c r="BM139" s="246" t="s">
        <v>1559</v>
      </c>
    </row>
    <row r="140" s="2" customFormat="1" ht="33" customHeight="1">
      <c r="A140" s="39"/>
      <c r="B140" s="40"/>
      <c r="C140" s="234" t="s">
        <v>204</v>
      </c>
      <c r="D140" s="234" t="s">
        <v>151</v>
      </c>
      <c r="E140" s="235" t="s">
        <v>1560</v>
      </c>
      <c r="F140" s="236" t="s">
        <v>1561</v>
      </c>
      <c r="G140" s="237" t="s">
        <v>312</v>
      </c>
      <c r="H140" s="238">
        <v>19</v>
      </c>
      <c r="I140" s="239"/>
      <c r="J140" s="240">
        <f>ROUND(I140*H140,2)</f>
        <v>0</v>
      </c>
      <c r="K140" s="236" t="s">
        <v>154</v>
      </c>
      <c r="L140" s="45"/>
      <c r="M140" s="248" t="s">
        <v>1</v>
      </c>
      <c r="N140" s="249" t="s">
        <v>44</v>
      </c>
      <c r="O140" s="92"/>
      <c r="P140" s="250">
        <f>O140*H140</f>
        <v>0</v>
      </c>
      <c r="Q140" s="250">
        <v>0</v>
      </c>
      <c r="R140" s="250">
        <f>Q140*H140</f>
        <v>0</v>
      </c>
      <c r="S140" s="250">
        <v>0.0030000000000000001</v>
      </c>
      <c r="T140" s="251">
        <f>S140*H140</f>
        <v>0.057000000000000002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6" t="s">
        <v>188</v>
      </c>
      <c r="AT140" s="246" t="s">
        <v>151</v>
      </c>
      <c r="AU140" s="246" t="s">
        <v>126</v>
      </c>
      <c r="AY140" s="18" t="s">
        <v>149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8" t="s">
        <v>126</v>
      </c>
      <c r="BK140" s="247">
        <f>ROUND(I140*H140,2)</f>
        <v>0</v>
      </c>
      <c r="BL140" s="18" t="s">
        <v>188</v>
      </c>
      <c r="BM140" s="246" t="s">
        <v>1562</v>
      </c>
    </row>
    <row r="141" s="12" customFormat="1" ht="22.8" customHeight="1">
      <c r="A141" s="12"/>
      <c r="B141" s="218"/>
      <c r="C141" s="219"/>
      <c r="D141" s="220" t="s">
        <v>77</v>
      </c>
      <c r="E141" s="232" t="s">
        <v>465</v>
      </c>
      <c r="F141" s="232" t="s">
        <v>466</v>
      </c>
      <c r="G141" s="219"/>
      <c r="H141" s="219"/>
      <c r="I141" s="222"/>
      <c r="J141" s="233">
        <f>BK141</f>
        <v>0</v>
      </c>
      <c r="K141" s="219"/>
      <c r="L141" s="224"/>
      <c r="M141" s="225"/>
      <c r="N141" s="226"/>
      <c r="O141" s="226"/>
      <c r="P141" s="227">
        <f>SUM(P142:P145)</f>
        <v>0</v>
      </c>
      <c r="Q141" s="226"/>
      <c r="R141" s="227">
        <f>SUM(R142:R145)</f>
        <v>0</v>
      </c>
      <c r="S141" s="226"/>
      <c r="T141" s="228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9" t="s">
        <v>86</v>
      </c>
      <c r="AT141" s="230" t="s">
        <v>77</v>
      </c>
      <c r="AU141" s="230" t="s">
        <v>86</v>
      </c>
      <c r="AY141" s="229" t="s">
        <v>149</v>
      </c>
      <c r="BK141" s="231">
        <f>SUM(BK142:BK145)</f>
        <v>0</v>
      </c>
    </row>
    <row r="142" s="2" customFormat="1" ht="24.15" customHeight="1">
      <c r="A142" s="39"/>
      <c r="B142" s="40"/>
      <c r="C142" s="234" t="s">
        <v>224</v>
      </c>
      <c r="D142" s="234" t="s">
        <v>151</v>
      </c>
      <c r="E142" s="235" t="s">
        <v>472</v>
      </c>
      <c r="F142" s="236" t="s">
        <v>473</v>
      </c>
      <c r="G142" s="237" t="s">
        <v>198</v>
      </c>
      <c r="H142" s="238">
        <v>18.981000000000002</v>
      </c>
      <c r="I142" s="239"/>
      <c r="J142" s="240">
        <f>ROUND(I142*H142,2)</f>
        <v>0</v>
      </c>
      <c r="K142" s="236" t="s">
        <v>154</v>
      </c>
      <c r="L142" s="45"/>
      <c r="M142" s="248" t="s">
        <v>1</v>
      </c>
      <c r="N142" s="249" t="s">
        <v>44</v>
      </c>
      <c r="O142" s="92"/>
      <c r="P142" s="250">
        <f>O142*H142</f>
        <v>0</v>
      </c>
      <c r="Q142" s="250">
        <v>0</v>
      </c>
      <c r="R142" s="250">
        <f>Q142*H142</f>
        <v>0</v>
      </c>
      <c r="S142" s="250">
        <v>0</v>
      </c>
      <c r="T142" s="25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6" t="s">
        <v>188</v>
      </c>
      <c r="AT142" s="246" t="s">
        <v>151</v>
      </c>
      <c r="AU142" s="246" t="s">
        <v>126</v>
      </c>
      <c r="AY142" s="18" t="s">
        <v>149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8" t="s">
        <v>126</v>
      </c>
      <c r="BK142" s="247">
        <f>ROUND(I142*H142,2)</f>
        <v>0</v>
      </c>
      <c r="BL142" s="18" t="s">
        <v>188</v>
      </c>
      <c r="BM142" s="246" t="s">
        <v>1563</v>
      </c>
    </row>
    <row r="143" s="13" customFormat="1">
      <c r="A143" s="13"/>
      <c r="B143" s="252"/>
      <c r="C143" s="253"/>
      <c r="D143" s="254" t="s">
        <v>194</v>
      </c>
      <c r="E143" s="253"/>
      <c r="F143" s="256" t="s">
        <v>1564</v>
      </c>
      <c r="G143" s="253"/>
      <c r="H143" s="257">
        <v>18.981000000000002</v>
      </c>
      <c r="I143" s="258"/>
      <c r="J143" s="253"/>
      <c r="K143" s="253"/>
      <c r="L143" s="259"/>
      <c r="M143" s="260"/>
      <c r="N143" s="261"/>
      <c r="O143" s="261"/>
      <c r="P143" s="261"/>
      <c r="Q143" s="261"/>
      <c r="R143" s="261"/>
      <c r="S143" s="261"/>
      <c r="T143" s="26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3" t="s">
        <v>194</v>
      </c>
      <c r="AU143" s="263" t="s">
        <v>126</v>
      </c>
      <c r="AV143" s="13" t="s">
        <v>126</v>
      </c>
      <c r="AW143" s="13" t="s">
        <v>4</v>
      </c>
      <c r="AX143" s="13" t="s">
        <v>86</v>
      </c>
      <c r="AY143" s="263" t="s">
        <v>149</v>
      </c>
    </row>
    <row r="144" s="2" customFormat="1" ht="33" customHeight="1">
      <c r="A144" s="39"/>
      <c r="B144" s="40"/>
      <c r="C144" s="234" t="s">
        <v>229</v>
      </c>
      <c r="D144" s="234" t="s">
        <v>151</v>
      </c>
      <c r="E144" s="235" t="s">
        <v>477</v>
      </c>
      <c r="F144" s="236" t="s">
        <v>478</v>
      </c>
      <c r="G144" s="237" t="s">
        <v>198</v>
      </c>
      <c r="H144" s="238">
        <v>0.999</v>
      </c>
      <c r="I144" s="239"/>
      <c r="J144" s="240">
        <f>ROUND(I144*H144,2)</f>
        <v>0</v>
      </c>
      <c r="K144" s="236" t="s">
        <v>154</v>
      </c>
      <c r="L144" s="45"/>
      <c r="M144" s="248" t="s">
        <v>1</v>
      </c>
      <c r="N144" s="249" t="s">
        <v>44</v>
      </c>
      <c r="O144" s="92"/>
      <c r="P144" s="250">
        <f>O144*H144</f>
        <v>0</v>
      </c>
      <c r="Q144" s="250">
        <v>0</v>
      </c>
      <c r="R144" s="250">
        <f>Q144*H144</f>
        <v>0</v>
      </c>
      <c r="S144" s="250">
        <v>0</v>
      </c>
      <c r="T144" s="25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6" t="s">
        <v>188</v>
      </c>
      <c r="AT144" s="246" t="s">
        <v>151</v>
      </c>
      <c r="AU144" s="246" t="s">
        <v>126</v>
      </c>
      <c r="AY144" s="18" t="s">
        <v>149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8" t="s">
        <v>126</v>
      </c>
      <c r="BK144" s="247">
        <f>ROUND(I144*H144,2)</f>
        <v>0</v>
      </c>
      <c r="BL144" s="18" t="s">
        <v>188</v>
      </c>
      <c r="BM144" s="246" t="s">
        <v>1565</v>
      </c>
    </row>
    <row r="145" s="2" customFormat="1" ht="44.25" customHeight="1">
      <c r="A145" s="39"/>
      <c r="B145" s="40"/>
      <c r="C145" s="234" t="s">
        <v>234</v>
      </c>
      <c r="D145" s="234" t="s">
        <v>151</v>
      </c>
      <c r="E145" s="235" t="s">
        <v>1566</v>
      </c>
      <c r="F145" s="236" t="s">
        <v>1567</v>
      </c>
      <c r="G145" s="237" t="s">
        <v>198</v>
      </c>
      <c r="H145" s="238">
        <v>0.999</v>
      </c>
      <c r="I145" s="239"/>
      <c r="J145" s="240">
        <f>ROUND(I145*H145,2)</f>
        <v>0</v>
      </c>
      <c r="K145" s="236" t="s">
        <v>154</v>
      </c>
      <c r="L145" s="45"/>
      <c r="M145" s="241" t="s">
        <v>1</v>
      </c>
      <c r="N145" s="242" t="s">
        <v>44</v>
      </c>
      <c r="O145" s="243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6" t="s">
        <v>188</v>
      </c>
      <c r="AT145" s="246" t="s">
        <v>151</v>
      </c>
      <c r="AU145" s="246" t="s">
        <v>126</v>
      </c>
      <c r="AY145" s="18" t="s">
        <v>149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8" t="s">
        <v>126</v>
      </c>
      <c r="BK145" s="247">
        <f>ROUND(I145*H145,2)</f>
        <v>0</v>
      </c>
      <c r="BL145" s="18" t="s">
        <v>188</v>
      </c>
      <c r="BM145" s="246" t="s">
        <v>1568</v>
      </c>
    </row>
    <row r="146" s="2" customFormat="1" ht="6.96" customHeight="1">
      <c r="A146" s="39"/>
      <c r="B146" s="67"/>
      <c r="C146" s="68"/>
      <c r="D146" s="68"/>
      <c r="E146" s="68"/>
      <c r="F146" s="68"/>
      <c r="G146" s="68"/>
      <c r="H146" s="68"/>
      <c r="I146" s="68"/>
      <c r="J146" s="68"/>
      <c r="K146" s="68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m7B2UCsGW9ZXV5NAJMaGYYk0GnKsjp0vZglUYU5r28XzI9WssrCHm0vbq0+bDqO9YmvCVPJkZj4/K4s9Bv0cmA==" hashValue="d6BH8shhJGeozCsQqiEywWlSpNIvVValTH4VZV1GCVHYU2CRwTstNQawfUqO9/tC05uDkDxh4QiKiD2lJeAHnw==" algorithmName="SHA-512" password="CC35"/>
  <autoFilter ref="C128:K145"/>
  <mergeCells count="14">
    <mergeCell ref="E7:H7"/>
    <mergeCell ref="E9:H9"/>
    <mergeCell ref="E18:H18"/>
    <mergeCell ref="E27:H27"/>
    <mergeCell ref="E85:H85"/>
    <mergeCell ref="E87:H87"/>
    <mergeCell ref="D103:F103"/>
    <mergeCell ref="D104:F104"/>
    <mergeCell ref="D105:F105"/>
    <mergeCell ref="D106:F106"/>
    <mergeCell ref="D107:F10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bytu - Brno, Starobrněnská 7, byt č.11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1569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115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116</v>
      </c>
      <c r="E31" s="39"/>
      <c r="F31" s="39"/>
      <c r="G31" s="39"/>
      <c r="H31" s="39"/>
      <c r="I31" s="39"/>
      <c r="J31" s="151">
        <f>J102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1" t="s">
        <v>43</v>
      </c>
      <c r="F35" s="157">
        <f>ROUND((SUM(BE102:BE109) + SUM(BE129:BE139)),  2)</f>
        <v>0</v>
      </c>
      <c r="G35" s="39"/>
      <c r="H35" s="39"/>
      <c r="I35" s="158">
        <v>0.20999999999999999</v>
      </c>
      <c r="J35" s="157">
        <f>ROUND(((SUM(BE102:BE109) + SUM(BE129:BE139))*I35),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44</v>
      </c>
      <c r="F36" s="157">
        <f>ROUND((SUM(BF102:BF109) + SUM(BF129:BF139)),  2)</f>
        <v>0</v>
      </c>
      <c r="G36" s="39"/>
      <c r="H36" s="39"/>
      <c r="I36" s="158">
        <v>0.14999999999999999</v>
      </c>
      <c r="J36" s="157">
        <f>ROUND(((SUM(BF102:BF109) + SUM(BF129:BF139))*I36),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7">
        <f>ROUND((SUM(BG102:BG109) + SUM(BG129:BG139)),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46</v>
      </c>
      <c r="F38" s="157">
        <f>ROUND((SUM(BH102:BH109) + SUM(BH129:BH139)),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47</v>
      </c>
      <c r="F39" s="157">
        <f>ROUND((SUM(BI102:BI109) + SUM(BI129:BI139)),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51</v>
      </c>
      <c r="E50" s="167"/>
      <c r="F50" s="167"/>
      <c r="G50" s="166" t="s">
        <v>52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53</v>
      </c>
      <c r="E61" s="169"/>
      <c r="F61" s="170" t="s">
        <v>54</v>
      </c>
      <c r="G61" s="168" t="s">
        <v>53</v>
      </c>
      <c r="H61" s="169"/>
      <c r="I61" s="169"/>
      <c r="J61" s="171" t="s">
        <v>54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55</v>
      </c>
      <c r="E65" s="172"/>
      <c r="F65" s="172"/>
      <c r="G65" s="166" t="s">
        <v>56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53</v>
      </c>
      <c r="E76" s="169"/>
      <c r="F76" s="170" t="s">
        <v>54</v>
      </c>
      <c r="G76" s="168" t="s">
        <v>53</v>
      </c>
      <c r="H76" s="169"/>
      <c r="I76" s="169"/>
      <c r="J76" s="171" t="s">
        <v>54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Oprava bytu - Brno, Starobrněnská 7, byt č.11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06 - Stavební přípomoce pro slaboproud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Brno</v>
      </c>
      <c r="G89" s="41"/>
      <c r="H89" s="41"/>
      <c r="I89" s="33" t="s">
        <v>22</v>
      </c>
      <c r="J89" s="80" t="str">
        <f>IF(J12="","",J12)</f>
        <v>11. 3. 2022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Brno-MČ Brno-střed</v>
      </c>
      <c r="G91" s="41"/>
      <c r="H91" s="41"/>
      <c r="I91" s="33" t="s">
        <v>32</v>
      </c>
      <c r="J91" s="37" t="str">
        <f>E21</f>
        <v>Ing. arch. Jitka Bidlová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118</v>
      </c>
      <c r="D94" s="179"/>
      <c r="E94" s="179"/>
      <c r="F94" s="179"/>
      <c r="G94" s="179"/>
      <c r="H94" s="179"/>
      <c r="I94" s="179"/>
      <c r="J94" s="180" t="s">
        <v>119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120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2"/>
      <c r="C97" s="183"/>
      <c r="D97" s="184" t="s">
        <v>158</v>
      </c>
      <c r="E97" s="185"/>
      <c r="F97" s="185"/>
      <c r="G97" s="185"/>
      <c r="H97" s="185"/>
      <c r="I97" s="185"/>
      <c r="J97" s="186">
        <f>J130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161</v>
      </c>
      <c r="E98" s="191"/>
      <c r="F98" s="191"/>
      <c r="G98" s="191"/>
      <c r="H98" s="191"/>
      <c r="I98" s="191"/>
      <c r="J98" s="192">
        <f>J131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162</v>
      </c>
      <c r="E99" s="191"/>
      <c r="F99" s="191"/>
      <c r="G99" s="191"/>
      <c r="H99" s="191"/>
      <c r="I99" s="191"/>
      <c r="J99" s="192">
        <f>J135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29.28" customHeight="1">
      <c r="A102" s="39"/>
      <c r="B102" s="40"/>
      <c r="C102" s="181" t="s">
        <v>124</v>
      </c>
      <c r="D102" s="41"/>
      <c r="E102" s="41"/>
      <c r="F102" s="41"/>
      <c r="G102" s="41"/>
      <c r="H102" s="41"/>
      <c r="I102" s="41"/>
      <c r="J102" s="194">
        <f>ROUND(J103 + J104 + J105 + J106 + J107 + J108,2)</f>
        <v>0</v>
      </c>
      <c r="K102" s="41"/>
      <c r="L102" s="64"/>
      <c r="N102" s="195" t="s">
        <v>42</v>
      </c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8" customHeight="1">
      <c r="A103" s="39"/>
      <c r="B103" s="40"/>
      <c r="C103" s="41"/>
      <c r="D103" s="196" t="s">
        <v>125</v>
      </c>
      <c r="E103" s="197"/>
      <c r="F103" s="197"/>
      <c r="G103" s="41"/>
      <c r="H103" s="41"/>
      <c r="I103" s="41"/>
      <c r="J103" s="198">
        <v>0</v>
      </c>
      <c r="K103" s="41"/>
      <c r="L103" s="199"/>
      <c r="M103" s="200"/>
      <c r="N103" s="201" t="s">
        <v>44</v>
      </c>
      <c r="O103" s="200"/>
      <c r="P103" s="200"/>
      <c r="Q103" s="200"/>
      <c r="R103" s="200"/>
      <c r="S103" s="202"/>
      <c r="T103" s="202"/>
      <c r="U103" s="202"/>
      <c r="V103" s="202"/>
      <c r="W103" s="202"/>
      <c r="X103" s="202"/>
      <c r="Y103" s="202"/>
      <c r="Z103" s="202"/>
      <c r="AA103" s="202"/>
      <c r="AB103" s="202"/>
      <c r="AC103" s="202"/>
      <c r="AD103" s="202"/>
      <c r="AE103" s="202"/>
      <c r="AF103" s="200"/>
      <c r="AG103" s="200"/>
      <c r="AH103" s="200"/>
      <c r="AI103" s="200"/>
      <c r="AJ103" s="200"/>
      <c r="AK103" s="200"/>
      <c r="AL103" s="200"/>
      <c r="AM103" s="200"/>
      <c r="AN103" s="200"/>
      <c r="AO103" s="200"/>
      <c r="AP103" s="200"/>
      <c r="AQ103" s="200"/>
      <c r="AR103" s="200"/>
      <c r="AS103" s="200"/>
      <c r="AT103" s="200"/>
      <c r="AU103" s="200"/>
      <c r="AV103" s="200"/>
      <c r="AW103" s="200"/>
      <c r="AX103" s="200"/>
      <c r="AY103" s="203" t="s">
        <v>84</v>
      </c>
      <c r="AZ103" s="200"/>
      <c r="BA103" s="200"/>
      <c r="BB103" s="200"/>
      <c r="BC103" s="200"/>
      <c r="BD103" s="200"/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03" t="s">
        <v>126</v>
      </c>
      <c r="BK103" s="200"/>
      <c r="BL103" s="200"/>
      <c r="BM103" s="200"/>
    </row>
    <row r="104" s="2" customFormat="1" ht="18" customHeight="1">
      <c r="A104" s="39"/>
      <c r="B104" s="40"/>
      <c r="C104" s="41"/>
      <c r="D104" s="196" t="s">
        <v>127</v>
      </c>
      <c r="E104" s="197"/>
      <c r="F104" s="197"/>
      <c r="G104" s="41"/>
      <c r="H104" s="41"/>
      <c r="I104" s="41"/>
      <c r="J104" s="198">
        <v>0</v>
      </c>
      <c r="K104" s="41"/>
      <c r="L104" s="199"/>
      <c r="M104" s="200"/>
      <c r="N104" s="201" t="s">
        <v>44</v>
      </c>
      <c r="O104" s="200"/>
      <c r="P104" s="200"/>
      <c r="Q104" s="200"/>
      <c r="R104" s="200"/>
      <c r="S104" s="202"/>
      <c r="T104" s="202"/>
      <c r="U104" s="202"/>
      <c r="V104" s="202"/>
      <c r="W104" s="202"/>
      <c r="X104" s="202"/>
      <c r="Y104" s="202"/>
      <c r="Z104" s="202"/>
      <c r="AA104" s="202"/>
      <c r="AB104" s="202"/>
      <c r="AC104" s="202"/>
      <c r="AD104" s="202"/>
      <c r="AE104" s="202"/>
      <c r="AF104" s="200"/>
      <c r="AG104" s="200"/>
      <c r="AH104" s="200"/>
      <c r="AI104" s="200"/>
      <c r="AJ104" s="200"/>
      <c r="AK104" s="200"/>
      <c r="AL104" s="200"/>
      <c r="AM104" s="200"/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3" t="s">
        <v>84</v>
      </c>
      <c r="AZ104" s="200"/>
      <c r="BA104" s="200"/>
      <c r="BB104" s="200"/>
      <c r="BC104" s="200"/>
      <c r="BD104" s="200"/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03" t="s">
        <v>126</v>
      </c>
      <c r="BK104" s="200"/>
      <c r="BL104" s="200"/>
      <c r="BM104" s="200"/>
    </row>
    <row r="105" s="2" customFormat="1" ht="18" customHeight="1">
      <c r="A105" s="39"/>
      <c r="B105" s="40"/>
      <c r="C105" s="41"/>
      <c r="D105" s="196" t="s">
        <v>128</v>
      </c>
      <c r="E105" s="197"/>
      <c r="F105" s="197"/>
      <c r="G105" s="41"/>
      <c r="H105" s="41"/>
      <c r="I105" s="41"/>
      <c r="J105" s="198">
        <v>0</v>
      </c>
      <c r="K105" s="41"/>
      <c r="L105" s="199"/>
      <c r="M105" s="200"/>
      <c r="N105" s="201" t="s">
        <v>44</v>
      </c>
      <c r="O105" s="200"/>
      <c r="P105" s="200"/>
      <c r="Q105" s="200"/>
      <c r="R105" s="200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0"/>
      <c r="AG105" s="200"/>
      <c r="AH105" s="200"/>
      <c r="AI105" s="200"/>
      <c r="AJ105" s="200"/>
      <c r="AK105" s="200"/>
      <c r="AL105" s="200"/>
      <c r="AM105" s="200"/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0"/>
      <c r="AY105" s="203" t="s">
        <v>84</v>
      </c>
      <c r="AZ105" s="200"/>
      <c r="BA105" s="200"/>
      <c r="BB105" s="200"/>
      <c r="BC105" s="200"/>
      <c r="BD105" s="200"/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03" t="s">
        <v>126</v>
      </c>
      <c r="BK105" s="200"/>
      <c r="BL105" s="200"/>
      <c r="BM105" s="200"/>
    </row>
    <row r="106" s="2" customFormat="1" ht="18" customHeight="1">
      <c r="A106" s="39"/>
      <c r="B106" s="40"/>
      <c r="C106" s="41"/>
      <c r="D106" s="196" t="s">
        <v>129</v>
      </c>
      <c r="E106" s="197"/>
      <c r="F106" s="197"/>
      <c r="G106" s="41"/>
      <c r="H106" s="41"/>
      <c r="I106" s="41"/>
      <c r="J106" s="198">
        <v>0</v>
      </c>
      <c r="K106" s="41"/>
      <c r="L106" s="199"/>
      <c r="M106" s="200"/>
      <c r="N106" s="201" t="s">
        <v>44</v>
      </c>
      <c r="O106" s="200"/>
      <c r="P106" s="200"/>
      <c r="Q106" s="200"/>
      <c r="R106" s="200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  <c r="AF106" s="200"/>
      <c r="AG106" s="200"/>
      <c r="AH106" s="200"/>
      <c r="AI106" s="200"/>
      <c r="AJ106" s="200"/>
      <c r="AK106" s="200"/>
      <c r="AL106" s="200"/>
      <c r="AM106" s="200"/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0"/>
      <c r="AY106" s="203" t="s">
        <v>84</v>
      </c>
      <c r="AZ106" s="200"/>
      <c r="BA106" s="200"/>
      <c r="BB106" s="200"/>
      <c r="BC106" s="200"/>
      <c r="BD106" s="200"/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03" t="s">
        <v>126</v>
      </c>
      <c r="BK106" s="200"/>
      <c r="BL106" s="200"/>
      <c r="BM106" s="200"/>
    </row>
    <row r="107" s="2" customFormat="1" ht="18" customHeight="1">
      <c r="A107" s="39"/>
      <c r="B107" s="40"/>
      <c r="C107" s="41"/>
      <c r="D107" s="196" t="s">
        <v>130</v>
      </c>
      <c r="E107" s="197"/>
      <c r="F107" s="197"/>
      <c r="G107" s="41"/>
      <c r="H107" s="41"/>
      <c r="I107" s="41"/>
      <c r="J107" s="198">
        <v>0</v>
      </c>
      <c r="K107" s="41"/>
      <c r="L107" s="199"/>
      <c r="M107" s="200"/>
      <c r="N107" s="201" t="s">
        <v>44</v>
      </c>
      <c r="O107" s="200"/>
      <c r="P107" s="200"/>
      <c r="Q107" s="200"/>
      <c r="R107" s="200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  <c r="AF107" s="200"/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3" t="s">
        <v>84</v>
      </c>
      <c r="AZ107" s="200"/>
      <c r="BA107" s="200"/>
      <c r="BB107" s="200"/>
      <c r="BC107" s="200"/>
      <c r="BD107" s="200"/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03" t="s">
        <v>126</v>
      </c>
      <c r="BK107" s="200"/>
      <c r="BL107" s="200"/>
      <c r="BM107" s="200"/>
    </row>
    <row r="108" s="2" customFormat="1" ht="18" customHeight="1">
      <c r="A108" s="39"/>
      <c r="B108" s="40"/>
      <c r="C108" s="41"/>
      <c r="D108" s="197" t="s">
        <v>131</v>
      </c>
      <c r="E108" s="41"/>
      <c r="F108" s="41"/>
      <c r="G108" s="41"/>
      <c r="H108" s="41"/>
      <c r="I108" s="41"/>
      <c r="J108" s="198">
        <f>ROUND(J30*T108,2)</f>
        <v>0</v>
      </c>
      <c r="K108" s="41"/>
      <c r="L108" s="199"/>
      <c r="M108" s="200"/>
      <c r="N108" s="201" t="s">
        <v>44</v>
      </c>
      <c r="O108" s="200"/>
      <c r="P108" s="200"/>
      <c r="Q108" s="200"/>
      <c r="R108" s="200"/>
      <c r="S108" s="202"/>
      <c r="T108" s="202"/>
      <c r="U108" s="202"/>
      <c r="V108" s="202"/>
      <c r="W108" s="202"/>
      <c r="X108" s="202"/>
      <c r="Y108" s="202"/>
      <c r="Z108" s="202"/>
      <c r="AA108" s="202"/>
      <c r="AB108" s="202"/>
      <c r="AC108" s="202"/>
      <c r="AD108" s="202"/>
      <c r="AE108" s="202"/>
      <c r="AF108" s="200"/>
      <c r="AG108" s="200"/>
      <c r="AH108" s="200"/>
      <c r="AI108" s="200"/>
      <c r="AJ108" s="200"/>
      <c r="AK108" s="200"/>
      <c r="AL108" s="200"/>
      <c r="AM108" s="200"/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3" t="s">
        <v>132</v>
      </c>
      <c r="AZ108" s="200"/>
      <c r="BA108" s="200"/>
      <c r="BB108" s="200"/>
      <c r="BC108" s="200"/>
      <c r="BD108" s="200"/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03" t="s">
        <v>126</v>
      </c>
      <c r="BK108" s="200"/>
      <c r="BL108" s="200"/>
      <c r="BM108" s="200"/>
    </row>
    <row r="109" s="2" customForma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9.28" customHeight="1">
      <c r="A110" s="39"/>
      <c r="B110" s="40"/>
      <c r="C110" s="205" t="s">
        <v>133</v>
      </c>
      <c r="D110" s="179"/>
      <c r="E110" s="179"/>
      <c r="F110" s="179"/>
      <c r="G110" s="179"/>
      <c r="H110" s="179"/>
      <c r="I110" s="179"/>
      <c r="J110" s="206">
        <f>ROUND(J96+J102,2)</f>
        <v>0</v>
      </c>
      <c r="K110" s="179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7" t="str">
        <f>E7</f>
        <v>Oprava bytu - Brno, Starobrněnská 7, byt č.11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113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06 - Stavební přípomoce pro slaboproud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Brno</v>
      </c>
      <c r="G123" s="41"/>
      <c r="H123" s="41"/>
      <c r="I123" s="33" t="s">
        <v>22</v>
      </c>
      <c r="J123" s="80" t="str">
        <f>IF(J12="","",J12)</f>
        <v>11. 3. 2022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5.65" customHeight="1">
      <c r="A125" s="39"/>
      <c r="B125" s="40"/>
      <c r="C125" s="33" t="s">
        <v>24</v>
      </c>
      <c r="D125" s="41"/>
      <c r="E125" s="41"/>
      <c r="F125" s="28" t="str">
        <f>E15</f>
        <v>Statutární město Brno-MČ Brno-střed</v>
      </c>
      <c r="G125" s="41"/>
      <c r="H125" s="41"/>
      <c r="I125" s="33" t="s">
        <v>32</v>
      </c>
      <c r="J125" s="37" t="str">
        <f>E21</f>
        <v>Ing. arch. Jitka Bidlová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30</v>
      </c>
      <c r="D126" s="41"/>
      <c r="E126" s="41"/>
      <c r="F126" s="28" t="str">
        <f>IF(E18="","",E18)</f>
        <v>Vyplň údaj</v>
      </c>
      <c r="G126" s="41"/>
      <c r="H126" s="41"/>
      <c r="I126" s="33" t="s">
        <v>35</v>
      </c>
      <c r="J126" s="37" t="str">
        <f>E24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7"/>
      <c r="B128" s="208"/>
      <c r="C128" s="209" t="s">
        <v>135</v>
      </c>
      <c r="D128" s="210" t="s">
        <v>63</v>
      </c>
      <c r="E128" s="210" t="s">
        <v>59</v>
      </c>
      <c r="F128" s="210" t="s">
        <v>60</v>
      </c>
      <c r="G128" s="210" t="s">
        <v>136</v>
      </c>
      <c r="H128" s="210" t="s">
        <v>137</v>
      </c>
      <c r="I128" s="210" t="s">
        <v>138</v>
      </c>
      <c r="J128" s="210" t="s">
        <v>119</v>
      </c>
      <c r="K128" s="211" t="s">
        <v>139</v>
      </c>
      <c r="L128" s="212"/>
      <c r="M128" s="101" t="s">
        <v>1</v>
      </c>
      <c r="N128" s="102" t="s">
        <v>42</v>
      </c>
      <c r="O128" s="102" t="s">
        <v>140</v>
      </c>
      <c r="P128" s="102" t="s">
        <v>141</v>
      </c>
      <c r="Q128" s="102" t="s">
        <v>142</v>
      </c>
      <c r="R128" s="102" t="s">
        <v>143</v>
      </c>
      <c r="S128" s="102" t="s">
        <v>144</v>
      </c>
      <c r="T128" s="103" t="s">
        <v>145</v>
      </c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/>
    </row>
    <row r="129" s="2" customFormat="1" ht="22.8" customHeight="1">
      <c r="A129" s="39"/>
      <c r="B129" s="40"/>
      <c r="C129" s="108" t="s">
        <v>146</v>
      </c>
      <c r="D129" s="41"/>
      <c r="E129" s="41"/>
      <c r="F129" s="41"/>
      <c r="G129" s="41"/>
      <c r="H129" s="41"/>
      <c r="I129" s="41"/>
      <c r="J129" s="213">
        <f>BK129</f>
        <v>0</v>
      </c>
      <c r="K129" s="41"/>
      <c r="L129" s="45"/>
      <c r="M129" s="104"/>
      <c r="N129" s="214"/>
      <c r="O129" s="105"/>
      <c r="P129" s="215">
        <f>P130</f>
        <v>0</v>
      </c>
      <c r="Q129" s="105"/>
      <c r="R129" s="215">
        <f>R130</f>
        <v>0</v>
      </c>
      <c r="S129" s="105"/>
      <c r="T129" s="216">
        <f>T130</f>
        <v>0.063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77</v>
      </c>
      <c r="AU129" s="18" t="s">
        <v>121</v>
      </c>
      <c r="BK129" s="217">
        <f>BK130</f>
        <v>0</v>
      </c>
    </row>
    <row r="130" s="12" customFormat="1" ht="25.92" customHeight="1">
      <c r="A130" s="12"/>
      <c r="B130" s="218"/>
      <c r="C130" s="219"/>
      <c r="D130" s="220" t="s">
        <v>77</v>
      </c>
      <c r="E130" s="221" t="s">
        <v>181</v>
      </c>
      <c r="F130" s="221" t="s">
        <v>182</v>
      </c>
      <c r="G130" s="219"/>
      <c r="H130" s="219"/>
      <c r="I130" s="222"/>
      <c r="J130" s="223">
        <f>BK130</f>
        <v>0</v>
      </c>
      <c r="K130" s="219"/>
      <c r="L130" s="224"/>
      <c r="M130" s="225"/>
      <c r="N130" s="226"/>
      <c r="O130" s="226"/>
      <c r="P130" s="227">
        <f>P131+P135</f>
        <v>0</v>
      </c>
      <c r="Q130" s="226"/>
      <c r="R130" s="227">
        <f>R131+R135</f>
        <v>0</v>
      </c>
      <c r="S130" s="226"/>
      <c r="T130" s="228">
        <f>T131+T135</f>
        <v>0.063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9" t="s">
        <v>86</v>
      </c>
      <c r="AT130" s="230" t="s">
        <v>77</v>
      </c>
      <c r="AU130" s="230" t="s">
        <v>78</v>
      </c>
      <c r="AY130" s="229" t="s">
        <v>149</v>
      </c>
      <c r="BK130" s="231">
        <f>BK131+BK135</f>
        <v>0</v>
      </c>
    </row>
    <row r="131" s="12" customFormat="1" ht="22.8" customHeight="1">
      <c r="A131" s="12"/>
      <c r="B131" s="218"/>
      <c r="C131" s="219"/>
      <c r="D131" s="220" t="s">
        <v>77</v>
      </c>
      <c r="E131" s="232" t="s">
        <v>224</v>
      </c>
      <c r="F131" s="232" t="s">
        <v>330</v>
      </c>
      <c r="G131" s="219"/>
      <c r="H131" s="219"/>
      <c r="I131" s="222"/>
      <c r="J131" s="233">
        <f>BK131</f>
        <v>0</v>
      </c>
      <c r="K131" s="219"/>
      <c r="L131" s="224"/>
      <c r="M131" s="225"/>
      <c r="N131" s="226"/>
      <c r="O131" s="226"/>
      <c r="P131" s="227">
        <f>SUM(P132:P134)</f>
        <v>0</v>
      </c>
      <c r="Q131" s="226"/>
      <c r="R131" s="227">
        <f>SUM(R132:R134)</f>
        <v>0</v>
      </c>
      <c r="S131" s="226"/>
      <c r="T131" s="228">
        <f>SUM(T132:T134)</f>
        <v>0.063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9" t="s">
        <v>86</v>
      </c>
      <c r="AT131" s="230" t="s">
        <v>77</v>
      </c>
      <c r="AU131" s="230" t="s">
        <v>86</v>
      </c>
      <c r="AY131" s="229" t="s">
        <v>149</v>
      </c>
      <c r="BK131" s="231">
        <f>SUM(BK132:BK134)</f>
        <v>0</v>
      </c>
    </row>
    <row r="132" s="2" customFormat="1" ht="24.15" customHeight="1">
      <c r="A132" s="39"/>
      <c r="B132" s="40"/>
      <c r="C132" s="234" t="s">
        <v>86</v>
      </c>
      <c r="D132" s="234" t="s">
        <v>151</v>
      </c>
      <c r="E132" s="235" t="s">
        <v>1540</v>
      </c>
      <c r="F132" s="236" t="s">
        <v>1541</v>
      </c>
      <c r="G132" s="237" t="s">
        <v>187</v>
      </c>
      <c r="H132" s="238">
        <v>11</v>
      </c>
      <c r="I132" s="239"/>
      <c r="J132" s="240">
        <f>ROUND(I132*H132,2)</f>
        <v>0</v>
      </c>
      <c r="K132" s="236" t="s">
        <v>154</v>
      </c>
      <c r="L132" s="45"/>
      <c r="M132" s="248" t="s">
        <v>1</v>
      </c>
      <c r="N132" s="249" t="s">
        <v>44</v>
      </c>
      <c r="O132" s="92"/>
      <c r="P132" s="250">
        <f>O132*H132</f>
        <v>0</v>
      </c>
      <c r="Q132" s="250">
        <v>0</v>
      </c>
      <c r="R132" s="250">
        <f>Q132*H132</f>
        <v>0</v>
      </c>
      <c r="S132" s="250">
        <v>0.001</v>
      </c>
      <c r="T132" s="251">
        <f>S132*H132</f>
        <v>0.010999999999999999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6" t="s">
        <v>188</v>
      </c>
      <c r="AT132" s="246" t="s">
        <v>151</v>
      </c>
      <c r="AU132" s="246" t="s">
        <v>126</v>
      </c>
      <c r="AY132" s="18" t="s">
        <v>149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8" t="s">
        <v>126</v>
      </c>
      <c r="BK132" s="247">
        <f>ROUND(I132*H132,2)</f>
        <v>0</v>
      </c>
      <c r="BL132" s="18" t="s">
        <v>188</v>
      </c>
      <c r="BM132" s="246" t="s">
        <v>1570</v>
      </c>
    </row>
    <row r="133" s="2" customFormat="1" ht="24.15" customHeight="1">
      <c r="A133" s="39"/>
      <c r="B133" s="40"/>
      <c r="C133" s="234" t="s">
        <v>126</v>
      </c>
      <c r="D133" s="234" t="s">
        <v>151</v>
      </c>
      <c r="E133" s="235" t="s">
        <v>1543</v>
      </c>
      <c r="F133" s="236" t="s">
        <v>1544</v>
      </c>
      <c r="G133" s="237" t="s">
        <v>187</v>
      </c>
      <c r="H133" s="238">
        <v>1</v>
      </c>
      <c r="I133" s="239"/>
      <c r="J133" s="240">
        <f>ROUND(I133*H133,2)</f>
        <v>0</v>
      </c>
      <c r="K133" s="236" t="s">
        <v>154</v>
      </c>
      <c r="L133" s="45"/>
      <c r="M133" s="248" t="s">
        <v>1</v>
      </c>
      <c r="N133" s="249" t="s">
        <v>44</v>
      </c>
      <c r="O133" s="92"/>
      <c r="P133" s="250">
        <f>O133*H133</f>
        <v>0</v>
      </c>
      <c r="Q133" s="250">
        <v>0</v>
      </c>
      <c r="R133" s="250">
        <f>Q133*H133</f>
        <v>0</v>
      </c>
      <c r="S133" s="250">
        <v>0.0040000000000000001</v>
      </c>
      <c r="T133" s="251">
        <f>S133*H133</f>
        <v>0.0040000000000000001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6" t="s">
        <v>188</v>
      </c>
      <c r="AT133" s="246" t="s">
        <v>151</v>
      </c>
      <c r="AU133" s="246" t="s">
        <v>126</v>
      </c>
      <c r="AY133" s="18" t="s">
        <v>149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8" t="s">
        <v>126</v>
      </c>
      <c r="BK133" s="247">
        <f>ROUND(I133*H133,2)</f>
        <v>0</v>
      </c>
      <c r="BL133" s="18" t="s">
        <v>188</v>
      </c>
      <c r="BM133" s="246" t="s">
        <v>1571</v>
      </c>
    </row>
    <row r="134" s="2" customFormat="1" ht="33" customHeight="1">
      <c r="A134" s="39"/>
      <c r="B134" s="40"/>
      <c r="C134" s="234" t="s">
        <v>183</v>
      </c>
      <c r="D134" s="234" t="s">
        <v>151</v>
      </c>
      <c r="E134" s="235" t="s">
        <v>1551</v>
      </c>
      <c r="F134" s="236" t="s">
        <v>1552</v>
      </c>
      <c r="G134" s="237" t="s">
        <v>312</v>
      </c>
      <c r="H134" s="238">
        <v>48</v>
      </c>
      <c r="I134" s="239"/>
      <c r="J134" s="240">
        <f>ROUND(I134*H134,2)</f>
        <v>0</v>
      </c>
      <c r="K134" s="236" t="s">
        <v>154</v>
      </c>
      <c r="L134" s="45"/>
      <c r="M134" s="248" t="s">
        <v>1</v>
      </c>
      <c r="N134" s="249" t="s">
        <v>44</v>
      </c>
      <c r="O134" s="92"/>
      <c r="P134" s="250">
        <f>O134*H134</f>
        <v>0</v>
      </c>
      <c r="Q134" s="250">
        <v>0</v>
      </c>
      <c r="R134" s="250">
        <f>Q134*H134</f>
        <v>0</v>
      </c>
      <c r="S134" s="250">
        <v>0.001</v>
      </c>
      <c r="T134" s="251">
        <f>S134*H134</f>
        <v>0.048000000000000001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6" t="s">
        <v>188</v>
      </c>
      <c r="AT134" s="246" t="s">
        <v>151</v>
      </c>
      <c r="AU134" s="246" t="s">
        <v>126</v>
      </c>
      <c r="AY134" s="18" t="s">
        <v>149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8" t="s">
        <v>126</v>
      </c>
      <c r="BK134" s="247">
        <f>ROUND(I134*H134,2)</f>
        <v>0</v>
      </c>
      <c r="BL134" s="18" t="s">
        <v>188</v>
      </c>
      <c r="BM134" s="246" t="s">
        <v>1572</v>
      </c>
    </row>
    <row r="135" s="12" customFormat="1" ht="22.8" customHeight="1">
      <c r="A135" s="12"/>
      <c r="B135" s="218"/>
      <c r="C135" s="219"/>
      <c r="D135" s="220" t="s">
        <v>77</v>
      </c>
      <c r="E135" s="232" t="s">
        <v>465</v>
      </c>
      <c r="F135" s="232" t="s">
        <v>466</v>
      </c>
      <c r="G135" s="219"/>
      <c r="H135" s="219"/>
      <c r="I135" s="222"/>
      <c r="J135" s="233">
        <f>BK135</f>
        <v>0</v>
      </c>
      <c r="K135" s="219"/>
      <c r="L135" s="224"/>
      <c r="M135" s="225"/>
      <c r="N135" s="226"/>
      <c r="O135" s="226"/>
      <c r="P135" s="227">
        <f>SUM(P136:P139)</f>
        <v>0</v>
      </c>
      <c r="Q135" s="226"/>
      <c r="R135" s="227">
        <f>SUM(R136:R139)</f>
        <v>0</v>
      </c>
      <c r="S135" s="226"/>
      <c r="T135" s="228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9" t="s">
        <v>86</v>
      </c>
      <c r="AT135" s="230" t="s">
        <v>77</v>
      </c>
      <c r="AU135" s="230" t="s">
        <v>86</v>
      </c>
      <c r="AY135" s="229" t="s">
        <v>149</v>
      </c>
      <c r="BK135" s="231">
        <f>SUM(BK136:BK139)</f>
        <v>0</v>
      </c>
    </row>
    <row r="136" s="2" customFormat="1" ht="24.15" customHeight="1">
      <c r="A136" s="39"/>
      <c r="B136" s="40"/>
      <c r="C136" s="234" t="s">
        <v>188</v>
      </c>
      <c r="D136" s="234" t="s">
        <v>151</v>
      </c>
      <c r="E136" s="235" t="s">
        <v>472</v>
      </c>
      <c r="F136" s="236" t="s">
        <v>473</v>
      </c>
      <c r="G136" s="237" t="s">
        <v>198</v>
      </c>
      <c r="H136" s="238">
        <v>1.1970000000000001</v>
      </c>
      <c r="I136" s="239"/>
      <c r="J136" s="240">
        <f>ROUND(I136*H136,2)</f>
        <v>0</v>
      </c>
      <c r="K136" s="236" t="s">
        <v>154</v>
      </c>
      <c r="L136" s="45"/>
      <c r="M136" s="248" t="s">
        <v>1</v>
      </c>
      <c r="N136" s="249" t="s">
        <v>44</v>
      </c>
      <c r="O136" s="92"/>
      <c r="P136" s="250">
        <f>O136*H136</f>
        <v>0</v>
      </c>
      <c r="Q136" s="250">
        <v>0</v>
      </c>
      <c r="R136" s="250">
        <f>Q136*H136</f>
        <v>0</v>
      </c>
      <c r="S136" s="250">
        <v>0</v>
      </c>
      <c r="T136" s="25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6" t="s">
        <v>188</v>
      </c>
      <c r="AT136" s="246" t="s">
        <v>151</v>
      </c>
      <c r="AU136" s="246" t="s">
        <v>126</v>
      </c>
      <c r="AY136" s="18" t="s">
        <v>149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8" t="s">
        <v>126</v>
      </c>
      <c r="BK136" s="247">
        <f>ROUND(I136*H136,2)</f>
        <v>0</v>
      </c>
      <c r="BL136" s="18" t="s">
        <v>188</v>
      </c>
      <c r="BM136" s="246" t="s">
        <v>1573</v>
      </c>
    </row>
    <row r="137" s="13" customFormat="1">
      <c r="A137" s="13"/>
      <c r="B137" s="252"/>
      <c r="C137" s="253"/>
      <c r="D137" s="254" t="s">
        <v>194</v>
      </c>
      <c r="E137" s="253"/>
      <c r="F137" s="256" t="s">
        <v>1574</v>
      </c>
      <c r="G137" s="253"/>
      <c r="H137" s="257">
        <v>1.1970000000000001</v>
      </c>
      <c r="I137" s="258"/>
      <c r="J137" s="253"/>
      <c r="K137" s="253"/>
      <c r="L137" s="259"/>
      <c r="M137" s="260"/>
      <c r="N137" s="261"/>
      <c r="O137" s="261"/>
      <c r="P137" s="261"/>
      <c r="Q137" s="261"/>
      <c r="R137" s="261"/>
      <c r="S137" s="261"/>
      <c r="T137" s="26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3" t="s">
        <v>194</v>
      </c>
      <c r="AU137" s="263" t="s">
        <v>126</v>
      </c>
      <c r="AV137" s="13" t="s">
        <v>126</v>
      </c>
      <c r="AW137" s="13" t="s">
        <v>4</v>
      </c>
      <c r="AX137" s="13" t="s">
        <v>86</v>
      </c>
      <c r="AY137" s="263" t="s">
        <v>149</v>
      </c>
    </row>
    <row r="138" s="2" customFormat="1" ht="33" customHeight="1">
      <c r="A138" s="39"/>
      <c r="B138" s="40"/>
      <c r="C138" s="234" t="s">
        <v>148</v>
      </c>
      <c r="D138" s="234" t="s">
        <v>151</v>
      </c>
      <c r="E138" s="235" t="s">
        <v>477</v>
      </c>
      <c r="F138" s="236" t="s">
        <v>478</v>
      </c>
      <c r="G138" s="237" t="s">
        <v>198</v>
      </c>
      <c r="H138" s="238">
        <v>0.063</v>
      </c>
      <c r="I138" s="239"/>
      <c r="J138" s="240">
        <f>ROUND(I138*H138,2)</f>
        <v>0</v>
      </c>
      <c r="K138" s="236" t="s">
        <v>154</v>
      </c>
      <c r="L138" s="45"/>
      <c r="M138" s="248" t="s">
        <v>1</v>
      </c>
      <c r="N138" s="249" t="s">
        <v>44</v>
      </c>
      <c r="O138" s="92"/>
      <c r="P138" s="250">
        <f>O138*H138</f>
        <v>0</v>
      </c>
      <c r="Q138" s="250">
        <v>0</v>
      </c>
      <c r="R138" s="250">
        <f>Q138*H138</f>
        <v>0</v>
      </c>
      <c r="S138" s="250">
        <v>0</v>
      </c>
      <c r="T138" s="25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6" t="s">
        <v>188</v>
      </c>
      <c r="AT138" s="246" t="s">
        <v>151</v>
      </c>
      <c r="AU138" s="246" t="s">
        <v>126</v>
      </c>
      <c r="AY138" s="18" t="s">
        <v>149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8" t="s">
        <v>126</v>
      </c>
      <c r="BK138" s="247">
        <f>ROUND(I138*H138,2)</f>
        <v>0</v>
      </c>
      <c r="BL138" s="18" t="s">
        <v>188</v>
      </c>
      <c r="BM138" s="246" t="s">
        <v>1575</v>
      </c>
    </row>
    <row r="139" s="2" customFormat="1" ht="44.25" customHeight="1">
      <c r="A139" s="39"/>
      <c r="B139" s="40"/>
      <c r="C139" s="234" t="s">
        <v>210</v>
      </c>
      <c r="D139" s="234" t="s">
        <v>151</v>
      </c>
      <c r="E139" s="235" t="s">
        <v>1566</v>
      </c>
      <c r="F139" s="236" t="s">
        <v>1567</v>
      </c>
      <c r="G139" s="237" t="s">
        <v>198</v>
      </c>
      <c r="H139" s="238">
        <v>0.063</v>
      </c>
      <c r="I139" s="239"/>
      <c r="J139" s="240">
        <f>ROUND(I139*H139,2)</f>
        <v>0</v>
      </c>
      <c r="K139" s="236" t="s">
        <v>154</v>
      </c>
      <c r="L139" s="45"/>
      <c r="M139" s="241" t="s">
        <v>1</v>
      </c>
      <c r="N139" s="242" t="s">
        <v>44</v>
      </c>
      <c r="O139" s="243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6" t="s">
        <v>188</v>
      </c>
      <c r="AT139" s="246" t="s">
        <v>151</v>
      </c>
      <c r="AU139" s="246" t="s">
        <v>126</v>
      </c>
      <c r="AY139" s="18" t="s">
        <v>149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8" t="s">
        <v>126</v>
      </c>
      <c r="BK139" s="247">
        <f>ROUND(I139*H139,2)</f>
        <v>0</v>
      </c>
      <c r="BL139" s="18" t="s">
        <v>188</v>
      </c>
      <c r="BM139" s="246" t="s">
        <v>1576</v>
      </c>
    </row>
    <row r="140" s="2" customFormat="1" ht="6.96" customHeight="1">
      <c r="A140" s="39"/>
      <c r="B140" s="67"/>
      <c r="C140" s="68"/>
      <c r="D140" s="68"/>
      <c r="E140" s="68"/>
      <c r="F140" s="68"/>
      <c r="G140" s="68"/>
      <c r="H140" s="68"/>
      <c r="I140" s="68"/>
      <c r="J140" s="68"/>
      <c r="K140" s="68"/>
      <c r="L140" s="45"/>
      <c r="M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</sheetData>
  <sheetProtection sheet="1" autoFilter="0" formatColumns="0" formatRows="0" objects="1" scenarios="1" spinCount="100000" saltValue="RQ+aNH6CIrtk2Qzbw1NyYircDxf3kEKsihsF1PibOGOor2+EpifsmLLVXKyLzCyNE1jins2h1Y5nuc3ZnMR1sg==" hashValue="IeuUbZwkHT7CwNFbtYDlIji7qwAdhvICdW+sNc+j9wS4CYXWY9RRxvURhozuymGZhdDuTHxmZR3oZHb/wMdLMw==" algorithmName="SHA-512" password="CC35"/>
  <autoFilter ref="C128:K139"/>
  <mergeCells count="14">
    <mergeCell ref="E7:H7"/>
    <mergeCell ref="E9:H9"/>
    <mergeCell ref="E18:H18"/>
    <mergeCell ref="E27:H27"/>
    <mergeCell ref="E85:H85"/>
    <mergeCell ref="E87:H87"/>
    <mergeCell ref="D103:F103"/>
    <mergeCell ref="D104:F104"/>
    <mergeCell ref="D105:F105"/>
    <mergeCell ref="D106:F106"/>
    <mergeCell ref="D107:F10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bytu - Brno, Starobrněnská 7, byt č.11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1577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115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116</v>
      </c>
      <c r="E31" s="39"/>
      <c r="F31" s="39"/>
      <c r="G31" s="39"/>
      <c r="H31" s="39"/>
      <c r="I31" s="39"/>
      <c r="J31" s="151">
        <f>J100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1" t="s">
        <v>43</v>
      </c>
      <c r="F35" s="157">
        <f>ROUND((SUM(BE100:BE107) + SUM(BE127:BE131)),  2)</f>
        <v>0</v>
      </c>
      <c r="G35" s="39"/>
      <c r="H35" s="39"/>
      <c r="I35" s="158">
        <v>0.20999999999999999</v>
      </c>
      <c r="J35" s="157">
        <f>ROUND(((SUM(BE100:BE107) + SUM(BE127:BE131))*I35),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44</v>
      </c>
      <c r="F36" s="157">
        <f>ROUND((SUM(BF100:BF107) + SUM(BF127:BF131)),  2)</f>
        <v>0</v>
      </c>
      <c r="G36" s="39"/>
      <c r="H36" s="39"/>
      <c r="I36" s="158">
        <v>0.14999999999999999</v>
      </c>
      <c r="J36" s="157">
        <f>ROUND(((SUM(BF100:BF107) + SUM(BF127:BF131))*I36),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7">
        <f>ROUND((SUM(BG100:BG107) + SUM(BG127:BG131)),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46</v>
      </c>
      <c r="F38" s="157">
        <f>ROUND((SUM(BH100:BH107) + SUM(BH127:BH131)),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47</v>
      </c>
      <c r="F39" s="157">
        <f>ROUND((SUM(BI100:BI107) + SUM(BI127:BI131)),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51</v>
      </c>
      <c r="E50" s="167"/>
      <c r="F50" s="167"/>
      <c r="G50" s="166" t="s">
        <v>52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53</v>
      </c>
      <c r="E61" s="169"/>
      <c r="F61" s="170" t="s">
        <v>54</v>
      </c>
      <c r="G61" s="168" t="s">
        <v>53</v>
      </c>
      <c r="H61" s="169"/>
      <c r="I61" s="169"/>
      <c r="J61" s="171" t="s">
        <v>54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55</v>
      </c>
      <c r="E65" s="172"/>
      <c r="F65" s="172"/>
      <c r="G65" s="166" t="s">
        <v>56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53</v>
      </c>
      <c r="E76" s="169"/>
      <c r="F76" s="170" t="s">
        <v>54</v>
      </c>
      <c r="G76" s="168" t="s">
        <v>53</v>
      </c>
      <c r="H76" s="169"/>
      <c r="I76" s="169"/>
      <c r="J76" s="171" t="s">
        <v>54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Oprava bytu - Brno, Starobrněnská 7, byt č.11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07 - Svítidla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Brno</v>
      </c>
      <c r="G89" s="41"/>
      <c r="H89" s="41"/>
      <c r="I89" s="33" t="s">
        <v>22</v>
      </c>
      <c r="J89" s="80" t="str">
        <f>IF(J12="","",J12)</f>
        <v>11. 3. 2022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Brno-MČ Brno-střed</v>
      </c>
      <c r="G91" s="41"/>
      <c r="H91" s="41"/>
      <c r="I91" s="33" t="s">
        <v>32</v>
      </c>
      <c r="J91" s="37" t="str">
        <f>E21</f>
        <v>Ing. arch. Jitka Bidlová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118</v>
      </c>
      <c r="D94" s="179"/>
      <c r="E94" s="179"/>
      <c r="F94" s="179"/>
      <c r="G94" s="179"/>
      <c r="H94" s="179"/>
      <c r="I94" s="179"/>
      <c r="J94" s="180" t="s">
        <v>119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120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2"/>
      <c r="C97" s="183"/>
      <c r="D97" s="184" t="s">
        <v>1578</v>
      </c>
      <c r="E97" s="185"/>
      <c r="F97" s="185"/>
      <c r="G97" s="185"/>
      <c r="H97" s="185"/>
      <c r="I97" s="185"/>
      <c r="J97" s="186">
        <f>J128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9.28" customHeight="1">
      <c r="A100" s="39"/>
      <c r="B100" s="40"/>
      <c r="C100" s="181" t="s">
        <v>124</v>
      </c>
      <c r="D100" s="41"/>
      <c r="E100" s="41"/>
      <c r="F100" s="41"/>
      <c r="G100" s="41"/>
      <c r="H100" s="41"/>
      <c r="I100" s="41"/>
      <c r="J100" s="194">
        <f>ROUND(J101 + J102 + J103 + J104 + J105 + J106,2)</f>
        <v>0</v>
      </c>
      <c r="K100" s="41"/>
      <c r="L100" s="64"/>
      <c r="N100" s="195" t="s">
        <v>42</v>
      </c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8" customHeight="1">
      <c r="A101" s="39"/>
      <c r="B101" s="40"/>
      <c r="C101" s="41"/>
      <c r="D101" s="196" t="s">
        <v>125</v>
      </c>
      <c r="E101" s="197"/>
      <c r="F101" s="197"/>
      <c r="G101" s="41"/>
      <c r="H101" s="41"/>
      <c r="I101" s="41"/>
      <c r="J101" s="198">
        <v>0</v>
      </c>
      <c r="K101" s="41"/>
      <c r="L101" s="199"/>
      <c r="M101" s="200"/>
      <c r="N101" s="201" t="s">
        <v>44</v>
      </c>
      <c r="O101" s="200"/>
      <c r="P101" s="200"/>
      <c r="Q101" s="200"/>
      <c r="R101" s="200"/>
      <c r="S101" s="202"/>
      <c r="T101" s="202"/>
      <c r="U101" s="202"/>
      <c r="V101" s="202"/>
      <c r="W101" s="202"/>
      <c r="X101" s="202"/>
      <c r="Y101" s="202"/>
      <c r="Z101" s="202"/>
      <c r="AA101" s="202"/>
      <c r="AB101" s="202"/>
      <c r="AC101" s="202"/>
      <c r="AD101" s="202"/>
      <c r="AE101" s="202"/>
      <c r="AF101" s="200"/>
      <c r="AG101" s="200"/>
      <c r="AH101" s="200"/>
      <c r="AI101" s="200"/>
      <c r="AJ101" s="200"/>
      <c r="AK101" s="200"/>
      <c r="AL101" s="200"/>
      <c r="AM101" s="200"/>
      <c r="AN101" s="200"/>
      <c r="AO101" s="200"/>
      <c r="AP101" s="200"/>
      <c r="AQ101" s="200"/>
      <c r="AR101" s="200"/>
      <c r="AS101" s="200"/>
      <c r="AT101" s="200"/>
      <c r="AU101" s="200"/>
      <c r="AV101" s="200"/>
      <c r="AW101" s="200"/>
      <c r="AX101" s="200"/>
      <c r="AY101" s="203" t="s">
        <v>84</v>
      </c>
      <c r="AZ101" s="200"/>
      <c r="BA101" s="200"/>
      <c r="BB101" s="200"/>
      <c r="BC101" s="200"/>
      <c r="BD101" s="200"/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03" t="s">
        <v>126</v>
      </c>
      <c r="BK101" s="200"/>
      <c r="BL101" s="200"/>
      <c r="BM101" s="200"/>
    </row>
    <row r="102" s="2" customFormat="1" ht="18" customHeight="1">
      <c r="A102" s="39"/>
      <c r="B102" s="40"/>
      <c r="C102" s="41"/>
      <c r="D102" s="196" t="s">
        <v>127</v>
      </c>
      <c r="E102" s="197"/>
      <c r="F102" s="197"/>
      <c r="G102" s="41"/>
      <c r="H102" s="41"/>
      <c r="I102" s="41"/>
      <c r="J102" s="198">
        <v>0</v>
      </c>
      <c r="K102" s="41"/>
      <c r="L102" s="199"/>
      <c r="M102" s="200"/>
      <c r="N102" s="201" t="s">
        <v>44</v>
      </c>
      <c r="O102" s="200"/>
      <c r="P102" s="200"/>
      <c r="Q102" s="200"/>
      <c r="R102" s="200"/>
      <c r="S102" s="202"/>
      <c r="T102" s="202"/>
      <c r="U102" s="202"/>
      <c r="V102" s="202"/>
      <c r="W102" s="202"/>
      <c r="X102" s="202"/>
      <c r="Y102" s="202"/>
      <c r="Z102" s="202"/>
      <c r="AA102" s="202"/>
      <c r="AB102" s="202"/>
      <c r="AC102" s="202"/>
      <c r="AD102" s="202"/>
      <c r="AE102" s="202"/>
      <c r="AF102" s="200"/>
      <c r="AG102" s="200"/>
      <c r="AH102" s="200"/>
      <c r="AI102" s="200"/>
      <c r="AJ102" s="200"/>
      <c r="AK102" s="200"/>
      <c r="AL102" s="200"/>
      <c r="AM102" s="200"/>
      <c r="AN102" s="200"/>
      <c r="AO102" s="200"/>
      <c r="AP102" s="200"/>
      <c r="AQ102" s="200"/>
      <c r="AR102" s="200"/>
      <c r="AS102" s="200"/>
      <c r="AT102" s="200"/>
      <c r="AU102" s="200"/>
      <c r="AV102" s="200"/>
      <c r="AW102" s="200"/>
      <c r="AX102" s="200"/>
      <c r="AY102" s="203" t="s">
        <v>84</v>
      </c>
      <c r="AZ102" s="200"/>
      <c r="BA102" s="200"/>
      <c r="BB102" s="200"/>
      <c r="BC102" s="200"/>
      <c r="BD102" s="200"/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03" t="s">
        <v>126</v>
      </c>
      <c r="BK102" s="200"/>
      <c r="BL102" s="200"/>
      <c r="BM102" s="200"/>
    </row>
    <row r="103" s="2" customFormat="1" ht="18" customHeight="1">
      <c r="A103" s="39"/>
      <c r="B103" s="40"/>
      <c r="C103" s="41"/>
      <c r="D103" s="196" t="s">
        <v>128</v>
      </c>
      <c r="E103" s="197"/>
      <c r="F103" s="197"/>
      <c r="G103" s="41"/>
      <c r="H103" s="41"/>
      <c r="I103" s="41"/>
      <c r="J103" s="198">
        <v>0</v>
      </c>
      <c r="K103" s="41"/>
      <c r="L103" s="199"/>
      <c r="M103" s="200"/>
      <c r="N103" s="201" t="s">
        <v>44</v>
      </c>
      <c r="O103" s="200"/>
      <c r="P103" s="200"/>
      <c r="Q103" s="200"/>
      <c r="R103" s="200"/>
      <c r="S103" s="202"/>
      <c r="T103" s="202"/>
      <c r="U103" s="202"/>
      <c r="V103" s="202"/>
      <c r="W103" s="202"/>
      <c r="X103" s="202"/>
      <c r="Y103" s="202"/>
      <c r="Z103" s="202"/>
      <c r="AA103" s="202"/>
      <c r="AB103" s="202"/>
      <c r="AC103" s="202"/>
      <c r="AD103" s="202"/>
      <c r="AE103" s="202"/>
      <c r="AF103" s="200"/>
      <c r="AG103" s="200"/>
      <c r="AH103" s="200"/>
      <c r="AI103" s="200"/>
      <c r="AJ103" s="200"/>
      <c r="AK103" s="200"/>
      <c r="AL103" s="200"/>
      <c r="AM103" s="200"/>
      <c r="AN103" s="200"/>
      <c r="AO103" s="200"/>
      <c r="AP103" s="200"/>
      <c r="AQ103" s="200"/>
      <c r="AR103" s="200"/>
      <c r="AS103" s="200"/>
      <c r="AT103" s="200"/>
      <c r="AU103" s="200"/>
      <c r="AV103" s="200"/>
      <c r="AW103" s="200"/>
      <c r="AX103" s="200"/>
      <c r="AY103" s="203" t="s">
        <v>84</v>
      </c>
      <c r="AZ103" s="200"/>
      <c r="BA103" s="200"/>
      <c r="BB103" s="200"/>
      <c r="BC103" s="200"/>
      <c r="BD103" s="200"/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03" t="s">
        <v>126</v>
      </c>
      <c r="BK103" s="200"/>
      <c r="BL103" s="200"/>
      <c r="BM103" s="200"/>
    </row>
    <row r="104" s="2" customFormat="1" ht="18" customHeight="1">
      <c r="A104" s="39"/>
      <c r="B104" s="40"/>
      <c r="C104" s="41"/>
      <c r="D104" s="196" t="s">
        <v>129</v>
      </c>
      <c r="E104" s="197"/>
      <c r="F104" s="197"/>
      <c r="G104" s="41"/>
      <c r="H104" s="41"/>
      <c r="I104" s="41"/>
      <c r="J104" s="198">
        <v>0</v>
      </c>
      <c r="K104" s="41"/>
      <c r="L104" s="199"/>
      <c r="M104" s="200"/>
      <c r="N104" s="201" t="s">
        <v>44</v>
      </c>
      <c r="O104" s="200"/>
      <c r="P104" s="200"/>
      <c r="Q104" s="200"/>
      <c r="R104" s="200"/>
      <c r="S104" s="202"/>
      <c r="T104" s="202"/>
      <c r="U104" s="202"/>
      <c r="V104" s="202"/>
      <c r="W104" s="202"/>
      <c r="X104" s="202"/>
      <c r="Y104" s="202"/>
      <c r="Z104" s="202"/>
      <c r="AA104" s="202"/>
      <c r="AB104" s="202"/>
      <c r="AC104" s="202"/>
      <c r="AD104" s="202"/>
      <c r="AE104" s="202"/>
      <c r="AF104" s="200"/>
      <c r="AG104" s="200"/>
      <c r="AH104" s="200"/>
      <c r="AI104" s="200"/>
      <c r="AJ104" s="200"/>
      <c r="AK104" s="200"/>
      <c r="AL104" s="200"/>
      <c r="AM104" s="200"/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3" t="s">
        <v>84</v>
      </c>
      <c r="AZ104" s="200"/>
      <c r="BA104" s="200"/>
      <c r="BB104" s="200"/>
      <c r="BC104" s="200"/>
      <c r="BD104" s="200"/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03" t="s">
        <v>126</v>
      </c>
      <c r="BK104" s="200"/>
      <c r="BL104" s="200"/>
      <c r="BM104" s="200"/>
    </row>
    <row r="105" s="2" customFormat="1" ht="18" customHeight="1">
      <c r="A105" s="39"/>
      <c r="B105" s="40"/>
      <c r="C105" s="41"/>
      <c r="D105" s="196" t="s">
        <v>130</v>
      </c>
      <c r="E105" s="197"/>
      <c r="F105" s="197"/>
      <c r="G105" s="41"/>
      <c r="H105" s="41"/>
      <c r="I105" s="41"/>
      <c r="J105" s="198">
        <v>0</v>
      </c>
      <c r="K105" s="41"/>
      <c r="L105" s="199"/>
      <c r="M105" s="200"/>
      <c r="N105" s="201" t="s">
        <v>44</v>
      </c>
      <c r="O105" s="200"/>
      <c r="P105" s="200"/>
      <c r="Q105" s="200"/>
      <c r="R105" s="200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0"/>
      <c r="AG105" s="200"/>
      <c r="AH105" s="200"/>
      <c r="AI105" s="200"/>
      <c r="AJ105" s="200"/>
      <c r="AK105" s="200"/>
      <c r="AL105" s="200"/>
      <c r="AM105" s="200"/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0"/>
      <c r="AY105" s="203" t="s">
        <v>84</v>
      </c>
      <c r="AZ105" s="200"/>
      <c r="BA105" s="200"/>
      <c r="BB105" s="200"/>
      <c r="BC105" s="200"/>
      <c r="BD105" s="200"/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03" t="s">
        <v>126</v>
      </c>
      <c r="BK105" s="200"/>
      <c r="BL105" s="200"/>
      <c r="BM105" s="200"/>
    </row>
    <row r="106" s="2" customFormat="1" ht="18" customHeight="1">
      <c r="A106" s="39"/>
      <c r="B106" s="40"/>
      <c r="C106" s="41"/>
      <c r="D106" s="197" t="s">
        <v>131</v>
      </c>
      <c r="E106" s="41"/>
      <c r="F106" s="41"/>
      <c r="G106" s="41"/>
      <c r="H106" s="41"/>
      <c r="I106" s="41"/>
      <c r="J106" s="198">
        <f>ROUND(J30*T106,2)</f>
        <v>0</v>
      </c>
      <c r="K106" s="41"/>
      <c r="L106" s="199"/>
      <c r="M106" s="200"/>
      <c r="N106" s="201" t="s">
        <v>44</v>
      </c>
      <c r="O106" s="200"/>
      <c r="P106" s="200"/>
      <c r="Q106" s="200"/>
      <c r="R106" s="200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  <c r="AF106" s="200"/>
      <c r="AG106" s="200"/>
      <c r="AH106" s="200"/>
      <c r="AI106" s="200"/>
      <c r="AJ106" s="200"/>
      <c r="AK106" s="200"/>
      <c r="AL106" s="200"/>
      <c r="AM106" s="200"/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0"/>
      <c r="AY106" s="203" t="s">
        <v>132</v>
      </c>
      <c r="AZ106" s="200"/>
      <c r="BA106" s="200"/>
      <c r="BB106" s="200"/>
      <c r="BC106" s="200"/>
      <c r="BD106" s="200"/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03" t="s">
        <v>126</v>
      </c>
      <c r="BK106" s="200"/>
      <c r="BL106" s="200"/>
      <c r="BM106" s="200"/>
    </row>
    <row r="107" s="2" customForma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9.28" customHeight="1">
      <c r="A108" s="39"/>
      <c r="B108" s="40"/>
      <c r="C108" s="205" t="s">
        <v>133</v>
      </c>
      <c r="D108" s="179"/>
      <c r="E108" s="179"/>
      <c r="F108" s="179"/>
      <c r="G108" s="179"/>
      <c r="H108" s="179"/>
      <c r="I108" s="179"/>
      <c r="J108" s="206">
        <f>ROUND(J96+J100,2)</f>
        <v>0</v>
      </c>
      <c r="K108" s="179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134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7" t="str">
        <f>E7</f>
        <v>Oprava bytu - Brno, Starobrněnská 7, byt č.11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113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07 - Svítidla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>Brno</v>
      </c>
      <c r="G121" s="41"/>
      <c r="H121" s="41"/>
      <c r="I121" s="33" t="s">
        <v>22</v>
      </c>
      <c r="J121" s="80" t="str">
        <f>IF(J12="","",J12)</f>
        <v>11. 3. 2022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5.65" customHeight="1">
      <c r="A123" s="39"/>
      <c r="B123" s="40"/>
      <c r="C123" s="33" t="s">
        <v>24</v>
      </c>
      <c r="D123" s="41"/>
      <c r="E123" s="41"/>
      <c r="F123" s="28" t="str">
        <f>E15</f>
        <v>Statutární město Brno-MČ Brno-střed</v>
      </c>
      <c r="G123" s="41"/>
      <c r="H123" s="41"/>
      <c r="I123" s="33" t="s">
        <v>32</v>
      </c>
      <c r="J123" s="37" t="str">
        <f>E21</f>
        <v>Ing. arch. Jitka Bidlová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IF(E18="","",E18)</f>
        <v>Vyplň údaj</v>
      </c>
      <c r="G124" s="41"/>
      <c r="H124" s="41"/>
      <c r="I124" s="33" t="s">
        <v>35</v>
      </c>
      <c r="J124" s="37" t="str">
        <f>E24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7"/>
      <c r="B126" s="208"/>
      <c r="C126" s="209" t="s">
        <v>135</v>
      </c>
      <c r="D126" s="210" t="s">
        <v>63</v>
      </c>
      <c r="E126" s="210" t="s">
        <v>59</v>
      </c>
      <c r="F126" s="210" t="s">
        <v>60</v>
      </c>
      <c r="G126" s="210" t="s">
        <v>136</v>
      </c>
      <c r="H126" s="210" t="s">
        <v>137</v>
      </c>
      <c r="I126" s="210" t="s">
        <v>138</v>
      </c>
      <c r="J126" s="210" t="s">
        <v>119</v>
      </c>
      <c r="K126" s="211" t="s">
        <v>139</v>
      </c>
      <c r="L126" s="212"/>
      <c r="M126" s="101" t="s">
        <v>1</v>
      </c>
      <c r="N126" s="102" t="s">
        <v>42</v>
      </c>
      <c r="O126" s="102" t="s">
        <v>140</v>
      </c>
      <c r="P126" s="102" t="s">
        <v>141</v>
      </c>
      <c r="Q126" s="102" t="s">
        <v>142</v>
      </c>
      <c r="R126" s="102" t="s">
        <v>143</v>
      </c>
      <c r="S126" s="102" t="s">
        <v>144</v>
      </c>
      <c r="T126" s="103" t="s">
        <v>145</v>
      </c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/>
    </row>
    <row r="127" s="2" customFormat="1" ht="22.8" customHeight="1">
      <c r="A127" s="39"/>
      <c r="B127" s="40"/>
      <c r="C127" s="108" t="s">
        <v>146</v>
      </c>
      <c r="D127" s="41"/>
      <c r="E127" s="41"/>
      <c r="F127" s="41"/>
      <c r="G127" s="41"/>
      <c r="H127" s="41"/>
      <c r="I127" s="41"/>
      <c r="J127" s="213">
        <f>BK127</f>
        <v>0</v>
      </c>
      <c r="K127" s="41"/>
      <c r="L127" s="45"/>
      <c r="M127" s="104"/>
      <c r="N127" s="214"/>
      <c r="O127" s="105"/>
      <c r="P127" s="215">
        <f>P128</f>
        <v>0</v>
      </c>
      <c r="Q127" s="105"/>
      <c r="R127" s="215">
        <f>R128</f>
        <v>0</v>
      </c>
      <c r="S127" s="105"/>
      <c r="T127" s="216">
        <f>T128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77</v>
      </c>
      <c r="AU127" s="18" t="s">
        <v>121</v>
      </c>
      <c r="BK127" s="217">
        <f>BK128</f>
        <v>0</v>
      </c>
    </row>
    <row r="128" s="12" customFormat="1" ht="25.92" customHeight="1">
      <c r="A128" s="12"/>
      <c r="B128" s="218"/>
      <c r="C128" s="219"/>
      <c r="D128" s="220" t="s">
        <v>77</v>
      </c>
      <c r="E128" s="221" t="s">
        <v>1579</v>
      </c>
      <c r="F128" s="221" t="s">
        <v>1580</v>
      </c>
      <c r="G128" s="219"/>
      <c r="H128" s="219"/>
      <c r="I128" s="222"/>
      <c r="J128" s="223">
        <f>BK128</f>
        <v>0</v>
      </c>
      <c r="K128" s="219"/>
      <c r="L128" s="224"/>
      <c r="M128" s="225"/>
      <c r="N128" s="226"/>
      <c r="O128" s="226"/>
      <c r="P128" s="227">
        <f>SUM(P129:P131)</f>
        <v>0</v>
      </c>
      <c r="Q128" s="226"/>
      <c r="R128" s="227">
        <f>SUM(R129:R131)</f>
        <v>0</v>
      </c>
      <c r="S128" s="226"/>
      <c r="T128" s="228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9" t="s">
        <v>86</v>
      </c>
      <c r="AT128" s="230" t="s">
        <v>77</v>
      </c>
      <c r="AU128" s="230" t="s">
        <v>78</v>
      </c>
      <c r="AY128" s="229" t="s">
        <v>149</v>
      </c>
      <c r="BK128" s="231">
        <f>SUM(BK129:BK131)</f>
        <v>0</v>
      </c>
    </row>
    <row r="129" s="2" customFormat="1" ht="16.5" customHeight="1">
      <c r="A129" s="39"/>
      <c r="B129" s="40"/>
      <c r="C129" s="234" t="s">
        <v>86</v>
      </c>
      <c r="D129" s="234" t="s">
        <v>151</v>
      </c>
      <c r="E129" s="235" t="s">
        <v>1581</v>
      </c>
      <c r="F129" s="236" t="s">
        <v>1582</v>
      </c>
      <c r="G129" s="237" t="s">
        <v>1583</v>
      </c>
      <c r="H129" s="238">
        <v>2</v>
      </c>
      <c r="I129" s="239"/>
      <c r="J129" s="240">
        <f>ROUND(I129*H129,2)</f>
        <v>0</v>
      </c>
      <c r="K129" s="236" t="s">
        <v>1</v>
      </c>
      <c r="L129" s="45"/>
      <c r="M129" s="248" t="s">
        <v>1</v>
      </c>
      <c r="N129" s="249" t="s">
        <v>44</v>
      </c>
      <c r="O129" s="92"/>
      <c r="P129" s="250">
        <f>O129*H129</f>
        <v>0</v>
      </c>
      <c r="Q129" s="250">
        <v>0</v>
      </c>
      <c r="R129" s="250">
        <f>Q129*H129</f>
        <v>0</v>
      </c>
      <c r="S129" s="250">
        <v>0</v>
      </c>
      <c r="T129" s="25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6" t="s">
        <v>280</v>
      </c>
      <c r="AT129" s="246" t="s">
        <v>151</v>
      </c>
      <c r="AU129" s="246" t="s">
        <v>86</v>
      </c>
      <c r="AY129" s="18" t="s">
        <v>149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8" t="s">
        <v>126</v>
      </c>
      <c r="BK129" s="247">
        <f>ROUND(I129*H129,2)</f>
        <v>0</v>
      </c>
      <c r="BL129" s="18" t="s">
        <v>280</v>
      </c>
      <c r="BM129" s="246" t="s">
        <v>126</v>
      </c>
    </row>
    <row r="130" s="2" customFormat="1" ht="16.5" customHeight="1">
      <c r="A130" s="39"/>
      <c r="B130" s="40"/>
      <c r="C130" s="234" t="s">
        <v>126</v>
      </c>
      <c r="D130" s="234" t="s">
        <v>151</v>
      </c>
      <c r="E130" s="235" t="s">
        <v>1584</v>
      </c>
      <c r="F130" s="236" t="s">
        <v>1585</v>
      </c>
      <c r="G130" s="237" t="s">
        <v>1583</v>
      </c>
      <c r="H130" s="238">
        <v>1</v>
      </c>
      <c r="I130" s="239"/>
      <c r="J130" s="240">
        <f>ROUND(I130*H130,2)</f>
        <v>0</v>
      </c>
      <c r="K130" s="236" t="s">
        <v>1</v>
      </c>
      <c r="L130" s="45"/>
      <c r="M130" s="248" t="s">
        <v>1</v>
      </c>
      <c r="N130" s="249" t="s">
        <v>44</v>
      </c>
      <c r="O130" s="92"/>
      <c r="P130" s="250">
        <f>O130*H130</f>
        <v>0</v>
      </c>
      <c r="Q130" s="250">
        <v>0</v>
      </c>
      <c r="R130" s="250">
        <f>Q130*H130</f>
        <v>0</v>
      </c>
      <c r="S130" s="250">
        <v>0</v>
      </c>
      <c r="T130" s="25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6" t="s">
        <v>280</v>
      </c>
      <c r="AT130" s="246" t="s">
        <v>151</v>
      </c>
      <c r="AU130" s="246" t="s">
        <v>86</v>
      </c>
      <c r="AY130" s="18" t="s">
        <v>149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8" t="s">
        <v>126</v>
      </c>
      <c r="BK130" s="247">
        <f>ROUND(I130*H130,2)</f>
        <v>0</v>
      </c>
      <c r="BL130" s="18" t="s">
        <v>280</v>
      </c>
      <c r="BM130" s="246" t="s">
        <v>290</v>
      </c>
    </row>
    <row r="131" s="2" customFormat="1" ht="16.5" customHeight="1">
      <c r="A131" s="39"/>
      <c r="B131" s="40"/>
      <c r="C131" s="234" t="s">
        <v>183</v>
      </c>
      <c r="D131" s="234" t="s">
        <v>151</v>
      </c>
      <c r="E131" s="235" t="s">
        <v>1586</v>
      </c>
      <c r="F131" s="236" t="s">
        <v>1587</v>
      </c>
      <c r="G131" s="237" t="s">
        <v>1583</v>
      </c>
      <c r="H131" s="238">
        <v>8</v>
      </c>
      <c r="I131" s="239"/>
      <c r="J131" s="240">
        <f>ROUND(I131*H131,2)</f>
        <v>0</v>
      </c>
      <c r="K131" s="236" t="s">
        <v>1</v>
      </c>
      <c r="L131" s="45"/>
      <c r="M131" s="241" t="s">
        <v>1</v>
      </c>
      <c r="N131" s="242" t="s">
        <v>44</v>
      </c>
      <c r="O131" s="243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6" t="s">
        <v>280</v>
      </c>
      <c r="AT131" s="246" t="s">
        <v>151</v>
      </c>
      <c r="AU131" s="246" t="s">
        <v>86</v>
      </c>
      <c r="AY131" s="18" t="s">
        <v>149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8" t="s">
        <v>126</v>
      </c>
      <c r="BK131" s="247">
        <f>ROUND(I131*H131,2)</f>
        <v>0</v>
      </c>
      <c r="BL131" s="18" t="s">
        <v>280</v>
      </c>
      <c r="BM131" s="246" t="s">
        <v>1588</v>
      </c>
    </row>
    <row r="132" s="2" customFormat="1" ht="6.96" customHeight="1">
      <c r="A132" s="39"/>
      <c r="B132" s="67"/>
      <c r="C132" s="68"/>
      <c r="D132" s="68"/>
      <c r="E132" s="68"/>
      <c r="F132" s="68"/>
      <c r="G132" s="68"/>
      <c r="H132" s="68"/>
      <c r="I132" s="68"/>
      <c r="J132" s="68"/>
      <c r="K132" s="68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AtnEEc8nhPfmGZdXf5cJYJuOvqLedSvBDP4++fcFxYyIPb5LMyJzeGFuQJ5TdLHDrFdLetSTYkCjs9MM45QN6g==" hashValue="s9xWfA+tXY78w6SJcg3lQH3LCZVA/XaUmcY1EVDw5Kiuywo4HtHGTKy4AU+Jxw6XNYDKAd+ki2R9HA54PLZYdw==" algorithmName="SHA-512" password="CC35"/>
  <autoFilter ref="C126:K131"/>
  <mergeCells count="14">
    <mergeCell ref="E7:H7"/>
    <mergeCell ref="E9:H9"/>
    <mergeCell ref="E18:H18"/>
    <mergeCell ref="E27:H27"/>
    <mergeCell ref="E85:H85"/>
    <mergeCell ref="E87:H87"/>
    <mergeCell ref="D101:F101"/>
    <mergeCell ref="D102:F102"/>
    <mergeCell ref="D103:F103"/>
    <mergeCell ref="D104:F104"/>
    <mergeCell ref="D105:F10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Janovska-PC\Janovska</dc:creator>
  <cp:lastModifiedBy>Janovska-PC\Janovska</cp:lastModifiedBy>
  <dcterms:created xsi:type="dcterms:W3CDTF">2022-03-11T10:58:16Z</dcterms:created>
  <dcterms:modified xsi:type="dcterms:W3CDTF">2022-03-11T10:58:26Z</dcterms:modified>
</cp:coreProperties>
</file>