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14362ae3457641/Dokumenty/Rychťák/ÚMČ Brno-střed/2022/Vídeňská 14/"/>
    </mc:Choice>
  </mc:AlternateContent>
  <xr:revisionPtr revIDLastSave="0" documentId="8_{C1CF766E-9F6A-4140-9207-35310042A530}" xr6:coauthVersionLast="47" xr6:coauthVersionMax="47" xr10:uidLastSave="{00000000-0000-0000-0000-000000000000}"/>
  <bookViews>
    <workbookView xWindow="-28920" yWindow="-2865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 1 Naklady" sheetId="12" r:id="rId4"/>
    <sheet name="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1 Naklady'!$1:$7</definedName>
    <definedName name="_xlnm.Print_Titles" localSheetId="4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1 Naklady'!$A$1:$X$15</definedName>
    <definedName name="_xlnm.Print_Area" localSheetId="4">'1 1 Pol'!$A$1:$X$79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G44" i="1"/>
  <c r="F44" i="1"/>
  <c r="G43" i="1"/>
  <c r="F43" i="1"/>
  <c r="G41" i="1"/>
  <c r="F41" i="1"/>
  <c r="H41" i="1" s="1"/>
  <c r="I41" i="1" s="1"/>
  <c r="G40" i="1"/>
  <c r="F40" i="1"/>
  <c r="G39" i="1"/>
  <c r="F39" i="1"/>
  <c r="G78" i="13"/>
  <c r="BA38" i="13"/>
  <c r="BA13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G12" i="13"/>
  <c r="I12" i="13"/>
  <c r="K12" i="13"/>
  <c r="M12" i="13"/>
  <c r="O12" i="13"/>
  <c r="Q12" i="13"/>
  <c r="V12" i="13"/>
  <c r="V8" i="13" s="1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G32" i="13"/>
  <c r="I32" i="13"/>
  <c r="I31" i="13" s="1"/>
  <c r="K32" i="13"/>
  <c r="M32" i="13"/>
  <c r="M31" i="13" s="1"/>
  <c r="O32" i="13"/>
  <c r="Q32" i="13"/>
  <c r="Q31" i="13" s="1"/>
  <c r="V32" i="13"/>
  <c r="V31" i="13" s="1"/>
  <c r="G34" i="13"/>
  <c r="I34" i="13"/>
  <c r="K34" i="13"/>
  <c r="K31" i="13" s="1"/>
  <c r="M34" i="13"/>
  <c r="O34" i="13"/>
  <c r="O31" i="13" s="1"/>
  <c r="Q34" i="13"/>
  <c r="V34" i="13"/>
  <c r="G36" i="13"/>
  <c r="K36" i="13"/>
  <c r="Q36" i="13"/>
  <c r="G37" i="13"/>
  <c r="M37" i="13" s="1"/>
  <c r="M36" i="13" s="1"/>
  <c r="I37" i="13"/>
  <c r="I36" i="13" s="1"/>
  <c r="K37" i="13"/>
  <c r="O37" i="13"/>
  <c r="O36" i="13" s="1"/>
  <c r="Q37" i="13"/>
  <c r="V37" i="13"/>
  <c r="V36" i="13" s="1"/>
  <c r="G41" i="13"/>
  <c r="K41" i="13"/>
  <c r="Q41" i="13"/>
  <c r="G42" i="13"/>
  <c r="I42" i="13"/>
  <c r="I41" i="13" s="1"/>
  <c r="K42" i="13"/>
  <c r="M42" i="13"/>
  <c r="M41" i="13" s="1"/>
  <c r="O42" i="13"/>
  <c r="O41" i="13" s="1"/>
  <c r="Q42" i="13"/>
  <c r="V42" i="13"/>
  <c r="V41" i="13" s="1"/>
  <c r="I45" i="13"/>
  <c r="K45" i="13"/>
  <c r="G46" i="13"/>
  <c r="G45" i="13" s="1"/>
  <c r="I46" i="13"/>
  <c r="K46" i="13"/>
  <c r="M46" i="13"/>
  <c r="M45" i="13" s="1"/>
  <c r="O46" i="13"/>
  <c r="Q46" i="13"/>
  <c r="Q45" i="13" s="1"/>
  <c r="V46" i="13"/>
  <c r="V45" i="13" s="1"/>
  <c r="G48" i="13"/>
  <c r="I48" i="13"/>
  <c r="K48" i="13"/>
  <c r="M48" i="13"/>
  <c r="O48" i="13"/>
  <c r="O45" i="13" s="1"/>
  <c r="Q48" i="13"/>
  <c r="V48" i="13"/>
  <c r="K49" i="13"/>
  <c r="O49" i="13"/>
  <c r="Q49" i="13"/>
  <c r="G50" i="13"/>
  <c r="M50" i="13" s="1"/>
  <c r="M49" i="13" s="1"/>
  <c r="I50" i="13"/>
  <c r="I49" i="13" s="1"/>
  <c r="K50" i="13"/>
  <c r="O50" i="13"/>
  <c r="Q50" i="13"/>
  <c r="V50" i="13"/>
  <c r="V49" i="13" s="1"/>
  <c r="G52" i="13"/>
  <c r="G53" i="13"/>
  <c r="M53" i="13" s="1"/>
  <c r="I53" i="13"/>
  <c r="I52" i="13" s="1"/>
  <c r="K53" i="13"/>
  <c r="K52" i="13" s="1"/>
  <c r="O53" i="13"/>
  <c r="Q53" i="13"/>
  <c r="Q52" i="13" s="1"/>
  <c r="V53" i="13"/>
  <c r="G55" i="13"/>
  <c r="I55" i="13"/>
  <c r="K55" i="13"/>
  <c r="M55" i="13"/>
  <c r="O55" i="13"/>
  <c r="O52" i="13" s="1"/>
  <c r="Q55" i="13"/>
  <c r="V55" i="13"/>
  <c r="G57" i="13"/>
  <c r="I57" i="13"/>
  <c r="K57" i="13"/>
  <c r="M57" i="13"/>
  <c r="O57" i="13"/>
  <c r="Q57" i="13"/>
  <c r="V57" i="13"/>
  <c r="G59" i="13"/>
  <c r="I59" i="13"/>
  <c r="K59" i="13"/>
  <c r="M59" i="13"/>
  <c r="O59" i="13"/>
  <c r="Q59" i="13"/>
  <c r="V59" i="13"/>
  <c r="V52" i="13" s="1"/>
  <c r="G62" i="13"/>
  <c r="I62" i="13"/>
  <c r="K62" i="13"/>
  <c r="M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AF78" i="13"/>
  <c r="G14" i="12"/>
  <c r="G8" i="12"/>
  <c r="I8" i="12"/>
  <c r="O8" i="12"/>
  <c r="Q8" i="12"/>
  <c r="G9" i="12"/>
  <c r="M9" i="12" s="1"/>
  <c r="M8" i="12" s="1"/>
  <c r="I9" i="12"/>
  <c r="K9" i="12"/>
  <c r="K8" i="12" s="1"/>
  <c r="O9" i="12"/>
  <c r="Q9" i="12"/>
  <c r="V9" i="12"/>
  <c r="V8" i="12" s="1"/>
  <c r="G10" i="12"/>
  <c r="V10" i="12"/>
  <c r="G11" i="12"/>
  <c r="M11" i="12" s="1"/>
  <c r="M10" i="12" s="1"/>
  <c r="I11" i="12"/>
  <c r="I10" i="12" s="1"/>
  <c r="K11" i="12"/>
  <c r="O11" i="12"/>
  <c r="O10" i="12" s="1"/>
  <c r="Q11" i="12"/>
  <c r="V11" i="12"/>
  <c r="G12" i="12"/>
  <c r="M12" i="12" s="1"/>
  <c r="I12" i="12"/>
  <c r="K12" i="12"/>
  <c r="K10" i="12" s="1"/>
  <c r="O12" i="12"/>
  <c r="Q12" i="12"/>
  <c r="Q10" i="12" s="1"/>
  <c r="V12" i="12"/>
  <c r="AE14" i="12"/>
  <c r="AF14" i="12"/>
  <c r="I20" i="1"/>
  <c r="I19" i="1"/>
  <c r="I18" i="1"/>
  <c r="I17" i="1"/>
  <c r="I16" i="1"/>
  <c r="I66" i="1"/>
  <c r="J65" i="1" s="1"/>
  <c r="F45" i="1"/>
  <c r="G45" i="1"/>
  <c r="G25" i="1" s="1"/>
  <c r="A25" i="1" s="1"/>
  <c r="H44" i="1"/>
  <c r="I44" i="1" s="1"/>
  <c r="H43" i="1"/>
  <c r="I43" i="1" s="1"/>
  <c r="H42" i="1"/>
  <c r="H40" i="1"/>
  <c r="I40" i="1" s="1"/>
  <c r="H39" i="1"/>
  <c r="I39" i="1" s="1"/>
  <c r="I45" i="1" s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M52" i="13"/>
  <c r="G49" i="13"/>
  <c r="M9" i="13"/>
  <c r="M8" i="13" s="1"/>
  <c r="AE78" i="13"/>
  <c r="I21" i="1"/>
  <c r="J63" i="1"/>
  <c r="J58" i="1"/>
  <c r="J62" i="1"/>
  <c r="J59" i="1"/>
  <c r="J60" i="1"/>
  <c r="J64" i="1"/>
  <c r="J57" i="1"/>
  <c r="J61" i="1"/>
  <c r="H45" i="1"/>
  <c r="J44" i="1"/>
  <c r="J43" i="1"/>
  <c r="J41" i="1"/>
  <c r="J40" i="1"/>
  <c r="J39" i="1"/>
  <c r="J45" i="1" s="1"/>
  <c r="A23" i="1" l="1"/>
  <c r="J66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Zbyněk Rikan</author>
  </authors>
  <commentList>
    <comment ref="S6" authorId="0" shapeId="0" xr:uid="{D228F5D0-CD5D-41BD-957F-20015D3867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A94320-6073-4ABF-B1E3-0A8EF96791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Zbyněk Rikan</author>
  </authors>
  <commentList>
    <comment ref="S6" authorId="0" shapeId="0" xr:uid="{29CC4A71-0A17-445B-A95E-ED0E07098A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64DF36-8F37-477D-B1BD-8DDCC271FD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<sst xmlns="http://schemas.openxmlformats.org/spreadsheetml/2006/main" count="531" uniqueCount="230">
  <si>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</si>
  <si>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</si>
  <si>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</si>
  <si>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</si>
  <si>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</si>
  <si>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</si>
  <si>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</si>
  <si>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</si>
  <si>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</si>
  <si>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</si>
  <si>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</si>
  <si>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</si>
  <si>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</si>
  <si>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</si>
  <si>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</si>
  <si>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</si>
  <si>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</si>
  <si>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</si>
  <si>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</si>
  <si>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</si>
  <si>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</si>
  <si>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</si>
  <si>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</si>
  <si>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</si>
  <si>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</si>
  <si>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</si>
  <si>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</si>
  <si>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</si>
  <si>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</si>
  <si>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</si>
  <si>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</si>
  <si>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</si>
  <si>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</si>
  <si>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</si>
  <si>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</si>
  <si>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</si>
  <si>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</si>
  <si>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</si>
  <si>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</si>
  <si>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</si>
  <si>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</si>
  <si>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</si>
  <si>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</si>
  <si>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2022-01.1</t>
  </si>
  <si>
    <t>BD Brno, Vídeňská 232/14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</si>
  <si>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</si>
  <si>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</si>
  <si>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</si>
  <si>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</si>
  <si>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</si>
  <si>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</si>
  <si>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</si>
  <si>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Ostatní a vedlejší náklady</t>
  </si>
  <si>
    <t>1</t>
  </si>
  <si>
    <t>Stavební objekt</t>
  </si>
  <si>
    <t>Uvedení hydroizolace do původního stavu</t>
  </si>
  <si>
    <t>Celkem za stavbu</t>
  </si>
  <si>
    <t>CZK</t>
  </si>
  <si>
    <t>#POPS</t>
  </si>
  <si>
    <t>Popis stavby: 2022-01.1 - BD Brno, Vídeňská 232/14</t>
  </si>
  <si>
    <t>#POPO</t>
  </si>
  <si>
    <t>Popis objektu: 0 - Ostatní a vedlejší náklady</t>
  </si>
  <si>
    <t>#POPR</t>
  </si>
  <si>
    <t>Popis rozpočtu: 1 - Ostatní a vedlejší náklady</t>
  </si>
  <si>
    <t>Popis objektu: 1 - Uvedení hydroizolace do původního stavu</t>
  </si>
  <si>
    <t>Popis rozpočtu: 1 - Uvedení hydroizolace do původního stavu</t>
  </si>
  <si>
    <t>Rekapitulace dílů</t>
  </si>
  <si>
    <t>Typ dílu</t>
  </si>
  <si>
    <t>Zemní práce</t>
  </si>
  <si>
    <t>4</t>
  </si>
  <si>
    <t>Vodorovné konstrukce</t>
  </si>
  <si>
    <t>63</t>
  </si>
  <si>
    <t>Podlahy a podlahové konstrukce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</si>
  <si>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</si>
  <si>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</si>
  <si>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</si>
  <si>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</si>
  <si>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</si>
  <si>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</si>
  <si>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</si>
  <si>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</si>
  <si>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VN</t>
  </si>
  <si>
    <t>ON</t>
  </si>
  <si>
    <t>Soupis vedlejších a ostatních nákladů</t>
  </si>
  <si>
    <t>#TypZaznamu#</t>
  </si>
  <si>
    <t>STA</t>
  </si>
  <si>
    <t>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</si>
  <si>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</si>
  <si>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</si>
  <si>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</si>
  <si>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</si>
  <si>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</si>
  <si>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</si>
  <si>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</si>
  <si>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</si>
  <si>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</si>
  <si>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</si>
  <si>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</si>
  <si>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</si>
  <si>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</si>
  <si>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</si>
  <si>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</si>
  <si>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</si>
  <si>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</si>
  <si>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</si>
  <si>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</si>
  <si>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</si>
  <si>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</si>
  <si>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</si>
  <si>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</si>
  <si>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</si>
  <si>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</si>
  <si>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</si>
  <si>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</si>
  <si>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</si>
  <si>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</si>
  <si>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II</t>
  </si>
  <si>
    <t>Indiv</t>
  </si>
  <si>
    <t>VRN</t>
  </si>
  <si>
    <t>POL99_2</t>
  </si>
  <si>
    <t>005122 R</t>
  </si>
  <si>
    <t>Provozní vlivy</t>
  </si>
  <si>
    <t>POL99_1</t>
  </si>
  <si>
    <t>005211080R</t>
  </si>
  <si>
    <t xml:space="preserve">Bezpečnostní a hygienická opatření na staveništi </t>
  </si>
  <si>
    <t>POL99_8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</si>
  <si>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</si>
  <si>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</si>
  <si>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</si>
  <si>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</si>
  <si>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</si>
  <si>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</si>
  <si>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</si>
  <si>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Práce</t>
  </si>
  <si>
    <t>POL1_</t>
  </si>
  <si>
    <t>s přehozením na vzdálenost do 5 m nebo s naložením na ruční dopravní prostředek</t>
  </si>
  <si>
    <t>SPI</t>
  </si>
  <si>
    <t>odkrytí zeminy od stěny kolektoru : (9,5+7,3+3,85*2+1,3*2)*0,3*0,5</t>
  </si>
  <si>
    <t>VV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</si>
  <si>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</si>
  <si>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</si>
  <si>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</si>
  <si>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Odkaz na mn. položky pořadí 3 : 4,06500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</si>
  <si>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</si>
  <si>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</si>
  <si>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</si>
  <si>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 : 4,06500</t>
  </si>
  <si>
    <t>162701109R00</t>
  </si>
  <si>
    <t>Vodorovné přemístění výkopku příplatek k ceně za každých dalších i započatých 1 000 m přes 10 000 m_x000D_
 z horniny 1 až 4</t>
  </si>
  <si>
    <t>Odkaz na mn. položky pořadí 3 : 4,06500*5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</si>
  <si>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</si>
  <si>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</si>
  <si>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</si>
  <si>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</si>
  <si>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</si>
  <si>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Odkaz na mn. položky pořadí 5 : 4,06500*2</t>
  </si>
  <si>
    <t>167101201R00</t>
  </si>
  <si>
    <t>Nakládání, skládání, překládání neulehlého výkopku nakládání, skládání, překládání neulehléno výkopku nebo zeminy - ručně_x000D_
 z horniny 1 až 4</t>
  </si>
  <si>
    <t>199000002R00</t>
  </si>
  <si>
    <t>Poplatky za skládku horniny 1- 4, skupina 17 05 04 z Katalogu odpadů</t>
  </si>
  <si>
    <t>411121232RT2</t>
  </si>
  <si>
    <t>Osazování stropních desek š. do 60, dl. do 180 cm, včetně dodávky PZD  119x29x9</t>
  </si>
  <si>
    <t>kus</t>
  </si>
  <si>
    <t>33+26+17</t>
  </si>
  <si>
    <t>5991411</t>
  </si>
  <si>
    <t>Vyplnění spár mezi panely tmelem</t>
  </si>
  <si>
    <t>m</t>
  </si>
  <si>
    <t>Vlastní</t>
  </si>
  <si>
    <t>(33+26+17)*1,2</t>
  </si>
  <si>
    <t>631571005R00</t>
  </si>
  <si>
    <t>Násyp pod podlahy z kameniva z kameniva_x000D_
 z kačírku frakce 22-32 mm</t>
  </si>
  <si>
    <t>801-1</t>
  </si>
  <si>
    <t>pod mazaniny a dlažby, popř. na plochých střechách, vodorovný nebo ve spádu, s udusáním a urovnáním povrchu,</t>
  </si>
  <si>
    <t>(9,5+7,3+3,85*2+1,3*2)*0,3*0,5</t>
  </si>
  <si>
    <t>(9,5+7,3+3,85+0,8)*1,2*0,2</t>
  </si>
  <si>
    <t>916561111RT4</t>
  </si>
  <si>
    <t>Osazení záhonového obrubníku betonového včetně dodávky obrubníků_x000D_
 rozměrů 500/50/250 mm, do lože z betonu prostého C 12/15, s boční opěrou z betonu prostého</t>
  </si>
  <si>
    <t>822-1</t>
  </si>
  <si>
    <t>se zřízením lože z betonu prostého C 12/15 tl. 80-100 mm</t>
  </si>
  <si>
    <t>1,3*2+9,5+7,3+3,85*2</t>
  </si>
  <si>
    <t>95290141</t>
  </si>
  <si>
    <t>Vyčištění kolektoru vč. odvozu suti</t>
  </si>
  <si>
    <t>m2</t>
  </si>
  <si>
    <t>kolektor : (9,5+7,3+3,85+0,8)*0,8</t>
  </si>
  <si>
    <t>95991</t>
  </si>
  <si>
    <t>Průběžný a závěrečný úklid stavby</t>
  </si>
  <si>
    <t>soubor</t>
  </si>
  <si>
    <t>999281145R00</t>
  </si>
  <si>
    <t>Přesun hmot pro opravy a údržbu objektů pro opravy a údržbu dosavadních objektů včetně vnějších plášťů_x000D_
 výšky do 6 m, nošením</t>
  </si>
  <si>
    <t>t</t>
  </si>
  <si>
    <t>801-4</t>
  </si>
  <si>
    <t>Přesun hmot</t>
  </si>
  <si>
    <t>POL7_</t>
  </si>
  <si>
    <t>oborů 801, 803, 811 a 812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</si>
  <si>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</si>
  <si>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</si>
  <si>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</si>
  <si>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Odkaz na mn. položky pořadí 18 : 27,88500</t>
  </si>
  <si>
    <t>711112006RZ4</t>
  </si>
  <si>
    <t>Provedení izolace proti zemní vlhkosti natěradly za studena na ploše svislé, včetně pomocného lešení o výšce podlahy do 1900 mm a pro zatížení do 1,5 kPa. asfaltovou penetrační emulzí, včetně dodávky emulze 0,4 kg/m2</t>
  </si>
  <si>
    <t>Odkaz na mn. položky pořadí 19 : 7,78000</t>
  </si>
  <si>
    <t>711141559RT2</t>
  </si>
  <si>
    <t xml:space="preserve">Provedení izolace proti zemní vlhkosti pásy přitavením vodorovná, 2 vrstvy, bez dodávky izolačních pásů,  </t>
  </si>
  <si>
    <t>kolektor : (9,5+7,3+3,85+0,8)*1,3</t>
  </si>
  <si>
    <t>711142559RT2</t>
  </si>
  <si>
    <t xml:space="preserve">Provedení izolace proti zemní vlhkosti pásy přitavením svislá, 2 vrstvy, bez dodávky izolačních pásů,  </t>
  </si>
  <si>
    <t>kolektor : (9,5+7,3+1,2)*0,25</t>
  </si>
  <si>
    <t>(7,85+6,85+7,3+9,5+1,3)*0,1</t>
  </si>
  <si>
    <t>711191172RT1</t>
  </si>
  <si>
    <t>Provedení izolace proti zemní vlhkosti ostatní vodorovné uložení, ochranná textilie, bez dodávky materiálu</t>
  </si>
  <si>
    <t>711191271RT1</t>
  </si>
  <si>
    <t>Provedení izolace proti zemní vlhkosti ostatní svislé uložení, podkladní textilie, bez dodávky materiálu</t>
  </si>
  <si>
    <t>711745567R00</t>
  </si>
  <si>
    <t>Provedení detailů pásy přitavením spojů obrácených nebo zpětných se zesílením r.š. 500_x000D_
 NAIP (natavitelný asfaltový izolační pás)</t>
  </si>
  <si>
    <t>kolektor : (9,5+7,3+3,85*2+1,0*2)</t>
  </si>
  <si>
    <t>62852265R</t>
  </si>
  <si>
    <t>pás izolační z modifikovaného asfaltu natavitelný, mechanicky kotvený; nosná vložka skelná tkanina; horní strana jemný minerální posyp; spodní strana PE fólie; tl. 4,0 mm</t>
  </si>
  <si>
    <t>SPCM</t>
  </si>
  <si>
    <t>Specifikace</t>
  </si>
  <si>
    <t>POL3_</t>
  </si>
  <si>
    <t>Odkaz na mn. položky pořadí 18 : 27,88500*2,3</t>
  </si>
  <si>
    <t>Odkaz na mn. položky pořadí 22 : 26,50000*0,6</t>
  </si>
  <si>
    <t>Odkaz na mn. položky pořadí 19 : 7,78000*2,3</t>
  </si>
  <si>
    <t>69366198R</t>
  </si>
  <si>
    <t>geotextilie PP; funkce separační, ochranná, výztužná, filtrační; plošná hmotnost 300 g/m2; zpevněná oboustranně</t>
  </si>
  <si>
    <t>Odkaz na mn. položky pořadí 20 : 27,88500*1,15</t>
  </si>
  <si>
    <t>Odkaz na mn. položky pořadí 21 : 7,78000*1,15</t>
  </si>
  <si>
    <t>998711201R00</t>
  </si>
  <si>
    <t>Přesun hmot pro izolace proti vodě svisle do 6 m</t>
  </si>
  <si>
    <t>50 m vodorovně měřeno od těžiště půdorysné plochy skládky do těžiště půdorysné plochy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</si>
</sst>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8AIvvcAGcO/wPnzilNOTT4uQAq9V1Y03gxvNsJtotEmHHyMglIPLoIkfi3J48kQmcIiK8kkYwjimKwVfeC1ug==" saltValue="nvSzezmdKlJ4raF7ZYCPU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5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5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SUMIF(F57:F65,A16,I57:I65)+SUMIF(F57:F65,"PSU",I57:I65)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SUMIF(F57:F65,A17,I57:I65)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SUMIF(F57:F65,A18,I57:I65)</f>
        <v>0</v>
      </c>
      <c r="J18" s="85"/>
    </row>
    <row r="19" spans="1:10" ht="23.25" customHeight="1" x14ac:dyDescent="0.25">
      <c r="A19" s="196" t="s">
        <v>81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SUMIF(F57:F65,A19,I57:I65)</f>
        <v>0</v>
      </c>
      <c r="J19" s="85"/>
    </row>
    <row r="20" spans="1:10" ht="23.25" customHeight="1" x14ac:dyDescent="0.25">
      <c r="A20" s="196" t="s">
        <v>82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SUMIF(F57:F65,A20,I57:I65)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'0 1 Naklady'!AE14+'1 1 Pol'!AE78</f>
        <v>0</v>
      </c>
      <c r="G39" s="150">
        <f>'0 1 Naklady'!AF14+'1 1 Pol'!AF78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25">
      <c r="A40" s="137">
        <v>2</v>
      </c>
      <c r="B40" s="153"/>
      <c r="C40" s="154" t="s">
        <v>52</v>
      </c>
      <c r="D40" s="154"/>
      <c r="E40" s="154"/>
      <c r="F40" s="155">
        <f>'0 1 Naklady'!AE14</f>
        <v>0</v>
      </c>
      <c r="G40" s="156">
        <f>'0 1 Naklady'!AF14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customHeight="1" x14ac:dyDescent="0.25">
      <c r="A41" s="137">
        <v>3</v>
      </c>
      <c r="B41" s="158" t="s">
        <v>53</v>
      </c>
      <c r="C41" s="148" t="s">
        <v>52</v>
      </c>
      <c r="D41" s="148"/>
      <c r="E41" s="148"/>
      <c r="F41" s="159">
        <f>'0 1 Naklady'!AE14</f>
        <v>0</v>
      </c>
      <c r="G41" s="151">
        <f>'0 1 Naklady'!AF14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customHeight="1" x14ac:dyDescent="0.25">
      <c r="A42" s="137">
        <v>2</v>
      </c>
      <c r="B42" s="153"/>
      <c r="C42" s="154" t="s">
        <v>54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 x14ac:dyDescent="0.25">
      <c r="A43" s="137">
        <v>2</v>
      </c>
      <c r="B43" s="153" t="s">
        <v>53</v>
      </c>
      <c r="C43" s="154" t="s">
        <v>55</v>
      </c>
      <c r="D43" s="154"/>
      <c r="E43" s="154"/>
      <c r="F43" s="155">
        <f>'1 1 Pol'!AE78</f>
        <v>0</v>
      </c>
      <c r="G43" s="156">
        <f>'1 1 Pol'!AF78</f>
        <v>0</v>
      </c>
      <c r="H43" s="156">
        <f>(F43*SazbaDPH1/100)+(G43*SazbaDPH2/100)</f>
        <v>0</v>
      </c>
      <c r="I43" s="156">
        <f>F43+G43+H43</f>
        <v>0</v>
      </c>
      <c r="J43" s="157" t="str">
        <f>IF(_xlfn.SINGLE(CenaCelkemVypocet)=0,"",I43/_xlfn.SINGLE(CenaCelkemVypocet)*100)</f>
        <v/>
      </c>
    </row>
    <row r="44" spans="1:10" ht="25.5" customHeight="1" x14ac:dyDescent="0.25">
      <c r="A44" s="137">
        <v>3</v>
      </c>
      <c r="B44" s="158" t="s">
        <v>53</v>
      </c>
      <c r="C44" s="148" t="s">
        <v>55</v>
      </c>
      <c r="D44" s="148"/>
      <c r="E44" s="148"/>
      <c r="F44" s="159">
        <f>'1 1 Pol'!AE78</f>
        <v>0</v>
      </c>
      <c r="G44" s="151">
        <f>'1 1 Pol'!AF78</f>
        <v>0</v>
      </c>
      <c r="H44" s="151">
        <f>(F44*SazbaDPH1/100)+(G44*SazbaDPH2/100)</f>
        <v>0</v>
      </c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25">
      <c r="A45" s="137"/>
      <c r="B45" s="160" t="s">
        <v>56</v>
      </c>
      <c r="C45" s="161"/>
      <c r="D45" s="161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5">
      <c r="A47" t="s">
        <v>58</v>
      </c>
      <c r="B47" t="s">
        <v>59</v>
      </c>
    </row>
    <row r="48" spans="1:10" x14ac:dyDescent="0.25">
      <c r="A48" t="s">
        <v>60</v>
      </c>
      <c r="B48" t="s">
        <v>61</v>
      </c>
    </row>
    <row r="49" spans="1:10" x14ac:dyDescent="0.25">
      <c r="A49" t="s">
        <v>62</v>
      </c>
      <c r="B49" t="s">
        <v>63</v>
      </c>
    </row>
    <row r="50" spans="1:10" x14ac:dyDescent="0.25">
      <c r="A50" t="s">
        <v>60</v>
      </c>
      <c r="B50" t="s">
        <v>64</v>
      </c>
    </row>
    <row r="51" spans="1:10" x14ac:dyDescent="0.25">
      <c r="A51" t="s">
        <v>62</v>
      </c>
      <c r="B51" t="s">
        <v>65</v>
      </c>
    </row>
    <row r="54" spans="1:10" ht="15.6" x14ac:dyDescent="0.3">
      <c r="B54" s="176" t="s">
        <v>66</v>
      </c>
    </row>
    <row r="56" spans="1:10" ht="25.5" customHeight="1" x14ac:dyDescent="0.25">
      <c r="A56" s="178"/>
      <c r="B56" s="181" t="s">
        <v>17</v>
      </c>
      <c r="C56" s="181" t="s">
        <v>5</v>
      </c>
      <c r="D56" s="182"/>
      <c r="E56" s="182"/>
      <c r="F56" s="183" t="s">
        <v>67</v>
      </c>
      <c r="G56" s="183"/>
      <c r="H56" s="183"/>
      <c r="I56" s="183" t="s">
        <v>29</v>
      </c>
      <c r="J56" s="183" t="s">
        <v>0</v>
      </c>
    </row>
    <row r="57" spans="1:10" ht="36.75" customHeight="1" x14ac:dyDescent="0.25">
      <c r="A57" s="179"/>
      <c r="B57" s="184" t="s">
        <v>53</v>
      </c>
      <c r="C57" s="185" t="s">
        <v>68</v>
      </c>
      <c r="D57" s="186"/>
      <c r="E57" s="186"/>
      <c r="F57" s="192" t="s">
        <v>24</v>
      </c>
      <c r="G57" s="193"/>
      <c r="H57" s="193"/>
      <c r="I57" s="193">
        <f>'1 1 Pol'!G8</f>
        <v>0</v>
      </c>
      <c r="J57" s="190" t="str">
        <f>IF(I66=0,"",I57/I66*100)</f>
        <v/>
      </c>
    </row>
    <row r="58" spans="1:10" ht="36.75" customHeight="1" x14ac:dyDescent="0.25">
      <c r="A58" s="179"/>
      <c r="B58" s="184" t="s">
        <v>69</v>
      </c>
      <c r="C58" s="185" t="s">
        <v>70</v>
      </c>
      <c r="D58" s="186"/>
      <c r="E58" s="186"/>
      <c r="F58" s="192" t="s">
        <v>24</v>
      </c>
      <c r="G58" s="193"/>
      <c r="H58" s="193"/>
      <c r="I58" s="193">
        <f>'1 1 Pol'!G31</f>
        <v>0</v>
      </c>
      <c r="J58" s="190" t="str">
        <f>IF(I66=0,"",I58/I66*100)</f>
        <v/>
      </c>
    </row>
    <row r="59" spans="1:10" ht="36.75" customHeight="1" x14ac:dyDescent="0.25">
      <c r="A59" s="179"/>
      <c r="B59" s="184" t="s">
        <v>71</v>
      </c>
      <c r="C59" s="185" t="s">
        <v>72</v>
      </c>
      <c r="D59" s="186"/>
      <c r="E59" s="186"/>
      <c r="F59" s="192" t="s">
        <v>24</v>
      </c>
      <c r="G59" s="193"/>
      <c r="H59" s="193"/>
      <c r="I59" s="193">
        <f>'1 1 Pol'!G36</f>
        <v>0</v>
      </c>
      <c r="J59" s="190" t="str">
        <f>IF(I66=0,"",I59/I66*100)</f>
        <v/>
      </c>
    </row>
    <row r="60" spans="1:10" ht="36.75" customHeight="1" x14ac:dyDescent="0.25">
      <c r="A60" s="179"/>
      <c r="B60" s="184" t="s">
        <v>73</v>
      </c>
      <c r="C60" s="185" t="s">
        <v>74</v>
      </c>
      <c r="D60" s="186"/>
      <c r="E60" s="186"/>
      <c r="F60" s="192" t="s">
        <v>24</v>
      </c>
      <c r="G60" s="193"/>
      <c r="H60" s="193"/>
      <c r="I60" s="193">
        <f>'1 1 Pol'!G41</f>
        <v>0</v>
      </c>
      <c r="J60" s="190" t="str">
        <f>IF(I66=0,"",I60/I66*100)</f>
        <v/>
      </c>
    </row>
    <row r="61" spans="1:10" ht="36.75" customHeight="1" x14ac:dyDescent="0.25">
      <c r="A61" s="179"/>
      <c r="B61" s="184" t="s">
        <v>75</v>
      </c>
      <c r="C61" s="185" t="s">
        <v>76</v>
      </c>
      <c r="D61" s="186"/>
      <c r="E61" s="186"/>
      <c r="F61" s="192" t="s">
        <v>24</v>
      </c>
      <c r="G61" s="193"/>
      <c r="H61" s="193"/>
      <c r="I61" s="193">
        <f>'1 1 Pol'!G45</f>
        <v>0</v>
      </c>
      <c r="J61" s="190" t="str">
        <f>IF(I66=0,"",I61/I66*100)</f>
        <v/>
      </c>
    </row>
    <row r="62" spans="1:10" ht="36.75" customHeight="1" x14ac:dyDescent="0.25">
      <c r="A62" s="179"/>
      <c r="B62" s="184" t="s">
        <v>77</v>
      </c>
      <c r="C62" s="185" t="s">
        <v>78</v>
      </c>
      <c r="D62" s="186"/>
      <c r="E62" s="186"/>
      <c r="F62" s="192" t="s">
        <v>24</v>
      </c>
      <c r="G62" s="193"/>
      <c r="H62" s="193"/>
      <c r="I62" s="193">
        <f>'1 1 Pol'!G49</f>
        <v>0</v>
      </c>
      <c r="J62" s="190" t="str">
        <f>IF(I66=0,"",I62/I66*100)</f>
        <v/>
      </c>
    </row>
    <row r="63" spans="1:10" ht="36.75" customHeight="1" x14ac:dyDescent="0.25">
      <c r="A63" s="179"/>
      <c r="B63" s="184" t="s">
        <v>79</v>
      </c>
      <c r="C63" s="185" t="s">
        <v>80</v>
      </c>
      <c r="D63" s="186"/>
      <c r="E63" s="186"/>
      <c r="F63" s="192" t="s">
        <v>25</v>
      </c>
      <c r="G63" s="193"/>
      <c r="H63" s="193"/>
      <c r="I63" s="193">
        <f>'1 1 Pol'!G52</f>
        <v>0</v>
      </c>
      <c r="J63" s="190" t="str">
        <f>IF(I66=0,"",I63/I66*100)</f>
        <v/>
      </c>
    </row>
    <row r="64" spans="1:10" ht="36.75" customHeight="1" x14ac:dyDescent="0.25">
      <c r="A64" s="179"/>
      <c r="B64" s="184" t="s">
        <v>81</v>
      </c>
      <c r="C64" s="185" t="s">
        <v>27</v>
      </c>
      <c r="D64" s="186"/>
      <c r="E64" s="186"/>
      <c r="F64" s="192" t="s">
        <v>81</v>
      </c>
      <c r="G64" s="193"/>
      <c r="H64" s="193"/>
      <c r="I64" s="193">
        <f>'0 1 Naklady'!G8</f>
        <v>0</v>
      </c>
      <c r="J64" s="190" t="str">
        <f>IF(I66=0,"",I64/I66*100)</f>
        <v/>
      </c>
    </row>
    <row r="65" spans="1:10" ht="36.75" customHeight="1" x14ac:dyDescent="0.25">
      <c r="A65" s="179"/>
      <c r="B65" s="184" t="s">
        <v>82</v>
      </c>
      <c r="C65" s="185" t="s">
        <v>28</v>
      </c>
      <c r="D65" s="186"/>
      <c r="E65" s="186"/>
      <c r="F65" s="192" t="s">
        <v>82</v>
      </c>
      <c r="G65" s="193"/>
      <c r="H65" s="193"/>
      <c r="I65" s="193">
        <f>'0 1 Naklady'!G10</f>
        <v>0</v>
      </c>
      <c r="J65" s="190" t="str">
        <f>IF(I66=0,"",I65/I66*100)</f>
        <v/>
      </c>
    </row>
    <row r="66" spans="1:10" ht="25.5" customHeight="1" x14ac:dyDescent="0.25">
      <c r="A66" s="180"/>
      <c r="B66" s="187" t="s">
        <v>1</v>
      </c>
      <c r="C66" s="188"/>
      <c r="D66" s="189"/>
      <c r="E66" s="189"/>
      <c r="F66" s="194"/>
      <c r="G66" s="195"/>
      <c r="H66" s="195"/>
      <c r="I66" s="195">
        <f>SUM(I57:I65)</f>
        <v>0</v>
      </c>
      <c r="J66" s="191">
        <f>SUM(J57:J65)</f>
        <v>0</v>
      </c>
    </row>
    <row r="67" spans="1:10" x14ac:dyDescent="0.25">
      <c r="F67" s="135"/>
      <c r="G67" s="135"/>
      <c r="H67" s="135"/>
      <c r="I67" s="135"/>
      <c r="J67" s="136"/>
    </row>
    <row r="68" spans="1:10" x14ac:dyDescent="0.25">
      <c r="F68" s="135"/>
      <c r="G68" s="135"/>
      <c r="H68" s="135"/>
      <c r="I68" s="135"/>
      <c r="J68" s="136"/>
    </row>
    <row r="69" spans="1:10" x14ac:dyDescent="0.25">
      <c r="F69" s="135"/>
      <c r="G69" s="135"/>
      <c r="H69" s="135"/>
      <c r="I69" s="135"/>
      <c r="J69" s="136"/>
    </row>
  </sheetData>
  <sheetProtection algorithmName="SHA-512" hashValue="+28ASO9eowWyELVbad17BpO7naEBEnBkksjI2jnwh7+5KAP6mOvX1BroANHU84m9LD5X5aBncgULiHz9GBDb2g==" saltValue="AZ4iUB9XgEo4zsw6WIDSd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0Pyd1uSPdg4cxQ4pQb1KsCUCqIhVKyepQuHldna59WptlPp15Y5NEU0PExxsll/JKJ3m26jd829uV8imZwFCWw==" saltValue="emwJE0twkYhDxdeKmazR0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70A8-1D07-4594-BD7B-D2E019FBD6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83</v>
      </c>
      <c r="B1" s="197"/>
      <c r="C1" s="197"/>
      <c r="D1" s="197"/>
      <c r="E1" s="197"/>
      <c r="F1" s="197"/>
      <c r="G1" s="197"/>
      <c r="AG1" t="s">
        <v>84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85</v>
      </c>
    </row>
    <row r="3" spans="1:60" ht="25.05" customHeight="1" x14ac:dyDescent="0.25">
      <c r="A3" s="198" t="s">
        <v>8</v>
      </c>
      <c r="B3" s="49" t="s">
        <v>86</v>
      </c>
      <c r="C3" s="201" t="s">
        <v>52</v>
      </c>
      <c r="D3" s="199"/>
      <c r="E3" s="199"/>
      <c r="F3" s="199"/>
      <c r="G3" s="200"/>
      <c r="AC3" s="177" t="s">
        <v>87</v>
      </c>
      <c r="AG3" t="s">
        <v>88</v>
      </c>
    </row>
    <row r="4" spans="1:60" ht="25.05" customHeight="1" x14ac:dyDescent="0.25">
      <c r="A4" s="202" t="s">
        <v>9</v>
      </c>
      <c r="B4" s="203" t="s">
        <v>53</v>
      </c>
      <c r="C4" s="204" t="s">
        <v>52</v>
      </c>
      <c r="D4" s="205"/>
      <c r="E4" s="205"/>
      <c r="F4" s="205"/>
      <c r="G4" s="206"/>
      <c r="AG4" t="s">
        <v>89</v>
      </c>
    </row>
    <row r="5" spans="1:60" x14ac:dyDescent="0.25">
      <c r="D5" s="10"/>
    </row>
    <row r="6" spans="1:60" ht="39.6" x14ac:dyDescent="0.25">
      <c r="A6" s="208" t="s">
        <v>90</v>
      </c>
      <c r="B6" s="210" t="s">
        <v>91</v>
      </c>
      <c r="C6" s="210" t="s">
        <v>92</v>
      </c>
      <c r="D6" s="209" t="s">
        <v>93</v>
      </c>
      <c r="E6" s="208" t="s">
        <v>94</v>
      </c>
      <c r="F6" s="207" t="s">
        <v>95</v>
      </c>
      <c r="G6" s="208" t="s">
        <v>29</v>
      </c>
      <c r="H6" s="211" t="s">
        <v>30</v>
      </c>
      <c r="I6" s="211" t="s">
        <v>96</v>
      </c>
      <c r="J6" s="211" t="s">
        <v>31</v>
      </c>
      <c r="K6" s="211" t="s">
        <v>97</v>
      </c>
      <c r="L6" s="211" t="s">
        <v>98</v>
      </c>
      <c r="M6" s="211" t="s">
        <v>99</v>
      </c>
      <c r="N6" s="211" t="s">
        <v>100</v>
      </c>
      <c r="O6" s="211" t="s">
        <v>101</v>
      </c>
      <c r="P6" s="211" t="s">
        <v>102</v>
      </c>
      <c r="Q6" s="211" t="s">
        <v>103</v>
      </c>
      <c r="R6" s="211" t="s">
        <v>104</v>
      </c>
      <c r="S6" s="211" t="s">
        <v>105</v>
      </c>
      <c r="T6" s="211" t="s">
        <v>106</v>
      </c>
      <c r="U6" s="211" t="s">
        <v>107</v>
      </c>
      <c r="V6" s="211" t="s">
        <v>108</v>
      </c>
      <c r="W6" s="211" t="s">
        <v>109</v>
      </c>
      <c r="X6" s="211" t="s">
        <v>110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26" t="s">
        <v>111</v>
      </c>
      <c r="B8" s="227" t="s">
        <v>81</v>
      </c>
      <c r="C8" s="247" t="s">
        <v>27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112</v>
      </c>
    </row>
    <row r="9" spans="1:60" outlineLevel="1" x14ac:dyDescent="0.25">
      <c r="A9" s="239">
        <v>1</v>
      </c>
      <c r="B9" s="240" t="s">
        <v>113</v>
      </c>
      <c r="C9" s="248" t="s">
        <v>114</v>
      </c>
      <c r="D9" s="241" t="s">
        <v>115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15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116</v>
      </c>
      <c r="T9" s="245" t="s">
        <v>117</v>
      </c>
      <c r="U9" s="223">
        <v>0</v>
      </c>
      <c r="V9" s="223">
        <f>ROUND(E9*U9,2)</f>
        <v>0</v>
      </c>
      <c r="W9" s="223"/>
      <c r="X9" s="223" t="s">
        <v>118</v>
      </c>
      <c r="Y9" s="212"/>
      <c r="Z9" s="212"/>
      <c r="AA9" s="212"/>
      <c r="AB9" s="212"/>
      <c r="AC9" s="212"/>
      <c r="AD9" s="212"/>
      <c r="AE9" s="212"/>
      <c r="AF9" s="212"/>
      <c r="AG9" s="212" t="s">
        <v>119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5">
      <c r="A10" s="226" t="s">
        <v>111</v>
      </c>
      <c r="B10" s="227" t="s">
        <v>82</v>
      </c>
      <c r="C10" s="247" t="s">
        <v>28</v>
      </c>
      <c r="D10" s="228"/>
      <c r="E10" s="229"/>
      <c r="F10" s="230"/>
      <c r="G10" s="230">
        <f>SUMIF(AG11:AG12,"&lt;&gt;NOR",G11:G12)</f>
        <v>0</v>
      </c>
      <c r="H10" s="230"/>
      <c r="I10" s="230">
        <f>SUM(I11:I12)</f>
        <v>0</v>
      </c>
      <c r="J10" s="230"/>
      <c r="K10" s="230">
        <f>SUM(K11:K12)</f>
        <v>0</v>
      </c>
      <c r="L10" s="230"/>
      <c r="M10" s="230">
        <f>SUM(M11:M12)</f>
        <v>0</v>
      </c>
      <c r="N10" s="229"/>
      <c r="O10" s="229">
        <f>SUM(O11:O12)</f>
        <v>0</v>
      </c>
      <c r="P10" s="229"/>
      <c r="Q10" s="229">
        <f>SUM(Q11:Q12)</f>
        <v>0</v>
      </c>
      <c r="R10" s="230"/>
      <c r="S10" s="230"/>
      <c r="T10" s="231"/>
      <c r="U10" s="225"/>
      <c r="V10" s="225">
        <f>SUM(V11:V12)</f>
        <v>0</v>
      </c>
      <c r="W10" s="225"/>
      <c r="X10" s="225"/>
      <c r="AG10" t="s">
        <v>112</v>
      </c>
    </row>
    <row r="11" spans="1:60" outlineLevel="1" x14ac:dyDescent="0.25">
      <c r="A11" s="239">
        <v>2</v>
      </c>
      <c r="B11" s="240" t="s">
        <v>120</v>
      </c>
      <c r="C11" s="248" t="s">
        <v>121</v>
      </c>
      <c r="D11" s="241" t="s">
        <v>115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15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116</v>
      </c>
      <c r="T11" s="245" t="s">
        <v>117</v>
      </c>
      <c r="U11" s="223">
        <v>0</v>
      </c>
      <c r="V11" s="223">
        <f>ROUND(E11*U11,2)</f>
        <v>0</v>
      </c>
      <c r="W11" s="223"/>
      <c r="X11" s="223" t="s">
        <v>118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2">
        <v>3</v>
      </c>
      <c r="B12" s="233" t="s">
        <v>123</v>
      </c>
      <c r="C12" s="249" t="s">
        <v>124</v>
      </c>
      <c r="D12" s="234" t="s">
        <v>115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/>
      <c r="S12" s="237" t="s">
        <v>116</v>
      </c>
      <c r="T12" s="238" t="s">
        <v>117</v>
      </c>
      <c r="U12" s="223">
        <v>0</v>
      </c>
      <c r="V12" s="223">
        <f>ROUND(E12*U12,2)</f>
        <v>0</v>
      </c>
      <c r="W12" s="223"/>
      <c r="X12" s="223" t="s">
        <v>118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125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5">
      <c r="A13" s="3"/>
      <c r="B13" s="4"/>
      <c r="C13" s="250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98</v>
      </c>
    </row>
    <row r="14" spans="1:60" x14ac:dyDescent="0.25">
      <c r="A14" s="215"/>
      <c r="B14" s="216" t="s">
        <v>29</v>
      </c>
      <c r="C14" s="251"/>
      <c r="D14" s="217"/>
      <c r="E14" s="218"/>
      <c r="F14" s="218"/>
      <c r="G14" s="246">
        <f>G8+G10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126</v>
      </c>
    </row>
    <row r="15" spans="1:60" x14ac:dyDescent="0.25">
      <c r="C15" s="252"/>
      <c r="D15" s="10"/>
      <c r="AG15" t="s">
        <v>127</v>
      </c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xevpr4cGRy5YDK0523rhsTCfQQrIlJmJSiFN+wGd7AQOg6bG+xmEtx8HfX/ebugG3ykxr0zeChRAprTg3o3NQ==" saltValue="miDnKoZR8s7YjJNr62gv+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C8C0-C999-4D50-B6F8-D5ABC3E50A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128</v>
      </c>
      <c r="B1" s="197"/>
      <c r="C1" s="197"/>
      <c r="D1" s="197"/>
      <c r="E1" s="197"/>
      <c r="F1" s="197"/>
      <c r="G1" s="197"/>
      <c r="AG1" t="s">
        <v>84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85</v>
      </c>
    </row>
    <row r="3" spans="1:60" ht="25.05" customHeight="1" x14ac:dyDescent="0.25">
      <c r="A3" s="198" t="s">
        <v>8</v>
      </c>
      <c r="B3" s="49" t="s">
        <v>53</v>
      </c>
      <c r="C3" s="201" t="s">
        <v>55</v>
      </c>
      <c r="D3" s="199"/>
      <c r="E3" s="199"/>
      <c r="F3" s="199"/>
      <c r="G3" s="200"/>
      <c r="AC3" s="177" t="s">
        <v>85</v>
      </c>
      <c r="AG3" t="s">
        <v>88</v>
      </c>
    </row>
    <row r="4" spans="1:60" ht="25.05" customHeight="1" x14ac:dyDescent="0.25">
      <c r="A4" s="202" t="s">
        <v>9</v>
      </c>
      <c r="B4" s="203" t="s">
        <v>53</v>
      </c>
      <c r="C4" s="204" t="s">
        <v>55</v>
      </c>
      <c r="D4" s="205"/>
      <c r="E4" s="205"/>
      <c r="F4" s="205"/>
      <c r="G4" s="206"/>
      <c r="AG4" t="s">
        <v>89</v>
      </c>
    </row>
    <row r="5" spans="1:60" x14ac:dyDescent="0.25">
      <c r="D5" s="10"/>
    </row>
    <row r="6" spans="1:60" ht="39.6" x14ac:dyDescent="0.25">
      <c r="A6" s="208" t="s">
        <v>90</v>
      </c>
      <c r="B6" s="210" t="s">
        <v>91</v>
      </c>
      <c r="C6" s="210" t="s">
        <v>92</v>
      </c>
      <c r="D6" s="209" t="s">
        <v>93</v>
      </c>
      <c r="E6" s="208" t="s">
        <v>94</v>
      </c>
      <c r="F6" s="207" t="s">
        <v>95</v>
      </c>
      <c r="G6" s="208" t="s">
        <v>29</v>
      </c>
      <c r="H6" s="211" t="s">
        <v>30</v>
      </c>
      <c r="I6" s="211" t="s">
        <v>96</v>
      </c>
      <c r="J6" s="211" t="s">
        <v>31</v>
      </c>
      <c r="K6" s="211" t="s">
        <v>97</v>
      </c>
      <c r="L6" s="211" t="s">
        <v>98</v>
      </c>
      <c r="M6" s="211" t="s">
        <v>99</v>
      </c>
      <c r="N6" s="211" t="s">
        <v>100</v>
      </c>
      <c r="O6" s="211" t="s">
        <v>101</v>
      </c>
      <c r="P6" s="211" t="s">
        <v>102</v>
      </c>
      <c r="Q6" s="211" t="s">
        <v>103</v>
      </c>
      <c r="R6" s="211" t="s">
        <v>104</v>
      </c>
      <c r="S6" s="211" t="s">
        <v>105</v>
      </c>
      <c r="T6" s="211" t="s">
        <v>106</v>
      </c>
      <c r="U6" s="211" t="s">
        <v>107</v>
      </c>
      <c r="V6" s="211" t="s">
        <v>108</v>
      </c>
      <c r="W6" s="211" t="s">
        <v>109</v>
      </c>
      <c r="X6" s="211" t="s">
        <v>110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26" t="s">
        <v>111</v>
      </c>
      <c r="B8" s="227" t="s">
        <v>53</v>
      </c>
      <c r="C8" s="247" t="s">
        <v>68</v>
      </c>
      <c r="D8" s="228"/>
      <c r="E8" s="229"/>
      <c r="F8" s="230"/>
      <c r="G8" s="230">
        <f>SUMIF(AG9:AG30,"&lt;&gt;NOR",G9:G30)</f>
        <v>0</v>
      </c>
      <c r="H8" s="230"/>
      <c r="I8" s="230">
        <f>SUM(I9:I30)</f>
        <v>0</v>
      </c>
      <c r="J8" s="230"/>
      <c r="K8" s="230">
        <f>SUM(K9:K30)</f>
        <v>0</v>
      </c>
      <c r="L8" s="230"/>
      <c r="M8" s="230">
        <f>SUM(M9:M30)</f>
        <v>0</v>
      </c>
      <c r="N8" s="229"/>
      <c r="O8" s="229">
        <f>SUM(O9:O30)</f>
        <v>0</v>
      </c>
      <c r="P8" s="229"/>
      <c r="Q8" s="229">
        <f>SUM(Q9:Q30)</f>
        <v>0</v>
      </c>
      <c r="R8" s="230"/>
      <c r="S8" s="230"/>
      <c r="T8" s="231"/>
      <c r="U8" s="225"/>
      <c r="V8" s="225">
        <f>SUM(V9:V30)</f>
        <v>45.29</v>
      </c>
      <c r="W8" s="225"/>
      <c r="X8" s="225"/>
      <c r="AG8" t="s">
        <v>112</v>
      </c>
    </row>
    <row r="9" spans="1:60" outlineLevel="1" x14ac:dyDescent="0.25">
      <c r="A9" s="232">
        <v>1</v>
      </c>
      <c r="B9" s="233" t="s">
        <v>129</v>
      </c>
      <c r="C9" s="249" t="s">
        <v>130</v>
      </c>
      <c r="D9" s="234" t="s">
        <v>131</v>
      </c>
      <c r="E9" s="235">
        <v>4.0650000000000004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132</v>
      </c>
      <c r="S9" s="237" t="s">
        <v>116</v>
      </c>
      <c r="T9" s="238" t="s">
        <v>116</v>
      </c>
      <c r="U9" s="223">
        <v>3.5329999999999999</v>
      </c>
      <c r="V9" s="223">
        <f>ROUND(E9*U9,2)</f>
        <v>14.36</v>
      </c>
      <c r="W9" s="223"/>
      <c r="X9" s="223" t="s">
        <v>133</v>
      </c>
      <c r="Y9" s="212"/>
      <c r="Z9" s="212"/>
      <c r="AA9" s="212"/>
      <c r="AB9" s="212"/>
      <c r="AC9" s="212"/>
      <c r="AD9" s="212"/>
      <c r="AE9" s="212"/>
      <c r="AF9" s="212"/>
      <c r="AG9" s="212" t="s">
        <v>134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19"/>
      <c r="B10" s="220"/>
      <c r="C10" s="259" t="s">
        <v>135</v>
      </c>
      <c r="D10" s="255"/>
      <c r="E10" s="255"/>
      <c r="F10" s="255"/>
      <c r="G10" s="255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136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19"/>
      <c r="B11" s="220"/>
      <c r="C11" s="260" t="s">
        <v>137</v>
      </c>
      <c r="D11" s="253"/>
      <c r="E11" s="254">
        <v>4.0650000000000004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138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2">
        <v>2</v>
      </c>
      <c r="B12" s="233" t="s">
        <v>139</v>
      </c>
      <c r="C12" s="249" t="s">
        <v>140</v>
      </c>
      <c r="D12" s="234" t="s">
        <v>131</v>
      </c>
      <c r="E12" s="235">
        <v>4.0650000000000004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 t="s">
        <v>132</v>
      </c>
      <c r="S12" s="237" t="s">
        <v>116</v>
      </c>
      <c r="T12" s="238" t="s">
        <v>116</v>
      </c>
      <c r="U12" s="223">
        <v>3.81</v>
      </c>
      <c r="V12" s="223">
        <f>ROUND(E12*U12,2)</f>
        <v>15.49</v>
      </c>
      <c r="W12" s="223"/>
      <c r="X12" s="223" t="s">
        <v>133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134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19"/>
      <c r="B13" s="220"/>
      <c r="C13" s="259" t="s">
        <v>141</v>
      </c>
      <c r="D13" s="255"/>
      <c r="E13" s="255"/>
      <c r="F13" s="255"/>
      <c r="G13" s="255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136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6" t="str">
        <f>C13</f>
        <v xml:space="preserve"> bez naložení, avšak s vyprázdněním nádoby na hromady nebo do dopravního prostředku, na každých třeba i započatých 3 m výšky,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19"/>
      <c r="B14" s="220"/>
      <c r="C14" s="260" t="s">
        <v>142</v>
      </c>
      <c r="D14" s="253"/>
      <c r="E14" s="254">
        <v>4.0650000000000004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138</v>
      </c>
      <c r="AH14" s="212">
        <v>5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32">
        <v>3</v>
      </c>
      <c r="B15" s="233" t="s">
        <v>143</v>
      </c>
      <c r="C15" s="249" t="s">
        <v>144</v>
      </c>
      <c r="D15" s="234" t="s">
        <v>131</v>
      </c>
      <c r="E15" s="235">
        <v>4.0650000000000004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 t="s">
        <v>132</v>
      </c>
      <c r="S15" s="237" t="s">
        <v>116</v>
      </c>
      <c r="T15" s="238" t="s">
        <v>116</v>
      </c>
      <c r="U15" s="223">
        <v>1.0999999999999999E-2</v>
      </c>
      <c r="V15" s="223">
        <f>ROUND(E15*U15,2)</f>
        <v>0.04</v>
      </c>
      <c r="W15" s="223"/>
      <c r="X15" s="223" t="s">
        <v>133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134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19"/>
      <c r="B16" s="220"/>
      <c r="C16" s="259" t="s">
        <v>145</v>
      </c>
      <c r="D16" s="255"/>
      <c r="E16" s="255"/>
      <c r="F16" s="255"/>
      <c r="G16" s="255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136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19"/>
      <c r="B17" s="220"/>
      <c r="C17" s="260" t="s">
        <v>146</v>
      </c>
      <c r="D17" s="253"/>
      <c r="E17" s="254">
        <v>4.0650000000000004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138</v>
      </c>
      <c r="AH17" s="212">
        <v>5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0.6" outlineLevel="1" x14ac:dyDescent="0.25">
      <c r="A18" s="232">
        <v>4</v>
      </c>
      <c r="B18" s="233" t="s">
        <v>147</v>
      </c>
      <c r="C18" s="249" t="s">
        <v>148</v>
      </c>
      <c r="D18" s="234" t="s">
        <v>131</v>
      </c>
      <c r="E18" s="235">
        <v>20.324999999999999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7" t="s">
        <v>132</v>
      </c>
      <c r="S18" s="237" t="s">
        <v>116</v>
      </c>
      <c r="T18" s="238" t="s">
        <v>116</v>
      </c>
      <c r="U18" s="223">
        <v>0</v>
      </c>
      <c r="V18" s="223">
        <f>ROUND(E18*U18,2)</f>
        <v>0</v>
      </c>
      <c r="W18" s="223"/>
      <c r="X18" s="223" t="s">
        <v>133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134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19"/>
      <c r="B19" s="220"/>
      <c r="C19" s="259" t="s">
        <v>145</v>
      </c>
      <c r="D19" s="255"/>
      <c r="E19" s="255"/>
      <c r="F19" s="255"/>
      <c r="G19" s="255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136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19"/>
      <c r="B20" s="220"/>
      <c r="C20" s="260" t="s">
        <v>149</v>
      </c>
      <c r="D20" s="253"/>
      <c r="E20" s="254">
        <v>20.324999999999999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138</v>
      </c>
      <c r="AH20" s="212">
        <v>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32">
        <v>5</v>
      </c>
      <c r="B21" s="233" t="s">
        <v>150</v>
      </c>
      <c r="C21" s="249" t="s">
        <v>151</v>
      </c>
      <c r="D21" s="234" t="s">
        <v>131</v>
      </c>
      <c r="E21" s="235">
        <v>4.0650000000000004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 t="s">
        <v>132</v>
      </c>
      <c r="S21" s="237" t="s">
        <v>116</v>
      </c>
      <c r="T21" s="238" t="s">
        <v>116</v>
      </c>
      <c r="U21" s="223">
        <v>0.66800000000000004</v>
      </c>
      <c r="V21" s="223">
        <f>ROUND(E21*U21,2)</f>
        <v>2.72</v>
      </c>
      <c r="W21" s="223"/>
      <c r="X21" s="223" t="s">
        <v>133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134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19"/>
      <c r="B22" s="220"/>
      <c r="C22" s="259" t="s">
        <v>152</v>
      </c>
      <c r="D22" s="255"/>
      <c r="E22" s="255"/>
      <c r="F22" s="255"/>
      <c r="G22" s="255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136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19"/>
      <c r="B23" s="220"/>
      <c r="C23" s="260" t="s">
        <v>142</v>
      </c>
      <c r="D23" s="253"/>
      <c r="E23" s="254">
        <v>4.0650000000000004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138</v>
      </c>
      <c r="AH23" s="212">
        <v>5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.399999999999999" outlineLevel="1" x14ac:dyDescent="0.25">
      <c r="A24" s="232">
        <v>6</v>
      </c>
      <c r="B24" s="233" t="s">
        <v>153</v>
      </c>
      <c r="C24" s="249" t="s">
        <v>154</v>
      </c>
      <c r="D24" s="234" t="s">
        <v>131</v>
      </c>
      <c r="E24" s="235">
        <v>8.1300000000000008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7" t="s">
        <v>132</v>
      </c>
      <c r="S24" s="237" t="s">
        <v>116</v>
      </c>
      <c r="T24" s="238" t="s">
        <v>116</v>
      </c>
      <c r="U24" s="223">
        <v>0.59099999999999997</v>
      </c>
      <c r="V24" s="223">
        <f>ROUND(E24*U24,2)</f>
        <v>4.8</v>
      </c>
      <c r="W24" s="223"/>
      <c r="X24" s="223" t="s">
        <v>133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19"/>
      <c r="B25" s="220"/>
      <c r="C25" s="259" t="s">
        <v>152</v>
      </c>
      <c r="D25" s="255"/>
      <c r="E25" s="255"/>
      <c r="F25" s="255"/>
      <c r="G25" s="255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136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19"/>
      <c r="B26" s="220"/>
      <c r="C26" s="260" t="s">
        <v>155</v>
      </c>
      <c r="D26" s="253"/>
      <c r="E26" s="254">
        <v>8.1300000000000008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138</v>
      </c>
      <c r="AH26" s="212">
        <v>5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0.6" outlineLevel="1" x14ac:dyDescent="0.25">
      <c r="A27" s="232">
        <v>7</v>
      </c>
      <c r="B27" s="233" t="s">
        <v>156</v>
      </c>
      <c r="C27" s="249" t="s">
        <v>157</v>
      </c>
      <c r="D27" s="234" t="s">
        <v>131</v>
      </c>
      <c r="E27" s="235">
        <v>4.0650000000000004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7" t="s">
        <v>132</v>
      </c>
      <c r="S27" s="237" t="s">
        <v>116</v>
      </c>
      <c r="T27" s="238" t="s">
        <v>116</v>
      </c>
      <c r="U27" s="223">
        <v>1.9379999999999999</v>
      </c>
      <c r="V27" s="223">
        <f>ROUND(E27*U27,2)</f>
        <v>7.88</v>
      </c>
      <c r="W27" s="223"/>
      <c r="X27" s="223" t="s">
        <v>133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134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19"/>
      <c r="B28" s="220"/>
      <c r="C28" s="260" t="s">
        <v>142</v>
      </c>
      <c r="D28" s="253"/>
      <c r="E28" s="254">
        <v>4.0650000000000004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138</v>
      </c>
      <c r="AH28" s="212">
        <v>5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32">
        <v>8</v>
      </c>
      <c r="B29" s="233" t="s">
        <v>158</v>
      </c>
      <c r="C29" s="249" t="s">
        <v>159</v>
      </c>
      <c r="D29" s="234" t="s">
        <v>131</v>
      </c>
      <c r="E29" s="235">
        <v>4.0650000000000004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7" t="s">
        <v>132</v>
      </c>
      <c r="S29" s="237" t="s">
        <v>116</v>
      </c>
      <c r="T29" s="238" t="s">
        <v>116</v>
      </c>
      <c r="U29" s="223">
        <v>0</v>
      </c>
      <c r="V29" s="223">
        <f>ROUND(E29*U29,2)</f>
        <v>0</v>
      </c>
      <c r="W29" s="223"/>
      <c r="X29" s="223" t="s">
        <v>133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134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19"/>
      <c r="B30" s="220"/>
      <c r="C30" s="260" t="s">
        <v>142</v>
      </c>
      <c r="D30" s="253"/>
      <c r="E30" s="254">
        <v>4.0650000000000004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138</v>
      </c>
      <c r="AH30" s="212">
        <v>5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5">
      <c r="A31" s="226" t="s">
        <v>111</v>
      </c>
      <c r="B31" s="227" t="s">
        <v>69</v>
      </c>
      <c r="C31" s="247" t="s">
        <v>70</v>
      </c>
      <c r="D31" s="228"/>
      <c r="E31" s="229"/>
      <c r="F31" s="230"/>
      <c r="G31" s="230">
        <f>SUMIF(AG32:AG35,"&lt;&gt;NOR",G32:G35)</f>
        <v>0</v>
      </c>
      <c r="H31" s="230"/>
      <c r="I31" s="230">
        <f>SUM(I32:I35)</f>
        <v>0</v>
      </c>
      <c r="J31" s="230"/>
      <c r="K31" s="230">
        <f>SUM(K32:K35)</f>
        <v>0</v>
      </c>
      <c r="L31" s="230"/>
      <c r="M31" s="230">
        <f>SUM(M32:M35)</f>
        <v>0</v>
      </c>
      <c r="N31" s="229"/>
      <c r="O31" s="229">
        <f>SUM(O32:O35)</f>
        <v>5.37</v>
      </c>
      <c r="P31" s="229"/>
      <c r="Q31" s="229">
        <f>SUM(Q32:Q35)</f>
        <v>0</v>
      </c>
      <c r="R31" s="230"/>
      <c r="S31" s="230"/>
      <c r="T31" s="231"/>
      <c r="U31" s="225"/>
      <c r="V31" s="225">
        <f>SUM(V32:V35)</f>
        <v>31.029999999999998</v>
      </c>
      <c r="W31" s="225"/>
      <c r="X31" s="225"/>
      <c r="AG31" t="s">
        <v>112</v>
      </c>
    </row>
    <row r="32" spans="1:60" outlineLevel="1" x14ac:dyDescent="0.25">
      <c r="A32" s="232">
        <v>9</v>
      </c>
      <c r="B32" s="233" t="s">
        <v>160</v>
      </c>
      <c r="C32" s="249" t="s">
        <v>161</v>
      </c>
      <c r="D32" s="234" t="s">
        <v>162</v>
      </c>
      <c r="E32" s="235">
        <v>76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5">
        <v>6.6360000000000002E-2</v>
      </c>
      <c r="O32" s="235">
        <f>ROUND(E32*N32,2)</f>
        <v>5.04</v>
      </c>
      <c r="P32" s="235">
        <v>0</v>
      </c>
      <c r="Q32" s="235">
        <f>ROUND(E32*P32,2)</f>
        <v>0</v>
      </c>
      <c r="R32" s="237"/>
      <c r="S32" s="237" t="s">
        <v>116</v>
      </c>
      <c r="T32" s="238" t="s">
        <v>116</v>
      </c>
      <c r="U32" s="223">
        <v>0.35299999999999998</v>
      </c>
      <c r="V32" s="223">
        <f>ROUND(E32*U32,2)</f>
        <v>26.83</v>
      </c>
      <c r="W32" s="223"/>
      <c r="X32" s="223" t="s">
        <v>133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134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19"/>
      <c r="B33" s="220"/>
      <c r="C33" s="260" t="s">
        <v>163</v>
      </c>
      <c r="D33" s="253"/>
      <c r="E33" s="254">
        <v>76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138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32">
        <v>10</v>
      </c>
      <c r="B34" s="233" t="s">
        <v>164</v>
      </c>
      <c r="C34" s="249" t="s">
        <v>165</v>
      </c>
      <c r="D34" s="234" t="s">
        <v>166</v>
      </c>
      <c r="E34" s="235">
        <v>91.2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5">
        <v>3.5999999999999999E-3</v>
      </c>
      <c r="O34" s="235">
        <f>ROUND(E34*N34,2)</f>
        <v>0.33</v>
      </c>
      <c r="P34" s="235">
        <v>0</v>
      </c>
      <c r="Q34" s="235">
        <f>ROUND(E34*P34,2)</f>
        <v>0</v>
      </c>
      <c r="R34" s="237"/>
      <c r="S34" s="237" t="s">
        <v>167</v>
      </c>
      <c r="T34" s="238" t="s">
        <v>117</v>
      </c>
      <c r="U34" s="223">
        <v>4.5999999999999999E-2</v>
      </c>
      <c r="V34" s="223">
        <f>ROUND(E34*U34,2)</f>
        <v>4.2</v>
      </c>
      <c r="W34" s="223"/>
      <c r="X34" s="223" t="s">
        <v>133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134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19"/>
      <c r="B35" s="220"/>
      <c r="C35" s="260" t="s">
        <v>168</v>
      </c>
      <c r="D35" s="253"/>
      <c r="E35" s="254">
        <v>91.2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138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5">
      <c r="A36" s="226" t="s">
        <v>111</v>
      </c>
      <c r="B36" s="227" t="s">
        <v>71</v>
      </c>
      <c r="C36" s="247" t="s">
        <v>72</v>
      </c>
      <c r="D36" s="228"/>
      <c r="E36" s="229"/>
      <c r="F36" s="230"/>
      <c r="G36" s="230">
        <f>SUMIF(AG37:AG40,"&lt;&gt;NOR",G37:G40)</f>
        <v>0</v>
      </c>
      <c r="H36" s="230"/>
      <c r="I36" s="230">
        <f>SUM(I37:I40)</f>
        <v>0</v>
      </c>
      <c r="J36" s="230"/>
      <c r="K36" s="230">
        <f>SUM(K37:K40)</f>
        <v>0</v>
      </c>
      <c r="L36" s="230"/>
      <c r="M36" s="230">
        <f>SUM(M37:M40)</f>
        <v>0</v>
      </c>
      <c r="N36" s="229"/>
      <c r="O36" s="229">
        <f>SUM(O37:O40)</f>
        <v>14.74</v>
      </c>
      <c r="P36" s="229"/>
      <c r="Q36" s="229">
        <f>SUM(Q37:Q40)</f>
        <v>0</v>
      </c>
      <c r="R36" s="230"/>
      <c r="S36" s="230"/>
      <c r="T36" s="231"/>
      <c r="U36" s="225"/>
      <c r="V36" s="225">
        <f>SUM(V37:V40)</f>
        <v>16.920000000000002</v>
      </c>
      <c r="W36" s="225"/>
      <c r="X36" s="225"/>
      <c r="AG36" t="s">
        <v>112</v>
      </c>
    </row>
    <row r="37" spans="1:60" ht="20.399999999999999" outlineLevel="1" x14ac:dyDescent="0.25">
      <c r="A37" s="232">
        <v>11</v>
      </c>
      <c r="B37" s="233" t="s">
        <v>169</v>
      </c>
      <c r="C37" s="249" t="s">
        <v>170</v>
      </c>
      <c r="D37" s="234" t="s">
        <v>131</v>
      </c>
      <c r="E37" s="235">
        <v>9.2129999999999992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5">
        <v>1.6</v>
      </c>
      <c r="O37" s="235">
        <f>ROUND(E37*N37,2)</f>
        <v>14.74</v>
      </c>
      <c r="P37" s="235">
        <v>0</v>
      </c>
      <c r="Q37" s="235">
        <f>ROUND(E37*P37,2)</f>
        <v>0</v>
      </c>
      <c r="R37" s="237" t="s">
        <v>171</v>
      </c>
      <c r="S37" s="237" t="s">
        <v>116</v>
      </c>
      <c r="T37" s="238" t="s">
        <v>116</v>
      </c>
      <c r="U37" s="223">
        <v>1.8360000000000001</v>
      </c>
      <c r="V37" s="223">
        <f>ROUND(E37*U37,2)</f>
        <v>16.920000000000002</v>
      </c>
      <c r="W37" s="223"/>
      <c r="X37" s="223" t="s">
        <v>133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134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19"/>
      <c r="B38" s="220"/>
      <c r="C38" s="259" t="s">
        <v>172</v>
      </c>
      <c r="D38" s="255"/>
      <c r="E38" s="255"/>
      <c r="F38" s="255"/>
      <c r="G38" s="255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136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56" t="str">
        <f>C38</f>
        <v>pod mazaniny a dlažby, popř. na plochých střechách, vodorovný nebo ve spádu, s udusáním a urovnáním povrchu,</v>
      </c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19"/>
      <c r="B39" s="220"/>
      <c r="C39" s="260" t="s">
        <v>173</v>
      </c>
      <c r="D39" s="253"/>
      <c r="E39" s="254">
        <v>4.0650000000000004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138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19"/>
      <c r="B40" s="220"/>
      <c r="C40" s="260" t="s">
        <v>174</v>
      </c>
      <c r="D40" s="253"/>
      <c r="E40" s="254">
        <v>5.1479999999999997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138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5">
      <c r="A41" s="226" t="s">
        <v>111</v>
      </c>
      <c r="B41" s="227" t="s">
        <v>73</v>
      </c>
      <c r="C41" s="247" t="s">
        <v>74</v>
      </c>
      <c r="D41" s="228"/>
      <c r="E41" s="229"/>
      <c r="F41" s="230"/>
      <c r="G41" s="230">
        <f>SUMIF(AG42:AG44,"&lt;&gt;NOR",G42:G44)</f>
        <v>0</v>
      </c>
      <c r="H41" s="230"/>
      <c r="I41" s="230">
        <f>SUM(I42:I44)</f>
        <v>0</v>
      </c>
      <c r="J41" s="230"/>
      <c r="K41" s="230">
        <f>SUM(K42:K44)</f>
        <v>0</v>
      </c>
      <c r="L41" s="230"/>
      <c r="M41" s="230">
        <f>SUM(M42:M44)</f>
        <v>0</v>
      </c>
      <c r="N41" s="229"/>
      <c r="O41" s="229">
        <f>SUM(O42:O44)</f>
        <v>4.13</v>
      </c>
      <c r="P41" s="229"/>
      <c r="Q41" s="229">
        <f>SUM(Q42:Q44)</f>
        <v>0</v>
      </c>
      <c r="R41" s="230"/>
      <c r="S41" s="230"/>
      <c r="T41" s="231"/>
      <c r="U41" s="225"/>
      <c r="V41" s="225">
        <f>SUM(V42:V44)</f>
        <v>3.79</v>
      </c>
      <c r="W41" s="225"/>
      <c r="X41" s="225"/>
      <c r="AG41" t="s">
        <v>112</v>
      </c>
    </row>
    <row r="42" spans="1:60" ht="30.6" outlineLevel="1" x14ac:dyDescent="0.25">
      <c r="A42" s="232">
        <v>12</v>
      </c>
      <c r="B42" s="233" t="s">
        <v>175</v>
      </c>
      <c r="C42" s="249" t="s">
        <v>176</v>
      </c>
      <c r="D42" s="234" t="s">
        <v>166</v>
      </c>
      <c r="E42" s="235">
        <v>27.1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5">
        <v>0.15223999999999999</v>
      </c>
      <c r="O42" s="235">
        <f>ROUND(E42*N42,2)</f>
        <v>4.13</v>
      </c>
      <c r="P42" s="235">
        <v>0</v>
      </c>
      <c r="Q42" s="235">
        <f>ROUND(E42*P42,2)</f>
        <v>0</v>
      </c>
      <c r="R42" s="237" t="s">
        <v>177</v>
      </c>
      <c r="S42" s="237" t="s">
        <v>116</v>
      </c>
      <c r="T42" s="238" t="s">
        <v>116</v>
      </c>
      <c r="U42" s="223">
        <v>0.14000000000000001</v>
      </c>
      <c r="V42" s="223">
        <f>ROUND(E42*U42,2)</f>
        <v>3.79</v>
      </c>
      <c r="W42" s="223"/>
      <c r="X42" s="223" t="s">
        <v>133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134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19"/>
      <c r="B43" s="220"/>
      <c r="C43" s="259" t="s">
        <v>178</v>
      </c>
      <c r="D43" s="255"/>
      <c r="E43" s="255"/>
      <c r="F43" s="255"/>
      <c r="G43" s="255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136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19"/>
      <c r="B44" s="220"/>
      <c r="C44" s="260" t="s">
        <v>179</v>
      </c>
      <c r="D44" s="253"/>
      <c r="E44" s="254">
        <v>27.1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138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5">
      <c r="A45" s="226" t="s">
        <v>111</v>
      </c>
      <c r="B45" s="227" t="s">
        <v>75</v>
      </c>
      <c r="C45" s="247" t="s">
        <v>76</v>
      </c>
      <c r="D45" s="228"/>
      <c r="E45" s="229"/>
      <c r="F45" s="230"/>
      <c r="G45" s="230">
        <f>SUMIF(AG46:AG48,"&lt;&gt;NOR",G46:G48)</f>
        <v>0</v>
      </c>
      <c r="H45" s="230"/>
      <c r="I45" s="230">
        <f>SUM(I46:I48)</f>
        <v>0</v>
      </c>
      <c r="J45" s="230"/>
      <c r="K45" s="230">
        <f>SUM(K46:K48)</f>
        <v>0</v>
      </c>
      <c r="L45" s="230"/>
      <c r="M45" s="230">
        <f>SUM(M46:M48)</f>
        <v>0</v>
      </c>
      <c r="N45" s="229"/>
      <c r="O45" s="229">
        <f>SUM(O46:O48)</f>
        <v>0</v>
      </c>
      <c r="P45" s="229"/>
      <c r="Q45" s="229">
        <f>SUM(Q46:Q48)</f>
        <v>0</v>
      </c>
      <c r="R45" s="230"/>
      <c r="S45" s="230"/>
      <c r="T45" s="231"/>
      <c r="U45" s="225"/>
      <c r="V45" s="225">
        <f>SUM(V46:V48)</f>
        <v>2.39</v>
      </c>
      <c r="W45" s="225"/>
      <c r="X45" s="225"/>
      <c r="AG45" t="s">
        <v>112</v>
      </c>
    </row>
    <row r="46" spans="1:60" outlineLevel="1" x14ac:dyDescent="0.25">
      <c r="A46" s="232">
        <v>13</v>
      </c>
      <c r="B46" s="233" t="s">
        <v>180</v>
      </c>
      <c r="C46" s="249" t="s">
        <v>181</v>
      </c>
      <c r="D46" s="234" t="s">
        <v>182</v>
      </c>
      <c r="E46" s="235">
        <v>17.16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5">
        <v>0</v>
      </c>
      <c r="O46" s="235">
        <f>ROUND(E46*N46,2)</f>
        <v>0</v>
      </c>
      <c r="P46" s="235">
        <v>0</v>
      </c>
      <c r="Q46" s="235">
        <f>ROUND(E46*P46,2)</f>
        <v>0</v>
      </c>
      <c r="R46" s="237"/>
      <c r="S46" s="237" t="s">
        <v>167</v>
      </c>
      <c r="T46" s="238" t="s">
        <v>117</v>
      </c>
      <c r="U46" s="223">
        <v>0.13900000000000001</v>
      </c>
      <c r="V46" s="223">
        <f>ROUND(E46*U46,2)</f>
        <v>2.39</v>
      </c>
      <c r="W46" s="223"/>
      <c r="X46" s="223" t="s">
        <v>133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134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19"/>
      <c r="B47" s="220"/>
      <c r="C47" s="260" t="s">
        <v>183</v>
      </c>
      <c r="D47" s="253"/>
      <c r="E47" s="254">
        <v>17.16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138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39">
        <v>14</v>
      </c>
      <c r="B48" s="240" t="s">
        <v>184</v>
      </c>
      <c r="C48" s="248" t="s">
        <v>185</v>
      </c>
      <c r="D48" s="241" t="s">
        <v>186</v>
      </c>
      <c r="E48" s="242">
        <v>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15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167</v>
      </c>
      <c r="T48" s="245" t="s">
        <v>117</v>
      </c>
      <c r="U48" s="223">
        <v>0</v>
      </c>
      <c r="V48" s="223">
        <f>ROUND(E48*U48,2)</f>
        <v>0</v>
      </c>
      <c r="W48" s="223"/>
      <c r="X48" s="223" t="s">
        <v>133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134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5">
      <c r="A49" s="226" t="s">
        <v>111</v>
      </c>
      <c r="B49" s="227" t="s">
        <v>77</v>
      </c>
      <c r="C49" s="247" t="s">
        <v>78</v>
      </c>
      <c r="D49" s="228"/>
      <c r="E49" s="229"/>
      <c r="F49" s="230"/>
      <c r="G49" s="230">
        <f>SUMIF(AG50:AG51,"&lt;&gt;NOR",G50:G51)</f>
        <v>0</v>
      </c>
      <c r="H49" s="230"/>
      <c r="I49" s="230">
        <f>SUM(I50:I51)</f>
        <v>0</v>
      </c>
      <c r="J49" s="230"/>
      <c r="K49" s="230">
        <f>SUM(K50:K51)</f>
        <v>0</v>
      </c>
      <c r="L49" s="230"/>
      <c r="M49" s="230">
        <f>SUM(M50:M51)</f>
        <v>0</v>
      </c>
      <c r="N49" s="229"/>
      <c r="O49" s="229">
        <f>SUM(O50:O51)</f>
        <v>0</v>
      </c>
      <c r="P49" s="229"/>
      <c r="Q49" s="229">
        <f>SUM(Q50:Q51)</f>
        <v>0</v>
      </c>
      <c r="R49" s="230"/>
      <c r="S49" s="230"/>
      <c r="T49" s="231"/>
      <c r="U49" s="225"/>
      <c r="V49" s="225">
        <f>SUM(V50:V51)</f>
        <v>50.9</v>
      </c>
      <c r="W49" s="225"/>
      <c r="X49" s="225"/>
      <c r="AG49" t="s">
        <v>112</v>
      </c>
    </row>
    <row r="50" spans="1:60" ht="30.6" outlineLevel="1" x14ac:dyDescent="0.25">
      <c r="A50" s="232">
        <v>15</v>
      </c>
      <c r="B50" s="233" t="s">
        <v>187</v>
      </c>
      <c r="C50" s="249" t="s">
        <v>188</v>
      </c>
      <c r="D50" s="234" t="s">
        <v>189</v>
      </c>
      <c r="E50" s="235">
        <v>24.23818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7" t="s">
        <v>190</v>
      </c>
      <c r="S50" s="237" t="s">
        <v>116</v>
      </c>
      <c r="T50" s="238" t="s">
        <v>116</v>
      </c>
      <c r="U50" s="223">
        <v>2.1</v>
      </c>
      <c r="V50" s="223">
        <f>ROUND(E50*U50,2)</f>
        <v>50.9</v>
      </c>
      <c r="W50" s="223"/>
      <c r="X50" s="223" t="s">
        <v>191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192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19"/>
      <c r="B51" s="220"/>
      <c r="C51" s="259" t="s">
        <v>193</v>
      </c>
      <c r="D51" s="255"/>
      <c r="E51" s="255"/>
      <c r="F51" s="255"/>
      <c r="G51" s="255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136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5">
      <c r="A52" s="226" t="s">
        <v>111</v>
      </c>
      <c r="B52" s="227" t="s">
        <v>79</v>
      </c>
      <c r="C52" s="247" t="s">
        <v>80</v>
      </c>
      <c r="D52" s="228"/>
      <c r="E52" s="229"/>
      <c r="F52" s="230"/>
      <c r="G52" s="230">
        <f>SUMIF(AG53:AG76,"&lt;&gt;NOR",G53:G76)</f>
        <v>0</v>
      </c>
      <c r="H52" s="230"/>
      <c r="I52" s="230">
        <f>SUM(I53:I76)</f>
        <v>0</v>
      </c>
      <c r="J52" s="230"/>
      <c r="K52" s="230">
        <f>SUM(K53:K76)</f>
        <v>0</v>
      </c>
      <c r="L52" s="230"/>
      <c r="M52" s="230">
        <f>SUM(M53:M76)</f>
        <v>0</v>
      </c>
      <c r="N52" s="229"/>
      <c r="O52" s="229">
        <f>SUM(O53:O76)</f>
        <v>0.5</v>
      </c>
      <c r="P52" s="229"/>
      <c r="Q52" s="229">
        <f>SUM(Q53:Q76)</f>
        <v>0</v>
      </c>
      <c r="R52" s="230"/>
      <c r="S52" s="230"/>
      <c r="T52" s="231"/>
      <c r="U52" s="225"/>
      <c r="V52" s="225">
        <f>SUM(V53:V76)</f>
        <v>28.139999999999997</v>
      </c>
      <c r="W52" s="225"/>
      <c r="X52" s="225"/>
      <c r="AG52" t="s">
        <v>112</v>
      </c>
    </row>
    <row r="53" spans="1:60" ht="20.399999999999999" outlineLevel="1" x14ac:dyDescent="0.25">
      <c r="A53" s="232">
        <v>16</v>
      </c>
      <c r="B53" s="233" t="s">
        <v>194</v>
      </c>
      <c r="C53" s="249" t="s">
        <v>195</v>
      </c>
      <c r="D53" s="234" t="s">
        <v>182</v>
      </c>
      <c r="E53" s="235">
        <v>27.885000000000002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15</v>
      </c>
      <c r="M53" s="237">
        <f>G53*(1+L53/100)</f>
        <v>0</v>
      </c>
      <c r="N53" s="235">
        <v>4.4000000000000002E-4</v>
      </c>
      <c r="O53" s="235">
        <f>ROUND(E53*N53,2)</f>
        <v>0.01</v>
      </c>
      <c r="P53" s="235">
        <v>0</v>
      </c>
      <c r="Q53" s="235">
        <f>ROUND(E53*P53,2)</f>
        <v>0</v>
      </c>
      <c r="R53" s="237" t="s">
        <v>196</v>
      </c>
      <c r="S53" s="237" t="s">
        <v>116</v>
      </c>
      <c r="T53" s="238" t="s">
        <v>116</v>
      </c>
      <c r="U53" s="223">
        <v>2.75E-2</v>
      </c>
      <c r="V53" s="223">
        <f>ROUND(E53*U53,2)</f>
        <v>0.77</v>
      </c>
      <c r="W53" s="223"/>
      <c r="X53" s="223" t="s">
        <v>133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19"/>
      <c r="B54" s="220"/>
      <c r="C54" s="260" t="s">
        <v>197</v>
      </c>
      <c r="D54" s="253"/>
      <c r="E54" s="254">
        <v>27.885000000000002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138</v>
      </c>
      <c r="AH54" s="212">
        <v>5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30.6" outlineLevel="1" x14ac:dyDescent="0.25">
      <c r="A55" s="232">
        <v>17</v>
      </c>
      <c r="B55" s="233" t="s">
        <v>198</v>
      </c>
      <c r="C55" s="249" t="s">
        <v>199</v>
      </c>
      <c r="D55" s="234" t="s">
        <v>182</v>
      </c>
      <c r="E55" s="235">
        <v>7.78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15</v>
      </c>
      <c r="M55" s="237">
        <f>G55*(1+L55/100)</f>
        <v>0</v>
      </c>
      <c r="N55" s="235">
        <v>6.4000000000000005E-4</v>
      </c>
      <c r="O55" s="235">
        <f>ROUND(E55*N55,2)</f>
        <v>0</v>
      </c>
      <c r="P55" s="235">
        <v>0</v>
      </c>
      <c r="Q55" s="235">
        <f>ROUND(E55*P55,2)</f>
        <v>0</v>
      </c>
      <c r="R55" s="237" t="s">
        <v>196</v>
      </c>
      <c r="S55" s="237" t="s">
        <v>116</v>
      </c>
      <c r="T55" s="238" t="s">
        <v>116</v>
      </c>
      <c r="U55" s="223">
        <v>4.9000000000000002E-2</v>
      </c>
      <c r="V55" s="223">
        <f>ROUND(E55*U55,2)</f>
        <v>0.38</v>
      </c>
      <c r="W55" s="223"/>
      <c r="X55" s="223" t="s">
        <v>133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134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19"/>
      <c r="B56" s="220"/>
      <c r="C56" s="260" t="s">
        <v>200</v>
      </c>
      <c r="D56" s="253"/>
      <c r="E56" s="254">
        <v>7.78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138</v>
      </c>
      <c r="AH56" s="212">
        <v>5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.399999999999999" outlineLevel="1" x14ac:dyDescent="0.25">
      <c r="A57" s="232">
        <v>18</v>
      </c>
      <c r="B57" s="233" t="s">
        <v>201</v>
      </c>
      <c r="C57" s="249" t="s">
        <v>202</v>
      </c>
      <c r="D57" s="234" t="s">
        <v>182</v>
      </c>
      <c r="E57" s="235">
        <v>27.885000000000002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15</v>
      </c>
      <c r="M57" s="237">
        <f>G57*(1+L57/100)</f>
        <v>0</v>
      </c>
      <c r="N57" s="235">
        <v>8.1999999999999998E-4</v>
      </c>
      <c r="O57" s="235">
        <f>ROUND(E57*N57,2)</f>
        <v>0.02</v>
      </c>
      <c r="P57" s="235">
        <v>0</v>
      </c>
      <c r="Q57" s="235">
        <f>ROUND(E57*P57,2)</f>
        <v>0</v>
      </c>
      <c r="R57" s="237" t="s">
        <v>196</v>
      </c>
      <c r="S57" s="237" t="s">
        <v>116</v>
      </c>
      <c r="T57" s="238" t="s">
        <v>116</v>
      </c>
      <c r="U57" s="223">
        <v>0.45982000000000001</v>
      </c>
      <c r="V57" s="223">
        <f>ROUND(E57*U57,2)</f>
        <v>12.82</v>
      </c>
      <c r="W57" s="223"/>
      <c r="X57" s="223" t="s">
        <v>133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134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19"/>
      <c r="B58" s="220"/>
      <c r="C58" s="260" t="s">
        <v>203</v>
      </c>
      <c r="D58" s="253"/>
      <c r="E58" s="254">
        <v>27.885000000000002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138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0.399999999999999" outlineLevel="1" x14ac:dyDescent="0.25">
      <c r="A59" s="232">
        <v>19</v>
      </c>
      <c r="B59" s="233" t="s">
        <v>204</v>
      </c>
      <c r="C59" s="249" t="s">
        <v>205</v>
      </c>
      <c r="D59" s="234" t="s">
        <v>182</v>
      </c>
      <c r="E59" s="235">
        <v>7.78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5">
        <v>9.8999999999999999E-4</v>
      </c>
      <c r="O59" s="235">
        <f>ROUND(E59*N59,2)</f>
        <v>0.01</v>
      </c>
      <c r="P59" s="235">
        <v>0</v>
      </c>
      <c r="Q59" s="235">
        <f>ROUND(E59*P59,2)</f>
        <v>0</v>
      </c>
      <c r="R59" s="237" t="s">
        <v>196</v>
      </c>
      <c r="S59" s="237" t="s">
        <v>116</v>
      </c>
      <c r="T59" s="238" t="s">
        <v>116</v>
      </c>
      <c r="U59" s="223">
        <v>0.53200000000000003</v>
      </c>
      <c r="V59" s="223">
        <f>ROUND(E59*U59,2)</f>
        <v>4.1399999999999997</v>
      </c>
      <c r="W59" s="223"/>
      <c r="X59" s="223" t="s">
        <v>133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134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19"/>
      <c r="B60" s="220"/>
      <c r="C60" s="260" t="s">
        <v>206</v>
      </c>
      <c r="D60" s="253"/>
      <c r="E60" s="254">
        <v>4.5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138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19"/>
      <c r="B61" s="220"/>
      <c r="C61" s="260" t="s">
        <v>207</v>
      </c>
      <c r="D61" s="253"/>
      <c r="E61" s="254">
        <v>3.28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138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0.399999999999999" outlineLevel="1" x14ac:dyDescent="0.25">
      <c r="A62" s="232">
        <v>20</v>
      </c>
      <c r="B62" s="233" t="s">
        <v>208</v>
      </c>
      <c r="C62" s="249" t="s">
        <v>209</v>
      </c>
      <c r="D62" s="234" t="s">
        <v>182</v>
      </c>
      <c r="E62" s="235">
        <v>27.885000000000002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15</v>
      </c>
      <c r="M62" s="237">
        <f>G62*(1+L62/100)</f>
        <v>0</v>
      </c>
      <c r="N62" s="235">
        <v>0</v>
      </c>
      <c r="O62" s="235">
        <f>ROUND(E62*N62,2)</f>
        <v>0</v>
      </c>
      <c r="P62" s="235">
        <v>0</v>
      </c>
      <c r="Q62" s="235">
        <f>ROUND(E62*P62,2)</f>
        <v>0</v>
      </c>
      <c r="R62" s="237" t="s">
        <v>196</v>
      </c>
      <c r="S62" s="237" t="s">
        <v>116</v>
      </c>
      <c r="T62" s="238" t="s">
        <v>116</v>
      </c>
      <c r="U62" s="223">
        <v>7.1999999999999995E-2</v>
      </c>
      <c r="V62" s="223">
        <f>ROUND(E62*U62,2)</f>
        <v>2.0099999999999998</v>
      </c>
      <c r="W62" s="223"/>
      <c r="X62" s="223" t="s">
        <v>133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134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19"/>
      <c r="B63" s="220"/>
      <c r="C63" s="260" t="s">
        <v>197</v>
      </c>
      <c r="D63" s="253"/>
      <c r="E63" s="254">
        <v>27.885000000000002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138</v>
      </c>
      <c r="AH63" s="212">
        <v>5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0.399999999999999" outlineLevel="1" x14ac:dyDescent="0.25">
      <c r="A64" s="232">
        <v>21</v>
      </c>
      <c r="B64" s="233" t="s">
        <v>210</v>
      </c>
      <c r="C64" s="249" t="s">
        <v>211</v>
      </c>
      <c r="D64" s="234" t="s">
        <v>182</v>
      </c>
      <c r="E64" s="235">
        <v>7.78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5">
        <v>0</v>
      </c>
      <c r="O64" s="235">
        <f>ROUND(E64*N64,2)</f>
        <v>0</v>
      </c>
      <c r="P64" s="235">
        <v>0</v>
      </c>
      <c r="Q64" s="235">
        <f>ROUND(E64*P64,2)</f>
        <v>0</v>
      </c>
      <c r="R64" s="237" t="s">
        <v>196</v>
      </c>
      <c r="S64" s="237" t="s">
        <v>116</v>
      </c>
      <c r="T64" s="238" t="s">
        <v>116</v>
      </c>
      <c r="U64" s="223">
        <v>0.11</v>
      </c>
      <c r="V64" s="223">
        <f>ROUND(E64*U64,2)</f>
        <v>0.86</v>
      </c>
      <c r="W64" s="223"/>
      <c r="X64" s="223" t="s">
        <v>133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134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19"/>
      <c r="B65" s="220"/>
      <c r="C65" s="260" t="s">
        <v>200</v>
      </c>
      <c r="D65" s="253"/>
      <c r="E65" s="254">
        <v>7.78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138</v>
      </c>
      <c r="AH65" s="212">
        <v>5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.399999999999999" outlineLevel="1" x14ac:dyDescent="0.25">
      <c r="A66" s="232">
        <v>22</v>
      </c>
      <c r="B66" s="233" t="s">
        <v>212</v>
      </c>
      <c r="C66" s="249" t="s">
        <v>213</v>
      </c>
      <c r="D66" s="234" t="s">
        <v>166</v>
      </c>
      <c r="E66" s="235">
        <v>26.5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5">
        <v>2.1000000000000001E-4</v>
      </c>
      <c r="O66" s="235">
        <f>ROUND(E66*N66,2)</f>
        <v>0.01</v>
      </c>
      <c r="P66" s="235">
        <v>0</v>
      </c>
      <c r="Q66" s="235">
        <f>ROUND(E66*P66,2)</f>
        <v>0</v>
      </c>
      <c r="R66" s="237" t="s">
        <v>196</v>
      </c>
      <c r="S66" s="237" t="s">
        <v>116</v>
      </c>
      <c r="T66" s="238" t="s">
        <v>116</v>
      </c>
      <c r="U66" s="223">
        <v>0.27</v>
      </c>
      <c r="V66" s="223">
        <f>ROUND(E66*U66,2)</f>
        <v>7.16</v>
      </c>
      <c r="W66" s="223"/>
      <c r="X66" s="223" t="s">
        <v>133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134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19"/>
      <c r="B67" s="220"/>
      <c r="C67" s="260" t="s">
        <v>214</v>
      </c>
      <c r="D67" s="253"/>
      <c r="E67" s="254">
        <v>26.5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138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0.399999999999999" outlineLevel="1" x14ac:dyDescent="0.25">
      <c r="A68" s="232">
        <v>23</v>
      </c>
      <c r="B68" s="233" t="s">
        <v>215</v>
      </c>
      <c r="C68" s="249" t="s">
        <v>216</v>
      </c>
      <c r="D68" s="234" t="s">
        <v>182</v>
      </c>
      <c r="E68" s="235">
        <v>97.929500000000004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5">
        <v>4.4999999999999997E-3</v>
      </c>
      <c r="O68" s="235">
        <f>ROUND(E68*N68,2)</f>
        <v>0.44</v>
      </c>
      <c r="P68" s="235">
        <v>0</v>
      </c>
      <c r="Q68" s="235">
        <f>ROUND(E68*P68,2)</f>
        <v>0</v>
      </c>
      <c r="R68" s="237" t="s">
        <v>217</v>
      </c>
      <c r="S68" s="237" t="s">
        <v>116</v>
      </c>
      <c r="T68" s="238" t="s">
        <v>116</v>
      </c>
      <c r="U68" s="223">
        <v>0</v>
      </c>
      <c r="V68" s="223">
        <f>ROUND(E68*U68,2)</f>
        <v>0</v>
      </c>
      <c r="W68" s="223"/>
      <c r="X68" s="223" t="s">
        <v>218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219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19"/>
      <c r="B69" s="220"/>
      <c r="C69" s="260" t="s">
        <v>220</v>
      </c>
      <c r="D69" s="253"/>
      <c r="E69" s="254">
        <v>64.135499999999993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138</v>
      </c>
      <c r="AH69" s="212">
        <v>5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19"/>
      <c r="B70" s="220"/>
      <c r="C70" s="260" t="s">
        <v>221</v>
      </c>
      <c r="D70" s="253"/>
      <c r="E70" s="254">
        <v>15.9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138</v>
      </c>
      <c r="AH70" s="212">
        <v>5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19"/>
      <c r="B71" s="220"/>
      <c r="C71" s="260" t="s">
        <v>222</v>
      </c>
      <c r="D71" s="253"/>
      <c r="E71" s="254">
        <v>17.893999999999998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138</v>
      </c>
      <c r="AH71" s="212">
        <v>5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.399999999999999" outlineLevel="1" x14ac:dyDescent="0.25">
      <c r="A72" s="232">
        <v>24</v>
      </c>
      <c r="B72" s="233" t="s">
        <v>223</v>
      </c>
      <c r="C72" s="249" t="s">
        <v>224</v>
      </c>
      <c r="D72" s="234" t="s">
        <v>182</v>
      </c>
      <c r="E72" s="235">
        <v>41.014749999999999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15</v>
      </c>
      <c r="M72" s="237">
        <f>G72*(1+L72/100)</f>
        <v>0</v>
      </c>
      <c r="N72" s="235">
        <v>2.9999999999999997E-4</v>
      </c>
      <c r="O72" s="235">
        <f>ROUND(E72*N72,2)</f>
        <v>0.01</v>
      </c>
      <c r="P72" s="235">
        <v>0</v>
      </c>
      <c r="Q72" s="235">
        <f>ROUND(E72*P72,2)</f>
        <v>0</v>
      </c>
      <c r="R72" s="237" t="s">
        <v>217</v>
      </c>
      <c r="S72" s="237" t="s">
        <v>116</v>
      </c>
      <c r="T72" s="238" t="s">
        <v>116</v>
      </c>
      <c r="U72" s="223">
        <v>0</v>
      </c>
      <c r="V72" s="223">
        <f>ROUND(E72*U72,2)</f>
        <v>0</v>
      </c>
      <c r="W72" s="223"/>
      <c r="X72" s="223" t="s">
        <v>218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219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19"/>
      <c r="B73" s="220"/>
      <c r="C73" s="260" t="s">
        <v>225</v>
      </c>
      <c r="D73" s="253"/>
      <c r="E73" s="254">
        <v>32.067749999999997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138</v>
      </c>
      <c r="AH73" s="212">
        <v>5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19"/>
      <c r="B74" s="220"/>
      <c r="C74" s="260" t="s">
        <v>226</v>
      </c>
      <c r="D74" s="253"/>
      <c r="E74" s="254">
        <v>8.9469999999999992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138</v>
      </c>
      <c r="AH74" s="212">
        <v>5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19">
        <v>25</v>
      </c>
      <c r="B75" s="220" t="s">
        <v>227</v>
      </c>
      <c r="C75" s="261" t="s">
        <v>228</v>
      </c>
      <c r="D75" s="221" t="s">
        <v>0</v>
      </c>
      <c r="E75" s="257"/>
      <c r="F75" s="224"/>
      <c r="G75" s="223">
        <f>ROUND(E75*F75,2)</f>
        <v>0</v>
      </c>
      <c r="H75" s="224"/>
      <c r="I75" s="223">
        <f>ROUND(E75*H75,2)</f>
        <v>0</v>
      </c>
      <c r="J75" s="224"/>
      <c r="K75" s="223">
        <f>ROUND(E75*J75,2)</f>
        <v>0</v>
      </c>
      <c r="L75" s="223">
        <v>15</v>
      </c>
      <c r="M75" s="223">
        <f>G75*(1+L75/100)</f>
        <v>0</v>
      </c>
      <c r="N75" s="222">
        <v>0</v>
      </c>
      <c r="O75" s="222">
        <f>ROUND(E75*N75,2)</f>
        <v>0</v>
      </c>
      <c r="P75" s="222">
        <v>0</v>
      </c>
      <c r="Q75" s="222">
        <f>ROUND(E75*P75,2)</f>
        <v>0</v>
      </c>
      <c r="R75" s="223" t="s">
        <v>196</v>
      </c>
      <c r="S75" s="223" t="s">
        <v>116</v>
      </c>
      <c r="T75" s="223" t="s">
        <v>116</v>
      </c>
      <c r="U75" s="223">
        <v>0</v>
      </c>
      <c r="V75" s="223">
        <f>ROUND(E75*U75,2)</f>
        <v>0</v>
      </c>
      <c r="W75" s="223"/>
      <c r="X75" s="223" t="s">
        <v>191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192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19"/>
      <c r="B76" s="220"/>
      <c r="C76" s="262" t="s">
        <v>229</v>
      </c>
      <c r="D76" s="258"/>
      <c r="E76" s="258"/>
      <c r="F76" s="258"/>
      <c r="G76" s="258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136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5">
      <c r="A77" s="3"/>
      <c r="B77" s="4"/>
      <c r="C77" s="250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98</v>
      </c>
    </row>
    <row r="78" spans="1:60" x14ac:dyDescent="0.25">
      <c r="A78" s="215"/>
      <c r="B78" s="216" t="s">
        <v>29</v>
      </c>
      <c r="C78" s="251"/>
      <c r="D78" s="217"/>
      <c r="E78" s="218"/>
      <c r="F78" s="218"/>
      <c r="G78" s="246">
        <f>G8+G31+G36+G41+G45+G49+G52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126</v>
      </c>
    </row>
    <row r="79" spans="1:60" x14ac:dyDescent="0.25">
      <c r="C79" s="252"/>
      <c r="D79" s="10"/>
      <c r="AG79" t="s">
        <v>127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PMSc0WvayQHi6KZV1yhhR8xEEUZjBHRz0fk76dFPfnkM8yER0rVvpKW8Ke/8iWAF5zF0jqc2yXCylfsSJtu0A==" saltValue="seZNBoFuVgbtRjhDVoEibg==" spinCount="100000" sheet="1"/>
  <mergeCells count="14">
    <mergeCell ref="C51:G51"/>
    <mergeCell ref="C76:G76"/>
    <mergeCell ref="C16:G16"/>
    <mergeCell ref="C19:G19"/>
    <mergeCell ref="C22:G22"/>
    <mergeCell ref="C25:G25"/>
    <mergeCell ref="C38:G38"/>
    <mergeCell ref="C43:G4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 1 Naklady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1 Naklady'!Názvy_tisku</vt:lpstr>
      <vt:lpstr>'1 1 Pol'!Názvy_tisku</vt:lpstr>
      <vt:lpstr>oadresa</vt:lpstr>
      <vt:lpstr>Stavba!Objednatel</vt:lpstr>
      <vt:lpstr>Stavba!Objekt</vt:lpstr>
      <vt:lpstr>'0 1 Naklady'!Oblast_tisku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Rikan</dc:creator>
  <cp:lastModifiedBy>Zbyněk Rikan</cp:lastModifiedBy>
  <cp:lastPrinted>2019-03-19T12:27:02Z</cp:lastPrinted>
  <dcterms:created xsi:type="dcterms:W3CDTF">2009-04-08T07:15:50Z</dcterms:created>
  <dcterms:modified xsi:type="dcterms:W3CDTF">2022-01-06T06:54:31Z</dcterms:modified>
</cp:coreProperties>
</file>