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2\Botanicka 39_byt 22_soutez probiha\"/>
    </mc:Choice>
  </mc:AlternateContent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22.19 22.19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'22.19 22.19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'22.19 22.19 Pol'!$A$1:$X$615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17" i="1" s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16" i="1" s="1"/>
  <c r="G41" i="1"/>
  <c r="F41" i="1"/>
  <c r="G40" i="1"/>
  <c r="F40" i="1"/>
  <c r="G39" i="1"/>
  <c r="H39" i="1" s="1"/>
  <c r="H42" i="1" s="1"/>
  <c r="F39" i="1"/>
  <c r="G605" i="12"/>
  <c r="BA603" i="12"/>
  <c r="BA599" i="12"/>
  <c r="BA594" i="12"/>
  <c r="BA546" i="12"/>
  <c r="BA544" i="12"/>
  <c r="BA206" i="12"/>
  <c r="BA141" i="12"/>
  <c r="BA124" i="12"/>
  <c r="BA121" i="12"/>
  <c r="BA77" i="12"/>
  <c r="BA59" i="12"/>
  <c r="BA22" i="12"/>
  <c r="BA10" i="12"/>
  <c r="G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21" i="12"/>
  <c r="I21" i="12"/>
  <c r="K21" i="12"/>
  <c r="M21" i="12"/>
  <c r="O21" i="12"/>
  <c r="Q21" i="12"/>
  <c r="V21" i="12"/>
  <c r="G30" i="12"/>
  <c r="I30" i="12"/>
  <c r="K30" i="12"/>
  <c r="M30" i="12"/>
  <c r="O30" i="12"/>
  <c r="Q30" i="12"/>
  <c r="V30" i="12"/>
  <c r="G42" i="12"/>
  <c r="M42" i="12" s="1"/>
  <c r="I42" i="12"/>
  <c r="K42" i="12"/>
  <c r="O42" i="12"/>
  <c r="O8" i="12" s="1"/>
  <c r="Q42" i="12"/>
  <c r="V42" i="12"/>
  <c r="G48" i="12"/>
  <c r="I48" i="12"/>
  <c r="Q48" i="12"/>
  <c r="G49" i="12"/>
  <c r="I49" i="12"/>
  <c r="K49" i="12"/>
  <c r="K48" i="12" s="1"/>
  <c r="M49" i="12"/>
  <c r="M48" i="12" s="1"/>
  <c r="O49" i="12"/>
  <c r="Q49" i="12"/>
  <c r="V49" i="12"/>
  <c r="V48" i="12" s="1"/>
  <c r="G53" i="12"/>
  <c r="I53" i="12"/>
  <c r="K53" i="12"/>
  <c r="M53" i="12"/>
  <c r="O53" i="12"/>
  <c r="O48" i="12" s="1"/>
  <c r="Q53" i="12"/>
  <c r="V53" i="12"/>
  <c r="G57" i="12"/>
  <c r="O57" i="12"/>
  <c r="G58" i="12"/>
  <c r="M58" i="12" s="1"/>
  <c r="M57" i="12" s="1"/>
  <c r="I58" i="12"/>
  <c r="I57" i="12" s="1"/>
  <c r="K58" i="12"/>
  <c r="K57" i="12" s="1"/>
  <c r="O58" i="12"/>
  <c r="Q58" i="12"/>
  <c r="Q57" i="12" s="1"/>
  <c r="V58" i="12"/>
  <c r="V57" i="12" s="1"/>
  <c r="K64" i="12"/>
  <c r="Q64" i="12"/>
  <c r="V64" i="12"/>
  <c r="G65" i="12"/>
  <c r="G64" i="12" s="1"/>
  <c r="I65" i="12"/>
  <c r="K65" i="12"/>
  <c r="M65" i="12"/>
  <c r="M64" i="12" s="1"/>
  <c r="O65" i="12"/>
  <c r="O64" i="12" s="1"/>
  <c r="Q65" i="12"/>
  <c r="V65" i="12"/>
  <c r="G76" i="12"/>
  <c r="M76" i="12" s="1"/>
  <c r="I76" i="12"/>
  <c r="I64" i="12" s="1"/>
  <c r="K76" i="12"/>
  <c r="O76" i="12"/>
  <c r="Q76" i="12"/>
  <c r="V76" i="12"/>
  <c r="Q85" i="12"/>
  <c r="G86" i="12"/>
  <c r="I86" i="12"/>
  <c r="I85" i="12" s="1"/>
  <c r="K86" i="12"/>
  <c r="K85" i="12" s="1"/>
  <c r="M86" i="12"/>
  <c r="O86" i="12"/>
  <c r="Q86" i="12"/>
  <c r="V86" i="12"/>
  <c r="V85" i="12" s="1"/>
  <c r="G91" i="12"/>
  <c r="I91" i="12"/>
  <c r="K91" i="12"/>
  <c r="M91" i="12"/>
  <c r="O91" i="12"/>
  <c r="O85" i="12" s="1"/>
  <c r="Q91" i="12"/>
  <c r="V91" i="12"/>
  <c r="G95" i="12"/>
  <c r="G85" i="12" s="1"/>
  <c r="I95" i="12"/>
  <c r="K95" i="12"/>
  <c r="O95" i="12"/>
  <c r="Q95" i="12"/>
  <c r="V95" i="12"/>
  <c r="G100" i="12"/>
  <c r="M100" i="12" s="1"/>
  <c r="I100" i="12"/>
  <c r="K100" i="12"/>
  <c r="O100" i="12"/>
  <c r="Q100" i="12"/>
  <c r="V100" i="12"/>
  <c r="G106" i="12"/>
  <c r="I106" i="12"/>
  <c r="K106" i="12"/>
  <c r="M106" i="12"/>
  <c r="O106" i="12"/>
  <c r="Q106" i="12"/>
  <c r="V106" i="12"/>
  <c r="G111" i="12"/>
  <c r="I111" i="12"/>
  <c r="K111" i="12"/>
  <c r="M111" i="12"/>
  <c r="O111" i="12"/>
  <c r="Q111" i="12"/>
  <c r="V111" i="12"/>
  <c r="G117" i="12"/>
  <c r="O117" i="12"/>
  <c r="G118" i="12"/>
  <c r="M118" i="12" s="1"/>
  <c r="M117" i="12" s="1"/>
  <c r="I118" i="12"/>
  <c r="I117" i="12" s="1"/>
  <c r="K118" i="12"/>
  <c r="K117" i="12" s="1"/>
  <c r="O118" i="12"/>
  <c r="Q118" i="12"/>
  <c r="Q117" i="12" s="1"/>
  <c r="V118" i="12"/>
  <c r="V117" i="12" s="1"/>
  <c r="I119" i="12"/>
  <c r="K119" i="12"/>
  <c r="Q119" i="12"/>
  <c r="V119" i="12"/>
  <c r="G120" i="12"/>
  <c r="G119" i="12" s="1"/>
  <c r="I120" i="12"/>
  <c r="K120" i="12"/>
  <c r="M120" i="12"/>
  <c r="M119" i="12" s="1"/>
  <c r="O120" i="12"/>
  <c r="O119" i="12" s="1"/>
  <c r="Q120" i="12"/>
  <c r="V120" i="12"/>
  <c r="G122" i="12"/>
  <c r="O122" i="12"/>
  <c r="G123" i="12"/>
  <c r="M123" i="12" s="1"/>
  <c r="M122" i="12" s="1"/>
  <c r="I123" i="12"/>
  <c r="I122" i="12" s="1"/>
  <c r="K123" i="12"/>
  <c r="K122" i="12" s="1"/>
  <c r="O123" i="12"/>
  <c r="Q123" i="12"/>
  <c r="Q122" i="12" s="1"/>
  <c r="V123" i="12"/>
  <c r="V122" i="12" s="1"/>
  <c r="K125" i="12"/>
  <c r="Q125" i="12"/>
  <c r="V125" i="12"/>
  <c r="G126" i="12"/>
  <c r="G125" i="12" s="1"/>
  <c r="I126" i="12"/>
  <c r="K126" i="12"/>
  <c r="M126" i="12"/>
  <c r="O126" i="12"/>
  <c r="O125" i="12" s="1"/>
  <c r="Q126" i="12"/>
  <c r="V126" i="12"/>
  <c r="G130" i="12"/>
  <c r="M130" i="12" s="1"/>
  <c r="I130" i="12"/>
  <c r="I125" i="12" s="1"/>
  <c r="K130" i="12"/>
  <c r="O130" i="12"/>
  <c r="Q130" i="12"/>
  <c r="V130" i="12"/>
  <c r="G135" i="12"/>
  <c r="I135" i="12"/>
  <c r="I134" i="12" s="1"/>
  <c r="K135" i="12"/>
  <c r="K134" i="12" s="1"/>
  <c r="M135" i="12"/>
  <c r="O135" i="12"/>
  <c r="Q135" i="12"/>
  <c r="V135" i="12"/>
  <c r="V134" i="12" s="1"/>
  <c r="G140" i="12"/>
  <c r="I140" i="12"/>
  <c r="K140" i="12"/>
  <c r="M140" i="12"/>
  <c r="O140" i="12"/>
  <c r="O134" i="12" s="1"/>
  <c r="Q140" i="12"/>
  <c r="V140" i="12"/>
  <c r="G146" i="12"/>
  <c r="G134" i="12" s="1"/>
  <c r="I146" i="12"/>
  <c r="K146" i="12"/>
  <c r="O146" i="12"/>
  <c r="Q146" i="12"/>
  <c r="V146" i="12"/>
  <c r="G154" i="12"/>
  <c r="M154" i="12" s="1"/>
  <c r="I154" i="12"/>
  <c r="K154" i="12"/>
  <c r="O154" i="12"/>
  <c r="Q154" i="12"/>
  <c r="V154" i="12"/>
  <c r="G158" i="12"/>
  <c r="I158" i="12"/>
  <c r="K158" i="12"/>
  <c r="M158" i="12"/>
  <c r="O158" i="12"/>
  <c r="Q158" i="12"/>
  <c r="V158" i="12"/>
  <c r="G168" i="12"/>
  <c r="I168" i="12"/>
  <c r="K168" i="12"/>
  <c r="M168" i="12"/>
  <c r="O168" i="12"/>
  <c r="Q168" i="12"/>
  <c r="V168" i="12"/>
  <c r="G176" i="12"/>
  <c r="M176" i="12" s="1"/>
  <c r="I176" i="12"/>
  <c r="K176" i="12"/>
  <c r="O176" i="12"/>
  <c r="Q176" i="12"/>
  <c r="V176" i="12"/>
  <c r="G181" i="12"/>
  <c r="M181" i="12" s="1"/>
  <c r="I181" i="12"/>
  <c r="K181" i="12"/>
  <c r="O181" i="12"/>
  <c r="Q181" i="12"/>
  <c r="Q134" i="12" s="1"/>
  <c r="V181" i="12"/>
  <c r="G187" i="12"/>
  <c r="I187" i="12"/>
  <c r="K187" i="12"/>
  <c r="M187" i="12"/>
  <c r="O187" i="12"/>
  <c r="Q187" i="12"/>
  <c r="V187" i="12"/>
  <c r="G194" i="12"/>
  <c r="I194" i="12"/>
  <c r="K194" i="12"/>
  <c r="M194" i="12"/>
  <c r="O194" i="12"/>
  <c r="Q194" i="12"/>
  <c r="V194" i="12"/>
  <c r="G203" i="12"/>
  <c r="M203" i="12" s="1"/>
  <c r="I203" i="12"/>
  <c r="K203" i="12"/>
  <c r="O203" i="12"/>
  <c r="Q203" i="12"/>
  <c r="V203" i="12"/>
  <c r="I204" i="12"/>
  <c r="Q204" i="12"/>
  <c r="G205" i="12"/>
  <c r="I205" i="12"/>
  <c r="K205" i="12"/>
  <c r="K204" i="12" s="1"/>
  <c r="M205" i="12"/>
  <c r="O205" i="12"/>
  <c r="Q205" i="12"/>
  <c r="V205" i="12"/>
  <c r="V204" i="12" s="1"/>
  <c r="G211" i="12"/>
  <c r="I211" i="12"/>
  <c r="K211" i="12"/>
  <c r="M211" i="12"/>
  <c r="O211" i="12"/>
  <c r="Q211" i="12"/>
  <c r="V211" i="12"/>
  <c r="G221" i="12"/>
  <c r="G204" i="12" s="1"/>
  <c r="I221" i="12"/>
  <c r="K221" i="12"/>
  <c r="O221" i="12"/>
  <c r="O204" i="12" s="1"/>
  <c r="Q221" i="12"/>
  <c r="V221" i="12"/>
  <c r="G223" i="12"/>
  <c r="I223" i="12"/>
  <c r="I222" i="12" s="1"/>
  <c r="K223" i="12"/>
  <c r="K222" i="12" s="1"/>
  <c r="M223" i="12"/>
  <c r="O223" i="12"/>
  <c r="Q223" i="12"/>
  <c r="V223" i="12"/>
  <c r="V222" i="12" s="1"/>
  <c r="G229" i="12"/>
  <c r="I229" i="12"/>
  <c r="K229" i="12"/>
  <c r="M229" i="12"/>
  <c r="O229" i="12"/>
  <c r="Q229" i="12"/>
  <c r="V229" i="12"/>
  <c r="G236" i="12"/>
  <c r="G222" i="12" s="1"/>
  <c r="I236" i="12"/>
  <c r="K236" i="12"/>
  <c r="O236" i="12"/>
  <c r="O222" i="12" s="1"/>
  <c r="Q236" i="12"/>
  <c r="V236" i="12"/>
  <c r="G244" i="12"/>
  <c r="M244" i="12" s="1"/>
  <c r="I244" i="12"/>
  <c r="K244" i="12"/>
  <c r="O244" i="12"/>
  <c r="Q244" i="12"/>
  <c r="V244" i="12"/>
  <c r="G248" i="12"/>
  <c r="I248" i="12"/>
  <c r="K248" i="12"/>
  <c r="M248" i="12"/>
  <c r="O248" i="12"/>
  <c r="Q248" i="12"/>
  <c r="V248" i="12"/>
  <c r="G252" i="12"/>
  <c r="I252" i="12"/>
  <c r="K252" i="12"/>
  <c r="M252" i="12"/>
  <c r="O252" i="12"/>
  <c r="Q252" i="12"/>
  <c r="V252" i="12"/>
  <c r="G256" i="12"/>
  <c r="M256" i="12" s="1"/>
  <c r="I256" i="12"/>
  <c r="K256" i="12"/>
  <c r="O256" i="12"/>
  <c r="Q256" i="12"/>
  <c r="V256" i="12"/>
  <c r="G260" i="12"/>
  <c r="M260" i="12" s="1"/>
  <c r="I260" i="12"/>
  <c r="K260" i="12"/>
  <c r="O260" i="12"/>
  <c r="Q260" i="12"/>
  <c r="Q222" i="12" s="1"/>
  <c r="V260" i="12"/>
  <c r="G262" i="12"/>
  <c r="G261" i="12" s="1"/>
  <c r="I262" i="12"/>
  <c r="K262" i="12"/>
  <c r="K261" i="12" s="1"/>
  <c r="M262" i="12"/>
  <c r="O262" i="12"/>
  <c r="O261" i="12" s="1"/>
  <c r="Q262" i="12"/>
  <c r="V262" i="12"/>
  <c r="G266" i="12"/>
  <c r="M266" i="12" s="1"/>
  <c r="I266" i="12"/>
  <c r="K266" i="12"/>
  <c r="O266" i="12"/>
  <c r="Q266" i="12"/>
  <c r="V266" i="12"/>
  <c r="G270" i="12"/>
  <c r="M270" i="12" s="1"/>
  <c r="I270" i="12"/>
  <c r="I261" i="12" s="1"/>
  <c r="K270" i="12"/>
  <c r="O270" i="12"/>
  <c r="Q270" i="12"/>
  <c r="Q261" i="12" s="1"/>
  <c r="V270" i="12"/>
  <c r="G281" i="12"/>
  <c r="I281" i="12"/>
  <c r="K281" i="12"/>
  <c r="M281" i="12"/>
  <c r="O281" i="12"/>
  <c r="Q281" i="12"/>
  <c r="V281" i="12"/>
  <c r="G291" i="12"/>
  <c r="I291" i="12"/>
  <c r="K291" i="12"/>
  <c r="M291" i="12"/>
  <c r="O291" i="12"/>
  <c r="Q291" i="12"/>
  <c r="V291" i="12"/>
  <c r="G297" i="12"/>
  <c r="M297" i="12" s="1"/>
  <c r="I297" i="12"/>
  <c r="K297" i="12"/>
  <c r="O297" i="12"/>
  <c r="Q297" i="12"/>
  <c r="V297" i="12"/>
  <c r="G301" i="12"/>
  <c r="M301" i="12" s="1"/>
  <c r="I301" i="12"/>
  <c r="K301" i="12"/>
  <c r="O301" i="12"/>
  <c r="Q301" i="12"/>
  <c r="V301" i="12"/>
  <c r="G307" i="12"/>
  <c r="I307" i="12"/>
  <c r="K307" i="12"/>
  <c r="M307" i="12"/>
  <c r="O307" i="12"/>
  <c r="Q307" i="12"/>
  <c r="V307" i="12"/>
  <c r="V261" i="12" s="1"/>
  <c r="G309" i="12"/>
  <c r="M309" i="12" s="1"/>
  <c r="I309" i="12"/>
  <c r="I308" i="12" s="1"/>
  <c r="K309" i="12"/>
  <c r="O309" i="12"/>
  <c r="O308" i="12" s="1"/>
  <c r="Q309" i="12"/>
  <c r="Q308" i="12" s="1"/>
  <c r="V309" i="12"/>
  <c r="G315" i="12"/>
  <c r="M315" i="12" s="1"/>
  <c r="I315" i="12"/>
  <c r="K315" i="12"/>
  <c r="K308" i="12" s="1"/>
  <c r="O315" i="12"/>
  <c r="Q315" i="12"/>
  <c r="V315" i="12"/>
  <c r="G320" i="12"/>
  <c r="I320" i="12"/>
  <c r="K320" i="12"/>
  <c r="M320" i="12"/>
  <c r="O320" i="12"/>
  <c r="Q320" i="12"/>
  <c r="V320" i="12"/>
  <c r="V308" i="12" s="1"/>
  <c r="G327" i="12"/>
  <c r="I327" i="12"/>
  <c r="K327" i="12"/>
  <c r="M327" i="12"/>
  <c r="O327" i="12"/>
  <c r="Q327" i="12"/>
  <c r="V327" i="12"/>
  <c r="G333" i="12"/>
  <c r="M333" i="12" s="1"/>
  <c r="I333" i="12"/>
  <c r="K333" i="12"/>
  <c r="O333" i="12"/>
  <c r="Q333" i="12"/>
  <c r="V333" i="12"/>
  <c r="G339" i="12"/>
  <c r="M339" i="12" s="1"/>
  <c r="I339" i="12"/>
  <c r="K339" i="12"/>
  <c r="O339" i="12"/>
  <c r="Q339" i="12"/>
  <c r="V339" i="12"/>
  <c r="G344" i="12"/>
  <c r="I344" i="12"/>
  <c r="K344" i="12"/>
  <c r="M344" i="12"/>
  <c r="O344" i="12"/>
  <c r="Q344" i="12"/>
  <c r="V344" i="12"/>
  <c r="G346" i="12"/>
  <c r="M346" i="12" s="1"/>
  <c r="M345" i="12" s="1"/>
  <c r="I346" i="12"/>
  <c r="I345" i="12" s="1"/>
  <c r="K346" i="12"/>
  <c r="O346" i="12"/>
  <c r="O345" i="12" s="1"/>
  <c r="Q346" i="12"/>
  <c r="Q345" i="12" s="1"/>
  <c r="V346" i="12"/>
  <c r="G363" i="12"/>
  <c r="M363" i="12" s="1"/>
  <c r="I363" i="12"/>
  <c r="K363" i="12"/>
  <c r="K345" i="12" s="1"/>
  <c r="O363" i="12"/>
  <c r="Q363" i="12"/>
  <c r="V363" i="12"/>
  <c r="G381" i="12"/>
  <c r="I381" i="12"/>
  <c r="K381" i="12"/>
  <c r="M381" i="12"/>
  <c r="O381" i="12"/>
  <c r="Q381" i="12"/>
  <c r="V381" i="12"/>
  <c r="V345" i="12" s="1"/>
  <c r="G387" i="12"/>
  <c r="I387" i="12"/>
  <c r="K387" i="12"/>
  <c r="M387" i="12"/>
  <c r="O387" i="12"/>
  <c r="Q387" i="12"/>
  <c r="V387" i="12"/>
  <c r="G394" i="12"/>
  <c r="O394" i="12"/>
  <c r="G395" i="12"/>
  <c r="M395" i="12" s="1"/>
  <c r="I395" i="12"/>
  <c r="I394" i="12" s="1"/>
  <c r="K395" i="12"/>
  <c r="K394" i="12" s="1"/>
  <c r="O395" i="12"/>
  <c r="Q395" i="12"/>
  <c r="Q394" i="12" s="1"/>
  <c r="V395" i="12"/>
  <c r="V394" i="12" s="1"/>
  <c r="G407" i="12"/>
  <c r="I407" i="12"/>
  <c r="K407" i="12"/>
  <c r="M407" i="12"/>
  <c r="O407" i="12"/>
  <c r="Q407" i="12"/>
  <c r="V407" i="12"/>
  <c r="G415" i="12"/>
  <c r="M415" i="12" s="1"/>
  <c r="I415" i="12"/>
  <c r="K415" i="12"/>
  <c r="O415" i="12"/>
  <c r="Q415" i="12"/>
  <c r="V415" i="12"/>
  <c r="G452" i="12"/>
  <c r="M452" i="12" s="1"/>
  <c r="I452" i="12"/>
  <c r="K452" i="12"/>
  <c r="O452" i="12"/>
  <c r="Q452" i="12"/>
  <c r="V452" i="12"/>
  <c r="G457" i="12"/>
  <c r="M457" i="12" s="1"/>
  <c r="I457" i="12"/>
  <c r="K457" i="12"/>
  <c r="O457" i="12"/>
  <c r="Q457" i="12"/>
  <c r="V457" i="12"/>
  <c r="G493" i="12"/>
  <c r="I493" i="12"/>
  <c r="K493" i="12"/>
  <c r="M493" i="12"/>
  <c r="O493" i="12"/>
  <c r="Q493" i="12"/>
  <c r="V493" i="12"/>
  <c r="G529" i="12"/>
  <c r="I529" i="12"/>
  <c r="K529" i="12"/>
  <c r="M529" i="12"/>
  <c r="O529" i="12"/>
  <c r="Q529" i="12"/>
  <c r="V529" i="12"/>
  <c r="G542" i="12"/>
  <c r="O542" i="12"/>
  <c r="G543" i="12"/>
  <c r="M543" i="12" s="1"/>
  <c r="M542" i="12" s="1"/>
  <c r="I543" i="12"/>
  <c r="I542" i="12" s="1"/>
  <c r="K543" i="12"/>
  <c r="K542" i="12" s="1"/>
  <c r="O543" i="12"/>
  <c r="Q543" i="12"/>
  <c r="Q542" i="12" s="1"/>
  <c r="V543" i="12"/>
  <c r="V542" i="12" s="1"/>
  <c r="G588" i="12"/>
  <c r="M588" i="12" s="1"/>
  <c r="I588" i="12"/>
  <c r="K588" i="12"/>
  <c r="O588" i="12"/>
  <c r="O587" i="12" s="1"/>
  <c r="Q588" i="12"/>
  <c r="V588" i="12"/>
  <c r="G589" i="12"/>
  <c r="M589" i="12" s="1"/>
  <c r="I589" i="12"/>
  <c r="I587" i="12" s="1"/>
  <c r="K589" i="12"/>
  <c r="O589" i="12"/>
  <c r="Q589" i="12"/>
  <c r="V589" i="12"/>
  <c r="G590" i="12"/>
  <c r="M590" i="12" s="1"/>
  <c r="I590" i="12"/>
  <c r="K590" i="12"/>
  <c r="K587" i="12" s="1"/>
  <c r="O590" i="12"/>
  <c r="Q590" i="12"/>
  <c r="Q587" i="12" s="1"/>
  <c r="V590" i="12"/>
  <c r="G592" i="12"/>
  <c r="I592" i="12"/>
  <c r="K592" i="12"/>
  <c r="M592" i="12"/>
  <c r="O592" i="12"/>
  <c r="Q592" i="12"/>
  <c r="V592" i="12"/>
  <c r="G593" i="12"/>
  <c r="I593" i="12"/>
  <c r="K593" i="12"/>
  <c r="M593" i="12"/>
  <c r="O593" i="12"/>
  <c r="Q593" i="12"/>
  <c r="V593" i="12"/>
  <c r="G595" i="12"/>
  <c r="M595" i="12" s="1"/>
  <c r="I595" i="12"/>
  <c r="K595" i="12"/>
  <c r="O595" i="12"/>
  <c r="Q595" i="12"/>
  <c r="V595" i="12"/>
  <c r="G596" i="12"/>
  <c r="M596" i="12" s="1"/>
  <c r="I596" i="12"/>
  <c r="K596" i="12"/>
  <c r="O596" i="12"/>
  <c r="Q596" i="12"/>
  <c r="V596" i="12"/>
  <c r="V587" i="12" s="1"/>
  <c r="K597" i="12"/>
  <c r="Q597" i="12"/>
  <c r="V597" i="12"/>
  <c r="G598" i="12"/>
  <c r="M598" i="12" s="1"/>
  <c r="M597" i="12" s="1"/>
  <c r="I598" i="12"/>
  <c r="K598" i="12"/>
  <c r="O598" i="12"/>
  <c r="O597" i="12" s="1"/>
  <c r="Q598" i="12"/>
  <c r="V598" i="12"/>
  <c r="G602" i="12"/>
  <c r="M602" i="12" s="1"/>
  <c r="I602" i="12"/>
  <c r="I597" i="12" s="1"/>
  <c r="K602" i="12"/>
  <c r="O602" i="12"/>
  <c r="Q602" i="12"/>
  <c r="V602" i="12"/>
  <c r="AE605" i="12"/>
  <c r="AF605" i="12"/>
  <c r="I20" i="1"/>
  <c r="I19" i="1"/>
  <c r="I18" i="1"/>
  <c r="AZ52" i="1"/>
  <c r="AZ50" i="1"/>
  <c r="AZ48" i="1"/>
  <c r="AZ46" i="1"/>
  <c r="AZ45" i="1"/>
  <c r="F42" i="1"/>
  <c r="G23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77" i="1" l="1"/>
  <c r="H41" i="1"/>
  <c r="I41" i="1" s="1"/>
  <c r="G42" i="1"/>
  <c r="G25" i="1" s="1"/>
  <c r="A25" i="1" s="1"/>
  <c r="A23" i="1"/>
  <c r="M394" i="12"/>
  <c r="M125" i="12"/>
  <c r="M308" i="12"/>
  <c r="M261" i="12"/>
  <c r="M587" i="12"/>
  <c r="M236" i="12"/>
  <c r="M222" i="12" s="1"/>
  <c r="G597" i="12"/>
  <c r="G587" i="12"/>
  <c r="G345" i="12"/>
  <c r="G308" i="12"/>
  <c r="M221" i="12"/>
  <c r="M204" i="12" s="1"/>
  <c r="M146" i="12"/>
  <c r="M134" i="12" s="1"/>
  <c r="M95" i="12"/>
  <c r="M85" i="12" s="1"/>
  <c r="I21" i="1"/>
  <c r="J58" i="1"/>
  <c r="J62" i="1"/>
  <c r="J66" i="1"/>
  <c r="J70" i="1"/>
  <c r="J74" i="1"/>
  <c r="J59" i="1"/>
  <c r="J63" i="1"/>
  <c r="J67" i="1"/>
  <c r="J71" i="1"/>
  <c r="J75" i="1"/>
  <c r="J60" i="1"/>
  <c r="J64" i="1"/>
  <c r="J68" i="1"/>
  <c r="J72" i="1"/>
  <c r="I39" i="1"/>
  <c r="I42" i="1" s="1"/>
  <c r="J39" i="1" s="1"/>
  <c r="J42" i="1" s="1"/>
  <c r="J76" i="1" l="1"/>
  <c r="J69" i="1"/>
  <c r="J61" i="1"/>
  <c r="J73" i="1"/>
  <c r="J65" i="1"/>
  <c r="G28" i="1"/>
  <c r="G26" i="1"/>
  <c r="A26" i="1"/>
  <c r="J41" i="1"/>
  <c r="A24" i="1"/>
  <c r="G24" i="1"/>
  <c r="A27" i="1" s="1"/>
  <c r="J40" i="1"/>
  <c r="J77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Mikulik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<sst xmlns="http://schemas.openxmlformats.org/spreadsheetml/2006/main" count="1815" uniqueCount="496">
  <si>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</si>
  <si>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</si>
  <si>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</si>
  <si>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</si>
  <si>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</si>
  <si>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</si>
  <si>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</si>
  <si>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</si>
  <si>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</si>
  <si>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</si>
  <si>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</si>
  <si>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</si>
  <si>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</si>
  <si>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</si>
  <si>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</si>
  <si>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</si>
  <si>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</si>
  <si>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</si>
  <si>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</si>
  <si>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</si>
  <si>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</si>
  <si>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</si>
  <si>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</si>
  <si>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</si>
  <si>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</si>
  <si>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</si>
  <si>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</si>
  <si>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</si>
  <si>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</si>
  <si>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</si>
  <si>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</si>
  <si>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</si>
  <si>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</si>
  <si>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</si>
  <si>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</si>
  <si>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</si>
  <si>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</si>
  <si>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</si>
  <si>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</si>
  <si>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</si>
  <si>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</si>
  <si>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</si>
  <si>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</si>
  <si>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22.19</t>
  </si>
  <si>
    <t>Stavební úpravy</t>
  </si>
  <si>
    <t>Botanická 39, byt č. 22</t>
  </si>
  <si>
    <t>Objekt:</t>
  </si>
  <si>
    <t>Rozpočet:</t>
  </si>
  <si>
    <t>22MM001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</si>
  <si>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</si>
  <si>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</si>
  <si>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</si>
  <si>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</si>
  <si>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</si>
  <si>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22MM001 -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</si>
  <si>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</si>
  <si>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</si>
  <si>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</si>
  <si>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</si>
  <si>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</si>
  <si>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</si>
  <si>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</si>
  <si>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</si>
  <si>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</si>
  <si>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</si>
  <si>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</si>
  <si>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</si>
  <si>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</si>
  <si>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</si>
  <si>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</si>
  <si>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</si>
  <si>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</si>
  <si>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</si>
  <si>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</si>
  <si>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</si>
  <si>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</si>
  <si>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</si>
  <si>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</si>
  <si>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</si>
  <si>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</si>
  <si>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</si>
  <si>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</si>
  <si>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</si>
  <si>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</si>
  <si>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</si>
  <si>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</si>
  <si>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</si>
  <si>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</si>
  <si>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</si>
  <si>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</si>
  <si>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</si>
  <si>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</si>
  <si>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</si>
  <si>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</si>
  <si>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</si>
  <si>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</si>
  <si>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</si>
  <si>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</si>
  <si>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</si>
  <si>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</si>
  <si>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</si>
  <si>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</si>
  <si>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</si>
  <si>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</si>
  <si>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</si>
  <si>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</si>
  <si>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</si>
  <si>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</si>
  <si>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</si>
  <si>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</si>
  <si>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</si>
  <si>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</si>
  <si>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</si>
  <si>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</si>
  <si>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</si>
  <si>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</si>
  <si>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</si>
  <si>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</si>
  <si>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</si>
  <si>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</si>
  <si>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</si>
  <si>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</si>
  <si>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</si>
  <si>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</si>
  <si>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</si>
  <si>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</si>
  <si>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</si>
  <si>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</si>
  <si>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</si>
  <si>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</t>
  </si>
  <si>
    <t>m2</t>
  </si>
  <si>
    <t>RTS 22/ I</t>
  </si>
  <si>
    <t>Práce</t>
  </si>
  <si>
    <t>POL1_</t>
  </si>
  <si>
    <t>Fólií Pe 0,05-0,2 mm, které se zřizují před úpravami povrchu, a obalení osazených dveřních zárubní před znečištěním při úpravách povrchu nástřikem plastických maltovin včetně pozdějšího odkrytí.</t>
  </si>
  <si>
    <t>POP</t>
  </si>
  <si>
    <t xml:space="preserve">Botanická 39, byt č. 22 : </t>
  </si>
  <si>
    <t>VV</t>
  </si>
  <si>
    <t xml:space="preserve">Dveře, zárubeň 0,05 m : </t>
  </si>
  <si>
    <t>Vstupní dveře - 0,90x2,02 : (0,90*2,02)</t>
  </si>
  <si>
    <t>Dveře na WC - 0,75x2,02 z obou stran : (0,75*2,02)*2</t>
  </si>
  <si>
    <t>Dveře do koupelny - 0,75x2,02 z obou stran : (0,75*2,02)*2</t>
  </si>
  <si>
    <t>Mezisoučet</t>
  </si>
  <si>
    <t xml:space="preserve">Okna : </t>
  </si>
  <si>
    <t>Pokoj - 1,48x1,41 : 2,09</t>
  </si>
  <si>
    <t>Kuchyň - 1,48x1,41 : 2,09</t>
  </si>
  <si>
    <t>612401191RU2</t>
  </si>
  <si>
    <t>Omítka malých ploch vnitřních stěn do 0,09 m2 , sádrou po hmoždinkách, skobách, rýhách,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</si>
  <si>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</si>
  <si>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</si>
  <si>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6.022.01 - Předsíň : 5</t>
  </si>
  <si>
    <t>6.022.02 - WC : 5</t>
  </si>
  <si>
    <t>6.022.03 - Koupelna : 5</t>
  </si>
  <si>
    <t>6.022.04 - Pokoj : 5</t>
  </si>
  <si>
    <t>6.022.05 - Kuchyně : 5</t>
  </si>
  <si>
    <t>612421637R00</t>
  </si>
  <si>
    <t>Omítka vnitřní zdiva, MVC, štuková položka obsahuje cementový postřik , jádrovou hladkou omítku a finální štuk</t>
  </si>
  <si>
    <t>Včetně zapravení ostění, systémových rohových lišt a začišťovacích profilů.</t>
  </si>
  <si>
    <t xml:space="preserve">Zapravení po vybourané skříni : </t>
  </si>
  <si>
    <t xml:space="preserve">6.022.01 - Předsíň : </t>
  </si>
  <si>
    <t>vestavěná : 2,57*(0,66+1,10+0,66)</t>
  </si>
  <si>
    <t>vedle WC : 2,57*(0,66+0,80+0,66)</t>
  </si>
  <si>
    <t>nade dveřmi : 0,40*(0,54+1,02+0,54)+0,54*1,02</t>
  </si>
  <si>
    <t xml:space="preserve">6.022.05 - Kuchyně : </t>
  </si>
  <si>
    <t>vestavěná : 2,63*(0,60+0,92)</t>
  </si>
  <si>
    <t>612421626R00</t>
  </si>
  <si>
    <t>Omítka vnitřní zdiva, MVC, hladká položka obsahuje cementový postřik , jádrovou hladkou omítku</t>
  </si>
  <si>
    <t xml:space="preserve">Omítka pod obklady : </t>
  </si>
  <si>
    <t>6.022.05 - Kuchyně - obklad za linkou : (0,86-0,52)*(5,22-2,70)</t>
  </si>
  <si>
    <t>6.022.05 - Kuchyně - obklad v rohu : 0,86*2,70</t>
  </si>
  <si>
    <t>632411105R00</t>
  </si>
  <si>
    <t>Samonivelační stěrka, ruč.zpracování tl.5 mm</t>
  </si>
  <si>
    <t>6.022.05 - Kuchyně : 9,90</t>
  </si>
  <si>
    <t>771315111R00</t>
  </si>
  <si>
    <t>Penetrace cement.a anhydrit.podkladu</t>
  </si>
  <si>
    <t>900      RT1</t>
  </si>
  <si>
    <t>HZS Práce v tarifní třídě 4</t>
  </si>
  <si>
    <t>h</t>
  </si>
  <si>
    <t>Prav.M</t>
  </si>
  <si>
    <t>POL10_</t>
  </si>
  <si>
    <t>Drobné montáže v rámci bytu a ostatní práce, které nejsou zahrnuty v soupisu např. zrcadla, zásuvky, světla, garnyže, záclony, apod.</t>
  </si>
  <si>
    <t>bourací práce, demontáže : 5</t>
  </si>
  <si>
    <t>montáže : 5</t>
  </si>
  <si>
    <t>952901110R00</t>
  </si>
  <si>
    <t>Čištění mytím vnějších ploch oken a dveří</t>
  </si>
  <si>
    <t>Vstupní dveře - 0,90x2,02 z obou stran : (0,90*2,02)*2</t>
  </si>
  <si>
    <t>6.022.04 - Pokoj - 1,48x1,41 : 1,48*1,41</t>
  </si>
  <si>
    <t>6.022.05 - Kuchyně - 1,48x1,41 : 1,48*1,41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</si>
  <si>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</si>
  <si>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</si>
  <si>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</si>
  <si>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6.022.01 - Předsíň : 7,20</t>
  </si>
  <si>
    <t>6.022.02 - WC : 1,30</t>
  </si>
  <si>
    <t>6.022.03 - Koupelna : 2,80</t>
  </si>
  <si>
    <t>6.022.04 - Pokoj : 17,10</t>
  </si>
  <si>
    <t>965048515R00x</t>
  </si>
  <si>
    <t>Vyčištění a leštění betonových povrchů - betonová podlaha v předsíni</t>
  </si>
  <si>
    <t>Vlastní</t>
  </si>
  <si>
    <t>Indiv</t>
  </si>
  <si>
    <t xml:space="preserve">Broušení teraca : </t>
  </si>
  <si>
    <t>965048515R00</t>
  </si>
  <si>
    <t>Broušení betonových povrchů pod PVC</t>
  </si>
  <si>
    <t>965081713R00</t>
  </si>
  <si>
    <t>Bourání dlažeb keramických tl.10 mm</t>
  </si>
  <si>
    <t>pod linkou : 2,00*0,40</t>
  </si>
  <si>
    <t>965081702R00</t>
  </si>
  <si>
    <t xml:space="preserve">Bourání soklíků z dlažeb keramických </t>
  </si>
  <si>
    <t>m</t>
  </si>
  <si>
    <t>6.022.05 - Kuchyně - sokl : (5,43)</t>
  </si>
  <si>
    <t>6.022.01 - Předsíň - sokl : (14,10)</t>
  </si>
  <si>
    <t>6.022.01 - Předsíň - otvory : -1*(3*0,90+2*0,75)</t>
  </si>
  <si>
    <t>968061125R00</t>
  </si>
  <si>
    <t>Vyvěšení dřevěných dveřních křídel pl. do 2 m2</t>
  </si>
  <si>
    <t>Dveře kuchyně : 1</t>
  </si>
  <si>
    <t>Dveře pokoj : 2</t>
  </si>
  <si>
    <t>978059531R00</t>
  </si>
  <si>
    <t>Odsekání vnitřních obkladů stěn nad 2 m2</t>
  </si>
  <si>
    <t>999281151R00</t>
  </si>
  <si>
    <t>Přesun hmot pro opravy a údržbu do v. 25 m,nošením</t>
  </si>
  <si>
    <t>t</t>
  </si>
  <si>
    <t>721170000x01</t>
  </si>
  <si>
    <t>Příprava pro AP a myčku včetně armatur s ohledem na stáří objektu a stav stávajících rozvodů</t>
  </si>
  <si>
    <t>soubor</t>
  </si>
  <si>
    <t>Kalkul</t>
  </si>
  <si>
    <t>Kompletní dodávka a montáž včetně uvedení do provozu, prostupů, zaškolení, seřízení, zkoušek dle příslušných ČSN a dalších pomocných prací a zednických přípomocí.</t>
  </si>
  <si>
    <t>722131000x01</t>
  </si>
  <si>
    <t>725310823R00</t>
  </si>
  <si>
    <t>Demontáž dřezů 1dílných v kuchyňské sestavě</t>
  </si>
  <si>
    <t>6.022.05 - Kuchyně : 1</t>
  </si>
  <si>
    <t>725820801R00</t>
  </si>
  <si>
    <t>Demontáž baterie nástěnné do G 3/4</t>
  </si>
  <si>
    <t>766661112R00</t>
  </si>
  <si>
    <t>Montáž dveří do zárubně,otevíravých 1kř.do 0,8 m</t>
  </si>
  <si>
    <t>611601213R</t>
  </si>
  <si>
    <t>Dveře vnitřní plné 1kř. 80x197 cm , dle standardu investora</t>
  </si>
  <si>
    <t>SPCM</t>
  </si>
  <si>
    <t>Specifikace</t>
  </si>
  <si>
    <t>POL3_</t>
  </si>
  <si>
    <t>Dle stávajícího stavu, nutné zaměřit - případné upravení stávající zárubně dle nových dveří - převaření pantů.</t>
  </si>
  <si>
    <t>766662811R00</t>
  </si>
  <si>
    <t>Demontáž prahů dveří 1křídlových</t>
  </si>
  <si>
    <t>Vstupní dveře - 0,90x2,02 : 1</t>
  </si>
  <si>
    <t>Dveře na WC - 0,75x2,02 : 1</t>
  </si>
  <si>
    <t>Dveře do koupelny - 0,75x2,02 : 1</t>
  </si>
  <si>
    <t>Dveře do pokoje - 0,90x2,02 : 2</t>
  </si>
  <si>
    <t>Dveře do kuchyně - 0,90x2,02 : 1</t>
  </si>
  <si>
    <t>766812840R00</t>
  </si>
  <si>
    <t>Demontáž kuchyňských linek do 2,1 m</t>
  </si>
  <si>
    <t>766825811R00</t>
  </si>
  <si>
    <t xml:space="preserve">Demontáž vestavěných skříní </t>
  </si>
  <si>
    <t>vestavěná : 1</t>
  </si>
  <si>
    <t>vedle WC : 1</t>
  </si>
  <si>
    <t>police nade dveřmi : 1</t>
  </si>
  <si>
    <t>vedle linky : 1</t>
  </si>
  <si>
    <t>766695212R00</t>
  </si>
  <si>
    <t>Montáž prahů dveří jednokřídlových š. do 10 cm</t>
  </si>
  <si>
    <t>61187121Rx</t>
  </si>
  <si>
    <t>Prah dubový délka 65 cm šířka 10 cm tl. 2 cm</t>
  </si>
  <si>
    <t>61187156R</t>
  </si>
  <si>
    <t>Prah dubový délka 80 cm šířka 10 cm tl. 2 cm</t>
  </si>
  <si>
    <t>766670021R00</t>
  </si>
  <si>
    <t>Montáž kliky a štítku</t>
  </si>
  <si>
    <t>Dveře koupelna : 1</t>
  </si>
  <si>
    <t>Dveře WC : 1</t>
  </si>
  <si>
    <t>54914591R</t>
  </si>
  <si>
    <t>Kliky se štítem, dveřní kování</t>
  </si>
  <si>
    <t>Stavební kování</t>
  </si>
  <si>
    <t>klika - klika</t>
  </si>
  <si>
    <t>998766103R00</t>
  </si>
  <si>
    <t>Přesun hmot pro truhlářské konstr., výšky do 24 m</t>
  </si>
  <si>
    <t>Přesun hmot</t>
  </si>
  <si>
    <t>POL7_</t>
  </si>
  <si>
    <t>771475014R00</t>
  </si>
  <si>
    <t>Obklad soklíků keram.rovných, tmel</t>
  </si>
  <si>
    <t>Montáž soklíků z dlaždic keramických výšky 100 mm, soklíků vodorovných, kladených do flexibilního tmele.</t>
  </si>
  <si>
    <t>597642410R</t>
  </si>
  <si>
    <t>Dlažba sokl 300x80x9 mm, dle standardu investora</t>
  </si>
  <si>
    <t>Začátek provozního součtu</t>
  </si>
  <si>
    <t xml:space="preserve">  6.022.01 - Předsíň - sokl : (14,10)</t>
  </si>
  <si>
    <t xml:space="preserve">  6.022.01 - Předsíň - otvory : -1*(3*0,90+2*0,75)</t>
  </si>
  <si>
    <t xml:space="preserve">  Mezisoučet</t>
  </si>
  <si>
    <t xml:space="preserve">  počet + ztratné 10 % : (9,90/0,30)*1,1</t>
  </si>
  <si>
    <t>Konec provozního součtu</t>
  </si>
  <si>
    <t>počet kusů : 37</t>
  </si>
  <si>
    <t>998771103R00</t>
  </si>
  <si>
    <t>Přesun hmot pro podlahy z dlaždic, výšky do 24 m</t>
  </si>
  <si>
    <t>775411810R00</t>
  </si>
  <si>
    <t>Demontáž lišt dřevěných, přibíjených</t>
  </si>
  <si>
    <t xml:space="preserve">Obvod místnosti : </t>
  </si>
  <si>
    <t>6.022.04 - Pokoj : 16,86</t>
  </si>
  <si>
    <t>- otvory : -2*0,90</t>
  </si>
  <si>
    <t>775413010R00</t>
  </si>
  <si>
    <t>Montáž podlahové lišty ze dřeva, přibíjené</t>
  </si>
  <si>
    <t>Včetně spojovacích prostředků.</t>
  </si>
  <si>
    <t>61418053R</t>
  </si>
  <si>
    <t>Lišta parketová plochá, dle standardu investora</t>
  </si>
  <si>
    <t>Koeficient ztratné 10 %: 0,10</t>
  </si>
  <si>
    <t>775592000R00</t>
  </si>
  <si>
    <t>Broušení dřevěných podlah hrubé+střední+jemné</t>
  </si>
  <si>
    <t>775599130R00x</t>
  </si>
  <si>
    <t>Vyspravení "rozjetých" parket</t>
  </si>
  <si>
    <t>775599130R00</t>
  </si>
  <si>
    <t>Celoplošné přetmelení spárovým tmelem</t>
  </si>
  <si>
    <t>775599141R00</t>
  </si>
  <si>
    <t>Lak dřevěných podlah 1x základní + 2x lak, přebroušení</t>
  </si>
  <si>
    <t>998775103R00</t>
  </si>
  <si>
    <t>Přesun hmot pro podlahy vlysové, výšky do 24 m</t>
  </si>
  <si>
    <t>776101101R00</t>
  </si>
  <si>
    <t>Vysávání podlah prům.vysavačem pod povlak.podlahy</t>
  </si>
  <si>
    <t>776101121R00</t>
  </si>
  <si>
    <t>Provedení penetrace podkladu pod.povlak.podlahy</t>
  </si>
  <si>
    <t>776421100R00</t>
  </si>
  <si>
    <t>Lepení podlahových soklíků z PVC a vinylu</t>
  </si>
  <si>
    <t>6.022.05 - Kuchyně : 13,42</t>
  </si>
  <si>
    <t xml:space="preserve">- otvory : </t>
  </si>
  <si>
    <t>Dveře do pokoje : -0,90</t>
  </si>
  <si>
    <t>Dveře do kuchyně : -0,90</t>
  </si>
  <si>
    <t xml:space="preserve">- obklad : </t>
  </si>
  <si>
    <t>6.022.05 - Kuchyně - za linkou : -1*(5,22)</t>
  </si>
  <si>
    <t>28342458R</t>
  </si>
  <si>
    <t>Lišta soklová, dle standardu investora</t>
  </si>
  <si>
    <t>POL3_0</t>
  </si>
  <si>
    <t>776511820R00</t>
  </si>
  <si>
    <t>Odstranění PVC a koberců lepených s podložkou</t>
  </si>
  <si>
    <t>- dlažba pod linkou : -2,0*0,40</t>
  </si>
  <si>
    <t>776521200R00</t>
  </si>
  <si>
    <t>Lepení povlakových podlah z dílců PVC a CV (vinyl)</t>
  </si>
  <si>
    <t>284122171R</t>
  </si>
  <si>
    <t>Podlahovina PVC tl. 2,0 mm, dle standardu investora</t>
  </si>
  <si>
    <t>998776103R00</t>
  </si>
  <si>
    <t>Přesun hmot pro podlahy povlakové, výšky do 24 m</t>
  </si>
  <si>
    <t>781101210R00</t>
  </si>
  <si>
    <t>Penetrace podkladu pod obklady</t>
  </si>
  <si>
    <t>Včetně dodávky materiálu.</t>
  </si>
  <si>
    <t>781475116R00</t>
  </si>
  <si>
    <t>Obklad vnitřní stěn keramický, do tmele</t>
  </si>
  <si>
    <t>597813600R</t>
  </si>
  <si>
    <t>Obkládačka 20x20 cm , dle standardu investora</t>
  </si>
  <si>
    <t>781000000Rx01</t>
  </si>
  <si>
    <t>Lišta ukončovací k obkladům uzavřená obloučková lišta z PVC</t>
  </si>
  <si>
    <t>Včetně dodávky lišty.</t>
  </si>
  <si>
    <t>6.022.05 - Kuchyně - obklad za linkou : 2*(5,22-2,70)</t>
  </si>
  <si>
    <t>6.022.05 - Kuchyně - obklad v rohu : (2,70)</t>
  </si>
  <si>
    <t>781000000Rx02</t>
  </si>
  <si>
    <t>Lišta rohová k obkladům - vnější roh uzavřená obloučková lišta z PVC</t>
  </si>
  <si>
    <t>6.022.05 - Kuchyně - obklad za linkou : (0,86-0,52)</t>
  </si>
  <si>
    <t>6.022.05 - Kuchyně - obklad v rohu : (0,86)+(0,52)</t>
  </si>
  <si>
    <t>781000000x03</t>
  </si>
  <si>
    <t>Lišta koutová k obkladům - vnitřní roh obloučková lišta z PVC</t>
  </si>
  <si>
    <t>6.022.05 - Kuchyně - obklad v rohu : (0,86)</t>
  </si>
  <si>
    <t>998781103R00</t>
  </si>
  <si>
    <t>Přesun hmot pro obklady keramické, výšky do 24 m</t>
  </si>
  <si>
    <t>783201831R00</t>
  </si>
  <si>
    <t>Odstr. nátěrů z kovových konstr. chem.odstraňovači</t>
  </si>
  <si>
    <t xml:space="preserve">Zárubně : </t>
  </si>
  <si>
    <t xml:space="preserve">Vstupní dveře - 0,90x2,02 : </t>
  </si>
  <si>
    <t>2*0,05*0,90+2*0,05*2,02</t>
  </si>
  <si>
    <t>2*0,10*1,97+0,10*0,80</t>
  </si>
  <si>
    <t xml:space="preserve">Dveře na WC - 0,75x2,02 : </t>
  </si>
  <si>
    <t>2*0,05*0,75+2*0,05*2,02</t>
  </si>
  <si>
    <t>2*0,10*1,97+0,10*0,65</t>
  </si>
  <si>
    <t xml:space="preserve">Dveře do koupelny - 0,75x2,02 : </t>
  </si>
  <si>
    <t>2*0,05*0,65+2*0,05*(1,97+0,05)</t>
  </si>
  <si>
    <t xml:space="preserve">Topení : </t>
  </si>
  <si>
    <t>6.022.04 - Pokoj : 5,00</t>
  </si>
  <si>
    <t>6.022.05 - Kuchyně : 5,00</t>
  </si>
  <si>
    <t>783225100R00</t>
  </si>
  <si>
    <t>Nátěr syntetický kovových konstrukcí 2x + 1x email</t>
  </si>
  <si>
    <t>Včetně pomocného lešení.</t>
  </si>
  <si>
    <t>783601815R00</t>
  </si>
  <si>
    <t>Odstranění nátěrů, truhlářské, oškrábáním</t>
  </si>
  <si>
    <t>Vstupní dveře - 0,90x2,02 : 2*0,90*2,02</t>
  </si>
  <si>
    <t>Dveře na WC - 0,75x2,02 : 2*0,75*2,02</t>
  </si>
  <si>
    <t>Dveře do koupelny - 0,75x2,02 : 2*0,75*2,02</t>
  </si>
  <si>
    <t>783624920R00</t>
  </si>
  <si>
    <t>Údržba, nátěr synt. truhl.výr. 2x +1x email +1x tm nátěr barvou dle stávajících zárubní</t>
  </si>
  <si>
    <t>Přetmelení děr, repase lokálního poškození, nátěr, lak.</t>
  </si>
  <si>
    <t>784011221RT2</t>
  </si>
  <si>
    <t>Zakrytí předmětů, včetně odstranění včetně dodávky fólie tl. 0,04 mm</t>
  </si>
  <si>
    <t xml:space="preserve">6.022.02 - WC : </t>
  </si>
  <si>
    <t>WC : 1,50*1,50</t>
  </si>
  <si>
    <t xml:space="preserve">6.022.03 - Koupelna : </t>
  </si>
  <si>
    <t>vana : 2,00*1,00</t>
  </si>
  <si>
    <t>umyvadlo : 1,00*1,00</t>
  </si>
  <si>
    <t xml:space="preserve">6.022.04 - Pokoj : </t>
  </si>
  <si>
    <t>topení : 1,50*1,00</t>
  </si>
  <si>
    <t>784011222RT2</t>
  </si>
  <si>
    <t>Zakrytí podlah včetně papírové lepenky</t>
  </si>
  <si>
    <t>784011111R00</t>
  </si>
  <si>
    <t>Oprášení/ometení podkladu</t>
  </si>
  <si>
    <t xml:space="preserve">obvodxSV : </t>
  </si>
  <si>
    <t>6.022.01 - Předsíň - 14,50x2,57 : 14,50*2,57</t>
  </si>
  <si>
    <t>6.022.02 - WC - 4,90x2,58 : 4,90*2,58</t>
  </si>
  <si>
    <t>6.022.03 - Koupelna - 7,06x2,58 : 7,06*2,58</t>
  </si>
  <si>
    <t>6.022.04 - Pokoj - 16,86x2,63 : 16,86*2,63</t>
  </si>
  <si>
    <t>6.022.05 - Kuchyně - 13,42x2,63 : 13,42*2,63</t>
  </si>
  <si>
    <t xml:space="preserve">dveře : </t>
  </si>
  <si>
    <t>Vstupní dveře - 0,90x2,02 : -2*0,90*2,02</t>
  </si>
  <si>
    <t>Dveře na WC - 0,75x2,02 : -2*0,75*2,02</t>
  </si>
  <si>
    <t>Dveře do koupelny - 0,75x2,02 : -2*0,75*2,02</t>
  </si>
  <si>
    <t>Dveře do pokoje - 0,90x2,02, 2 kusy : -2*2*0,90*2,02</t>
  </si>
  <si>
    <t>Dveře do kuchyně - 0,90x2,02 : -2*0,90*2,02</t>
  </si>
  <si>
    <t xml:space="preserve">okna : </t>
  </si>
  <si>
    <t>6.022.04 - Pokoj - 1,48x1,41 : -1*1,48*1,41</t>
  </si>
  <si>
    <t>6.022.05 - Kuchyně - 1,48x1,41 : -1*1,48*1,41</t>
  </si>
  <si>
    <t>6.022.05 - Kuchyně - obklad za linkou : -1*(0,86-0,52)*(5,22-2,70)</t>
  </si>
  <si>
    <t>6.022.05 - Kuchyně - obklad v rohu : -1*0,86*2,70</t>
  </si>
  <si>
    <t>6.022.03 - Koupelna : -1*(5,99)*(1,86)</t>
  </si>
  <si>
    <t>6.022.02 - WC : -1*(3,85)*(1,60)</t>
  </si>
  <si>
    <t xml:space="preserve">Stropy : </t>
  </si>
  <si>
    <t xml:space="preserve">špalety : </t>
  </si>
  <si>
    <t>6.022.04 - Pokoj - 1,48x1,41 : 2*0,19*1,41+0,19*1,48</t>
  </si>
  <si>
    <t>6.022.05 - Kuchyně - 1,48x1,41 : 2*0,19*1,41+0,19*1,48</t>
  </si>
  <si>
    <t>784011121R00</t>
  </si>
  <si>
    <t>Broušení štuků a nových omítek</t>
  </si>
  <si>
    <t>Odkaz na mn. položky pořadí 3 : 17,05620</t>
  </si>
  <si>
    <t>Odkaz na mn. položky pořadí 4 : 3,17880</t>
  </si>
  <si>
    <t>784191201R00</t>
  </si>
  <si>
    <t>Penetrace podkladu hloubková 1x</t>
  </si>
  <si>
    <t>Příprava povrchu Penetrace (napouštění) podkladu disperzní, jednonásobná.</t>
  </si>
  <si>
    <t>Vstupní dveře - 0,90x2,02 : -1*0,90*2,02</t>
  </si>
  <si>
    <t>Dveře na WC - 0,75x2,02 : -1*0,75*2,02</t>
  </si>
  <si>
    <t>Dveře do koupelny - 0,75x2,02 : -1*0,75*2,02</t>
  </si>
  <si>
    <t>Dveře do pokoje - 0,90x2,02, 2 kusy : -2*0,90*2,02</t>
  </si>
  <si>
    <t>Dveře do kuchyně - 0,90x2,02 : -1*0,90*2,02</t>
  </si>
  <si>
    <t xml:space="preserve">- obklad za linkou : </t>
  </si>
  <si>
    <t>784114222R00</t>
  </si>
  <si>
    <t>Malba, barva, bez penetrace, 2 x</t>
  </si>
  <si>
    <t>Malby latexové  , barevné (bez ohledu na počet a odstín barev), dvojnásobné.</t>
  </si>
  <si>
    <t>784402801R00</t>
  </si>
  <si>
    <t>Odstranění malby oškrábáním v místnosti H do 3,8 m</t>
  </si>
  <si>
    <t>Dveře do pokoje - 0,90x2,02 : -1*0,90*2,02</t>
  </si>
  <si>
    <t>210810000x05</t>
  </si>
  <si>
    <t>Demontáže svítidel, zásuvek a vypínačů, nové zásuvky a vypínače, příprava pro světla byt 1+1</t>
  </si>
  <si>
    <t/>
  </si>
  <si>
    <t>Odstranění stávajících, světel, vypínačů, zásuvek. Nové nové zásuvky, vypínače, příprava pro přisazená stropní svítidla.</t>
  </si>
  <si>
    <t>Nová svitidla do koupelny, chodby a WC, dle standadu investora.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</si>
  <si>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</si>
  <si>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</si>
  <si>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</si>
  <si>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</si>
  <si>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</si>
  <si>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</si>
  <si>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</si>
  <si>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</si>
  <si>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</si>
  <si>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</si>
  <si>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</si>
  <si>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</si>
  <si>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</si>
  <si>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</si>
  <si>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</si>
  <si>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</si>
  <si>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</si>
  <si>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</si>
  <si>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</si>
  <si>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</si>
  <si>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</si>
  <si>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</si>
  <si>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</si>
  <si>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</si>
  <si>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</si>
  <si>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	IP44</t>
  </si>
  <si>
    <t>Napětí (V):230 V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</si>
  <si>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</si>
  <si>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</si>
  <si>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</si>
  <si>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</si>
  <si>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</si>
  <si>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</si>
  <si>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</si>
  <si>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</si>
  <si>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</si>
  <si>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</si>
  <si>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</si>
  <si>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</si>
  <si>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</si>
  <si>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</si>
  <si>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979990107R00</t>
  </si>
  <si>
    <t>Poplatek za uložení suti - směs betonu, cihel, dřeva, skupina odpadu 170904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</si>
  <si>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</si>
  <si>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</si>
  <si>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</si>
  <si>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</si>
  <si>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</si>
  <si>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</si>
  <si>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plynovodu.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</si>
  <si>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</si>
  <si>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</si>
  <si>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</si>
  <si>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</si>
  <si>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</si>
  <si>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</si>
  <si>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Níže uvedený standard je navržen jako minimální a muže být dodavatelem zaměněn za standard vyšší.</t>
  </si>
  <si>
    <t>Stadard svítidel: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</si>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</sst>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4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8" t="s">
        <v>41</v>
      </c>
      <c r="B2" s="208"/>
      <c r="C2" s="208"/>
      <c r="D2" s="208"/>
      <c r="E2" s="208"/>
      <c r="F2" s="208"/>
      <c r="G2" s="20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245" t="s">
        <v>4</v>
      </c>
      <c r="C1" s="246"/>
      <c r="D1" s="246"/>
      <c r="E1" s="246"/>
      <c r="F1" s="246"/>
      <c r="G1" s="246"/>
      <c r="H1" s="246"/>
      <c r="I1" s="246"/>
      <c r="J1" s="247"/>
    </row>
    <row r="2" spans="1:15" ht="36" customHeight="1" x14ac:dyDescent="0.2">
      <c r="A2" s="2"/>
      <c r="B2" s="77" t="s">
        <v>24</v>
      </c>
      <c r="C2" s="78"/>
      <c r="D2" s="79" t="s">
        <v>48</v>
      </c>
      <c r="E2" s="251" t="s">
        <v>49</v>
      </c>
      <c r="F2" s="252"/>
      <c r="G2" s="252"/>
      <c r="H2" s="252"/>
      <c r="I2" s="252"/>
      <c r="J2" s="253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54" t="s">
        <v>45</v>
      </c>
      <c r="F3" s="255"/>
      <c r="G3" s="255"/>
      <c r="H3" s="255"/>
      <c r="I3" s="255"/>
      <c r="J3" s="256"/>
    </row>
    <row r="4" spans="1:15" ht="23.25" customHeight="1" x14ac:dyDescent="0.2">
      <c r="A4" s="76">
        <v>5795</v>
      </c>
      <c r="B4" s="82" t="s">
        <v>47</v>
      </c>
      <c r="C4" s="83"/>
      <c r="D4" s="84" t="s">
        <v>43</v>
      </c>
      <c r="E4" s="234" t="s">
        <v>44</v>
      </c>
      <c r="F4" s="235"/>
      <c r="G4" s="235"/>
      <c r="H4" s="235"/>
      <c r="I4" s="235"/>
      <c r="J4" s="236"/>
    </row>
    <row r="5" spans="1:15" ht="24" customHeight="1" x14ac:dyDescent="0.2">
      <c r="A5" s="2"/>
      <c r="B5" s="31" t="s">
        <v>23</v>
      </c>
      <c r="D5" s="239"/>
      <c r="E5" s="240"/>
      <c r="F5" s="240"/>
      <c r="G5" s="240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41"/>
      <c r="E6" s="242"/>
      <c r="F6" s="242"/>
      <c r="G6" s="24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43"/>
      <c r="F7" s="244"/>
      <c r="G7" s="24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58"/>
      <c r="E11" s="258"/>
      <c r="F11" s="258"/>
      <c r="G11" s="258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33"/>
      <c r="E12" s="233"/>
      <c r="F12" s="233"/>
      <c r="G12" s="233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37"/>
      <c r="F13" s="238"/>
      <c r="G13" s="23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57"/>
      <c r="F15" s="257"/>
      <c r="G15" s="259"/>
      <c r="H15" s="259"/>
      <c r="I15" s="259" t="s">
        <v>31</v>
      </c>
      <c r="J15" s="260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22"/>
      <c r="F16" s="223"/>
      <c r="G16" s="222"/>
      <c r="H16" s="223"/>
      <c r="I16" s="222">
        <f>SUMIF(F58:F76,A16,I58:I76)+SUMIF(F58:F76,"PSU",I58:I76)</f>
        <v>0</v>
      </c>
      <c r="J16" s="224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22"/>
      <c r="F17" s="223"/>
      <c r="G17" s="222"/>
      <c r="H17" s="223"/>
      <c r="I17" s="222">
        <f>SUMIF(F58:F76,A17,I58:I76)</f>
        <v>0</v>
      </c>
      <c r="J17" s="224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22"/>
      <c r="F18" s="223"/>
      <c r="G18" s="222"/>
      <c r="H18" s="223"/>
      <c r="I18" s="222">
        <f>SUMIF(F58:F76,A18,I58:I76)</f>
        <v>0</v>
      </c>
      <c r="J18" s="224"/>
    </row>
    <row r="19" spans="1:10" ht="23.25" customHeight="1" x14ac:dyDescent="0.2">
      <c r="A19" s="140" t="s">
        <v>100</v>
      </c>
      <c r="B19" s="38" t="s">
        <v>29</v>
      </c>
      <c r="C19" s="62"/>
      <c r="D19" s="63"/>
      <c r="E19" s="222"/>
      <c r="F19" s="223"/>
      <c r="G19" s="222"/>
      <c r="H19" s="223"/>
      <c r="I19" s="222">
        <f>SUMIF(F58:F76,A19,I58:I76)</f>
        <v>0</v>
      </c>
      <c r="J19" s="224"/>
    </row>
    <row r="20" spans="1:10" ht="23.25" customHeight="1" x14ac:dyDescent="0.2">
      <c r="A20" s="140" t="s">
        <v>99</v>
      </c>
      <c r="B20" s="38" t="s">
        <v>30</v>
      </c>
      <c r="C20" s="62"/>
      <c r="D20" s="63"/>
      <c r="E20" s="222"/>
      <c r="F20" s="223"/>
      <c r="G20" s="222"/>
      <c r="H20" s="223"/>
      <c r="I20" s="222">
        <f>SUMIF(F58:F76,A20,I58:I76)</f>
        <v>0</v>
      </c>
      <c r="J20" s="224"/>
    </row>
    <row r="21" spans="1:10" ht="23.25" customHeight="1" x14ac:dyDescent="0.2">
      <c r="A21" s="2"/>
      <c r="B21" s="48" t="s">
        <v>31</v>
      </c>
      <c r="C21" s="64"/>
      <c r="D21" s="65"/>
      <c r="E21" s="225"/>
      <c r="F21" s="261"/>
      <c r="G21" s="225"/>
      <c r="H21" s="261"/>
      <c r="I21" s="225">
        <f>SUM(I16:J20)</f>
        <v>0</v>
      </c>
      <c r="J21" s="22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0">
        <f>ZakladDPHSniVypocet</f>
        <v>0</v>
      </c>
      <c r="H23" s="221"/>
      <c r="I23" s="22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8">
        <f>A23</f>
        <v>0</v>
      </c>
      <c r="H24" s="219"/>
      <c r="I24" s="21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0">
        <f>ZakladDPHZaklVypocet</f>
        <v>0</v>
      </c>
      <c r="H25" s="221"/>
      <c r="I25" s="22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48">
        <f>A25</f>
        <v>0</v>
      </c>
      <c r="H26" s="249"/>
      <c r="I26" s="24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50">
        <f>CenaCelkem-(ZakladDPHSni+DPHSni+ZakladDPHZakl+DPHZakl)</f>
        <v>0</v>
      </c>
      <c r="H27" s="250"/>
      <c r="I27" s="250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8">
        <f>ZakladDPHSniVypocet+ZakladDPHZaklVypocet</f>
        <v>0</v>
      </c>
      <c r="H28" s="228"/>
      <c r="I28" s="228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7">
        <f>A27</f>
        <v>0</v>
      </c>
      <c r="H29" s="227"/>
      <c r="I29" s="227"/>
      <c r="J29" s="120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29"/>
      <c r="E34" s="230"/>
      <c r="G34" s="231"/>
      <c r="H34" s="232"/>
      <c r="I34" s="232"/>
      <c r="J34" s="25"/>
    </row>
    <row r="35" spans="1:52" ht="12.75" customHeight="1" x14ac:dyDescent="0.2">
      <c r="A35" s="2"/>
      <c r="B35" s="2"/>
      <c r="D35" s="217" t="s">
        <v>2</v>
      </c>
      <c r="E35" s="21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52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52" ht="25.5" hidden="1" customHeight="1" x14ac:dyDescent="0.2">
      <c r="A39" s="89">
        <v>1</v>
      </c>
      <c r="B39" s="99" t="s">
        <v>50</v>
      </c>
      <c r="C39" s="212"/>
      <c r="D39" s="212"/>
      <c r="E39" s="212"/>
      <c r="F39" s="100">
        <f>'22.19 22.19 Pol'!AE605</f>
        <v>0</v>
      </c>
      <c r="G39" s="101">
        <f>'22.19 22.19 Pol'!AF605</f>
        <v>0</v>
      </c>
      <c r="H39" s="102">
        <f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52" ht="25.5" hidden="1" customHeight="1" x14ac:dyDescent="0.2">
      <c r="A40" s="89">
        <v>2</v>
      </c>
      <c r="B40" s="104" t="s">
        <v>43</v>
      </c>
      <c r="C40" s="213" t="s">
        <v>45</v>
      </c>
      <c r="D40" s="213"/>
      <c r="E40" s="213"/>
      <c r="F40" s="105">
        <f>'22.19 22.19 Pol'!AE605</f>
        <v>0</v>
      </c>
      <c r="G40" s="106">
        <f>'22.19 22.19 Pol'!AF605</f>
        <v>0</v>
      </c>
      <c r="H40" s="106">
        <f>(F40*SazbaDPH1/100)+(G40*SazbaDPH2/100)</f>
        <v>0</v>
      </c>
      <c r="I40" s="106">
        <f>F40+G40+H40</f>
        <v>0</v>
      </c>
      <c r="J40" s="107" t="str">
        <f>IF(_xlfn.SINGLE(CenaCelkemVypocet)=0,"",I40/_xlfn.SINGLE(CenaCelkemVypocet)*100)</f>
        <v/>
      </c>
    </row>
    <row r="41" spans="1:52" ht="25.5" hidden="1" customHeight="1" x14ac:dyDescent="0.2">
      <c r="A41" s="89">
        <v>3</v>
      </c>
      <c r="B41" s="108" t="s">
        <v>43</v>
      </c>
      <c r="C41" s="212" t="s">
        <v>44</v>
      </c>
      <c r="D41" s="212"/>
      <c r="E41" s="212"/>
      <c r="F41" s="109">
        <f>'22.19 22.19 Pol'!AE605</f>
        <v>0</v>
      </c>
      <c r="G41" s="102">
        <f>'22.19 22.19 Pol'!AF605</f>
        <v>0</v>
      </c>
      <c r="H41" s="102">
        <f>(F41*SazbaDPH1/100)+(G41*SazbaDPH2/100)</f>
        <v>0</v>
      </c>
      <c r="I41" s="102">
        <f>F41+G41+H41</f>
        <v>0</v>
      </c>
      <c r="J41" s="103" t="str">
        <f>IF(_xlfn.SINGLE(CenaCelkemVypocet)=0,"",I41/_xlfn.SINGLE(CenaCelkemVypocet)*100)</f>
        <v/>
      </c>
    </row>
    <row r="42" spans="1:52" ht="25.5" hidden="1" customHeight="1" x14ac:dyDescent="0.2">
      <c r="A42" s="89"/>
      <c r="B42" s="214" t="s">
        <v>51</v>
      </c>
      <c r="C42" s="215"/>
      <c r="D42" s="215"/>
      <c r="E42" s="216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4" spans="1:52" x14ac:dyDescent="0.2">
      <c r="A44" t="s">
        <v>53</v>
      </c>
      <c r="B44" t="s">
        <v>54</v>
      </c>
    </row>
    <row r="45" spans="1:52" ht="51" x14ac:dyDescent="0.2">
      <c r="B45" s="211" t="s">
        <v>55</v>
      </c>
      <c r="C45" s="211"/>
      <c r="D45" s="211"/>
      <c r="E45" s="211"/>
      <c r="F45" s="211"/>
      <c r="G45" s="211"/>
      <c r="H45" s="211"/>
      <c r="I45" s="211"/>
      <c r="J45" s="211"/>
      <c r="AZ45" s="121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211" t="s">
        <v>56</v>
      </c>
      <c r="C46" s="211"/>
      <c r="D46" s="211"/>
      <c r="E46" s="211"/>
      <c r="F46" s="211"/>
      <c r="G46" s="211"/>
      <c r="H46" s="211"/>
      <c r="I46" s="211"/>
      <c r="J46" s="211"/>
      <c r="AZ46" s="121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211" t="s">
        <v>57</v>
      </c>
      <c r="C48" s="211"/>
      <c r="D48" s="211"/>
      <c r="E48" s="211"/>
      <c r="F48" s="211"/>
      <c r="G48" s="211"/>
      <c r="H48" s="211"/>
      <c r="I48" s="211"/>
      <c r="J48" s="211"/>
      <c r="AZ48" s="121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211" t="s">
        <v>58</v>
      </c>
      <c r="C50" s="211"/>
      <c r="D50" s="211"/>
      <c r="E50" s="211"/>
      <c r="F50" s="211"/>
      <c r="G50" s="211"/>
      <c r="H50" s="211"/>
      <c r="I50" s="211"/>
      <c r="J50" s="211"/>
      <c r="AZ50" s="121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211" t="s">
        <v>59</v>
      </c>
      <c r="C52" s="211"/>
      <c r="D52" s="211"/>
      <c r="E52" s="211"/>
      <c r="F52" s="211"/>
      <c r="G52" s="211"/>
      <c r="H52" s="211"/>
      <c r="I52" s="211"/>
      <c r="J52" s="211"/>
      <c r="AZ52" s="121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22" t="s">
        <v>60</v>
      </c>
    </row>
    <row r="57" spans="1:52" ht="25.5" customHeight="1" x14ac:dyDescent="0.2">
      <c r="A57" s="124"/>
      <c r="B57" s="127" t="s">
        <v>18</v>
      </c>
      <c r="C57" s="127" t="s">
        <v>6</v>
      </c>
      <c r="D57" s="128"/>
      <c r="E57" s="128"/>
      <c r="F57" s="129" t="s">
        <v>61</v>
      </c>
      <c r="G57" s="129"/>
      <c r="H57" s="129"/>
      <c r="I57" s="129" t="s">
        <v>31</v>
      </c>
      <c r="J57" s="129" t="s">
        <v>0</v>
      </c>
    </row>
    <row r="58" spans="1:52" ht="36.75" customHeight="1" x14ac:dyDescent="0.2">
      <c r="A58" s="125"/>
      <c r="B58" s="130" t="s">
        <v>62</v>
      </c>
      <c r="C58" s="209" t="s">
        <v>63</v>
      </c>
      <c r="D58" s="210"/>
      <c r="E58" s="210"/>
      <c r="F58" s="136" t="s">
        <v>26</v>
      </c>
      <c r="G58" s="137"/>
      <c r="H58" s="137"/>
      <c r="I58" s="137">
        <f>'22.19 22.19 Pol'!G8</f>
        <v>0</v>
      </c>
      <c r="J58" s="134" t="str">
        <f>IF(I77=0,"",I58/I77*100)</f>
        <v/>
      </c>
    </row>
    <row r="59" spans="1:52" ht="36.75" customHeight="1" x14ac:dyDescent="0.2">
      <c r="A59" s="125"/>
      <c r="B59" s="130" t="s">
        <v>64</v>
      </c>
      <c r="C59" s="209" t="s">
        <v>65</v>
      </c>
      <c r="D59" s="210"/>
      <c r="E59" s="210"/>
      <c r="F59" s="136" t="s">
        <v>26</v>
      </c>
      <c r="G59" s="137"/>
      <c r="H59" s="137"/>
      <c r="I59" s="137">
        <f>'22.19 22.19 Pol'!G48</f>
        <v>0</v>
      </c>
      <c r="J59" s="134" t="str">
        <f>IF(I77=0,"",I59/I77*100)</f>
        <v/>
      </c>
    </row>
    <row r="60" spans="1:52" ht="36.75" customHeight="1" x14ac:dyDescent="0.2">
      <c r="A60" s="125"/>
      <c r="B60" s="130" t="s">
        <v>66</v>
      </c>
      <c r="C60" s="209" t="s">
        <v>67</v>
      </c>
      <c r="D60" s="210"/>
      <c r="E60" s="210"/>
      <c r="F60" s="136" t="s">
        <v>26</v>
      </c>
      <c r="G60" s="137"/>
      <c r="H60" s="137"/>
      <c r="I60" s="137">
        <f>'22.19 22.19 Pol'!G57</f>
        <v>0</v>
      </c>
      <c r="J60" s="134" t="str">
        <f>IF(I77=0,"",I60/I77*100)</f>
        <v/>
      </c>
    </row>
    <row r="61" spans="1:52" ht="36.75" customHeight="1" x14ac:dyDescent="0.2">
      <c r="A61" s="125"/>
      <c r="B61" s="130" t="s">
        <v>68</v>
      </c>
      <c r="C61" s="209" t="s">
        <v>69</v>
      </c>
      <c r="D61" s="210"/>
      <c r="E61" s="210"/>
      <c r="F61" s="136" t="s">
        <v>26</v>
      </c>
      <c r="G61" s="137"/>
      <c r="H61" s="137"/>
      <c r="I61" s="137">
        <f>'22.19 22.19 Pol'!G64</f>
        <v>0</v>
      </c>
      <c r="J61" s="134" t="str">
        <f>IF(I77=0,"",I61/I77*100)</f>
        <v/>
      </c>
    </row>
    <row r="62" spans="1:52" ht="36.75" customHeight="1" x14ac:dyDescent="0.2">
      <c r="A62" s="125"/>
      <c r="B62" s="130" t="s">
        <v>70</v>
      </c>
      <c r="C62" s="209" t="s">
        <v>71</v>
      </c>
      <c r="D62" s="210"/>
      <c r="E62" s="210"/>
      <c r="F62" s="136" t="s">
        <v>26</v>
      </c>
      <c r="G62" s="137"/>
      <c r="H62" s="137"/>
      <c r="I62" s="137">
        <f>'22.19 22.19 Pol'!G85</f>
        <v>0</v>
      </c>
      <c r="J62" s="134" t="str">
        <f>IF(I77=0,"",I62/I77*100)</f>
        <v/>
      </c>
    </row>
    <row r="63" spans="1:52" ht="36.75" customHeight="1" x14ac:dyDescent="0.2">
      <c r="A63" s="125"/>
      <c r="B63" s="130" t="s">
        <v>72</v>
      </c>
      <c r="C63" s="209" t="s">
        <v>73</v>
      </c>
      <c r="D63" s="210"/>
      <c r="E63" s="210"/>
      <c r="F63" s="136" t="s">
        <v>26</v>
      </c>
      <c r="G63" s="137"/>
      <c r="H63" s="137"/>
      <c r="I63" s="137">
        <f>'22.19 22.19 Pol'!G117</f>
        <v>0</v>
      </c>
      <c r="J63" s="134" t="str">
        <f>IF(I77=0,"",I63/I77*100)</f>
        <v/>
      </c>
    </row>
    <row r="64" spans="1:52" ht="36.75" customHeight="1" x14ac:dyDescent="0.2">
      <c r="A64" s="125"/>
      <c r="B64" s="130" t="s">
        <v>74</v>
      </c>
      <c r="C64" s="209" t="s">
        <v>75</v>
      </c>
      <c r="D64" s="210"/>
      <c r="E64" s="210"/>
      <c r="F64" s="136" t="s">
        <v>27</v>
      </c>
      <c r="G64" s="137"/>
      <c r="H64" s="137"/>
      <c r="I64" s="137">
        <f>'22.19 22.19 Pol'!G119</f>
        <v>0</v>
      </c>
      <c r="J64" s="134" t="str">
        <f>IF(I77=0,"",I64/I77*100)</f>
        <v/>
      </c>
    </row>
    <row r="65" spans="1:10" ht="36.75" customHeight="1" x14ac:dyDescent="0.2">
      <c r="A65" s="125"/>
      <c r="B65" s="130" t="s">
        <v>76</v>
      </c>
      <c r="C65" s="209" t="s">
        <v>77</v>
      </c>
      <c r="D65" s="210"/>
      <c r="E65" s="210"/>
      <c r="F65" s="136" t="s">
        <v>27</v>
      </c>
      <c r="G65" s="137"/>
      <c r="H65" s="137"/>
      <c r="I65" s="137">
        <f>'22.19 22.19 Pol'!G122</f>
        <v>0</v>
      </c>
      <c r="J65" s="134" t="str">
        <f>IF(I77=0,"",I65/I77*100)</f>
        <v/>
      </c>
    </row>
    <row r="66" spans="1:10" ht="36.75" customHeight="1" x14ac:dyDescent="0.2">
      <c r="A66" s="125"/>
      <c r="B66" s="130" t="s">
        <v>78</v>
      </c>
      <c r="C66" s="209" t="s">
        <v>79</v>
      </c>
      <c r="D66" s="210"/>
      <c r="E66" s="210"/>
      <c r="F66" s="136" t="s">
        <v>27</v>
      </c>
      <c r="G66" s="137"/>
      <c r="H66" s="137"/>
      <c r="I66" s="137">
        <f>'22.19 22.19 Pol'!G125</f>
        <v>0</v>
      </c>
      <c r="J66" s="134" t="str">
        <f>IF(I77=0,"",I66/I77*100)</f>
        <v/>
      </c>
    </row>
    <row r="67" spans="1:10" ht="36.75" customHeight="1" x14ac:dyDescent="0.2">
      <c r="A67" s="125"/>
      <c r="B67" s="130" t="s">
        <v>80</v>
      </c>
      <c r="C67" s="209" t="s">
        <v>81</v>
      </c>
      <c r="D67" s="210"/>
      <c r="E67" s="210"/>
      <c r="F67" s="136" t="s">
        <v>27</v>
      </c>
      <c r="G67" s="137"/>
      <c r="H67" s="137"/>
      <c r="I67" s="137">
        <f>'22.19 22.19 Pol'!G134</f>
        <v>0</v>
      </c>
      <c r="J67" s="134" t="str">
        <f>IF(I77=0,"",I67/I77*100)</f>
        <v/>
      </c>
    </row>
    <row r="68" spans="1:10" ht="36.75" customHeight="1" x14ac:dyDescent="0.2">
      <c r="A68" s="125"/>
      <c r="B68" s="130" t="s">
        <v>82</v>
      </c>
      <c r="C68" s="209" t="s">
        <v>83</v>
      </c>
      <c r="D68" s="210"/>
      <c r="E68" s="210"/>
      <c r="F68" s="136" t="s">
        <v>27</v>
      </c>
      <c r="G68" s="137"/>
      <c r="H68" s="137"/>
      <c r="I68" s="137">
        <f>'22.19 22.19 Pol'!G204</f>
        <v>0</v>
      </c>
      <c r="J68" s="134" t="str">
        <f>IF(I77=0,"",I68/I77*100)</f>
        <v/>
      </c>
    </row>
    <row r="69" spans="1:10" ht="36.75" customHeight="1" x14ac:dyDescent="0.2">
      <c r="A69" s="125"/>
      <c r="B69" s="130" t="s">
        <v>84</v>
      </c>
      <c r="C69" s="209" t="s">
        <v>85</v>
      </c>
      <c r="D69" s="210"/>
      <c r="E69" s="210"/>
      <c r="F69" s="136" t="s">
        <v>27</v>
      </c>
      <c r="G69" s="137"/>
      <c r="H69" s="137"/>
      <c r="I69" s="137">
        <f>'22.19 22.19 Pol'!G222</f>
        <v>0</v>
      </c>
      <c r="J69" s="134" t="str">
        <f>IF(I77=0,"",I69/I77*100)</f>
        <v/>
      </c>
    </row>
    <row r="70" spans="1:10" ht="36.75" customHeight="1" x14ac:dyDescent="0.2">
      <c r="A70" s="125"/>
      <c r="B70" s="130" t="s">
        <v>86</v>
      </c>
      <c r="C70" s="209" t="s">
        <v>87</v>
      </c>
      <c r="D70" s="210"/>
      <c r="E70" s="210"/>
      <c r="F70" s="136" t="s">
        <v>27</v>
      </c>
      <c r="G70" s="137"/>
      <c r="H70" s="137"/>
      <c r="I70" s="137">
        <f>'22.19 22.19 Pol'!G261</f>
        <v>0</v>
      </c>
      <c r="J70" s="134" t="str">
        <f>IF(I77=0,"",I70/I77*100)</f>
        <v/>
      </c>
    </row>
    <row r="71" spans="1:10" ht="36.75" customHeight="1" x14ac:dyDescent="0.2">
      <c r="A71" s="125"/>
      <c r="B71" s="130" t="s">
        <v>88</v>
      </c>
      <c r="C71" s="209" t="s">
        <v>89</v>
      </c>
      <c r="D71" s="210"/>
      <c r="E71" s="210"/>
      <c r="F71" s="136" t="s">
        <v>27</v>
      </c>
      <c r="G71" s="137"/>
      <c r="H71" s="137"/>
      <c r="I71" s="137">
        <f>'22.19 22.19 Pol'!G308</f>
        <v>0</v>
      </c>
      <c r="J71" s="134" t="str">
        <f>IF(I77=0,"",I71/I77*100)</f>
        <v/>
      </c>
    </row>
    <row r="72" spans="1:10" ht="36.75" customHeight="1" x14ac:dyDescent="0.2">
      <c r="A72" s="125"/>
      <c r="B72" s="130" t="s">
        <v>90</v>
      </c>
      <c r="C72" s="209" t="s">
        <v>91</v>
      </c>
      <c r="D72" s="210"/>
      <c r="E72" s="210"/>
      <c r="F72" s="136" t="s">
        <v>27</v>
      </c>
      <c r="G72" s="137"/>
      <c r="H72" s="137"/>
      <c r="I72" s="137">
        <f>'22.19 22.19 Pol'!G345</f>
        <v>0</v>
      </c>
      <c r="J72" s="134" t="str">
        <f>IF(I77=0,"",I72/I77*100)</f>
        <v/>
      </c>
    </row>
    <row r="73" spans="1:10" ht="36.75" customHeight="1" x14ac:dyDescent="0.2">
      <c r="A73" s="125"/>
      <c r="B73" s="130" t="s">
        <v>92</v>
      </c>
      <c r="C73" s="209" t="s">
        <v>93</v>
      </c>
      <c r="D73" s="210"/>
      <c r="E73" s="210"/>
      <c r="F73" s="136" t="s">
        <v>27</v>
      </c>
      <c r="G73" s="137"/>
      <c r="H73" s="137"/>
      <c r="I73" s="137">
        <f>'22.19 22.19 Pol'!G394</f>
        <v>0</v>
      </c>
      <c r="J73" s="134" t="str">
        <f>IF(I77=0,"",I73/I77*100)</f>
        <v/>
      </c>
    </row>
    <row r="74" spans="1:10" ht="36.75" customHeight="1" x14ac:dyDescent="0.2">
      <c r="A74" s="125"/>
      <c r="B74" s="130" t="s">
        <v>94</v>
      </c>
      <c r="C74" s="209" t="s">
        <v>95</v>
      </c>
      <c r="D74" s="210"/>
      <c r="E74" s="210"/>
      <c r="F74" s="136" t="s">
        <v>28</v>
      </c>
      <c r="G74" s="137"/>
      <c r="H74" s="137"/>
      <c r="I74" s="137">
        <f>'22.19 22.19 Pol'!G542</f>
        <v>0</v>
      </c>
      <c r="J74" s="134" t="str">
        <f>IF(I77=0,"",I74/I77*100)</f>
        <v/>
      </c>
    </row>
    <row r="75" spans="1:10" ht="36.75" customHeight="1" x14ac:dyDescent="0.2">
      <c r="A75" s="125"/>
      <c r="B75" s="130" t="s">
        <v>96</v>
      </c>
      <c r="C75" s="209" t="s">
        <v>97</v>
      </c>
      <c r="D75" s="210"/>
      <c r="E75" s="210"/>
      <c r="F75" s="136" t="s">
        <v>98</v>
      </c>
      <c r="G75" s="137"/>
      <c r="H75" s="137"/>
      <c r="I75" s="137">
        <f>'22.19 22.19 Pol'!G587</f>
        <v>0</v>
      </c>
      <c r="J75" s="134" t="str">
        <f>IF(I77=0,"",I75/I77*100)</f>
        <v/>
      </c>
    </row>
    <row r="76" spans="1:10" ht="36.75" customHeight="1" x14ac:dyDescent="0.2">
      <c r="A76" s="125"/>
      <c r="B76" s="130" t="s">
        <v>99</v>
      </c>
      <c r="C76" s="209" t="s">
        <v>30</v>
      </c>
      <c r="D76" s="210"/>
      <c r="E76" s="210"/>
      <c r="F76" s="136" t="s">
        <v>99</v>
      </c>
      <c r="G76" s="137"/>
      <c r="H76" s="137"/>
      <c r="I76" s="137">
        <f>'22.19 22.19 Pol'!G597</f>
        <v>0</v>
      </c>
      <c r="J76" s="134" t="str">
        <f>IF(I77=0,"",I76/I77*100)</f>
        <v/>
      </c>
    </row>
    <row r="77" spans="1:10" ht="25.5" customHeight="1" x14ac:dyDescent="0.2">
      <c r="A77" s="126"/>
      <c r="B77" s="131" t="s">
        <v>1</v>
      </c>
      <c r="C77" s="132"/>
      <c r="D77" s="133"/>
      <c r="E77" s="133"/>
      <c r="F77" s="138"/>
      <c r="G77" s="139"/>
      <c r="H77" s="139"/>
      <c r="I77" s="139">
        <f>SUM(I58:I76)</f>
        <v>0</v>
      </c>
      <c r="J77" s="135">
        <f>SUM(J58:J76)</f>
        <v>0</v>
      </c>
    </row>
    <row r="78" spans="1:10" x14ac:dyDescent="0.2">
      <c r="F78" s="87"/>
      <c r="G78" s="87"/>
      <c r="H78" s="87"/>
      <c r="I78" s="87"/>
      <c r="J78" s="88"/>
    </row>
    <row r="79" spans="1:10" x14ac:dyDescent="0.2">
      <c r="F79" s="87"/>
      <c r="G79" s="87"/>
      <c r="H79" s="87"/>
      <c r="I79" s="87"/>
      <c r="J79" s="88"/>
    </row>
    <row r="80" spans="1:10" x14ac:dyDescent="0.2">
      <c r="F80" s="87"/>
      <c r="G80" s="87"/>
      <c r="H80" s="87"/>
      <c r="I80" s="87"/>
      <c r="J80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B45:J45"/>
    <mergeCell ref="B46:J46"/>
    <mergeCell ref="B48:J48"/>
    <mergeCell ref="B50:J50"/>
    <mergeCell ref="B52:J52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74:E74"/>
    <mergeCell ref="C75:E75"/>
    <mergeCell ref="C76:E76"/>
    <mergeCell ref="C69:E69"/>
    <mergeCell ref="C70:E70"/>
    <mergeCell ref="C71:E71"/>
    <mergeCell ref="C72:E72"/>
    <mergeCell ref="C73:E7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2" t="s">
        <v>7</v>
      </c>
      <c r="B1" s="262"/>
      <c r="C1" s="263"/>
      <c r="D1" s="262"/>
      <c r="E1" s="262"/>
      <c r="F1" s="262"/>
      <c r="G1" s="262"/>
    </row>
    <row r="2" spans="1:7" ht="24.95" customHeight="1" x14ac:dyDescent="0.2">
      <c r="A2" s="50" t="s">
        <v>8</v>
      </c>
      <c r="B2" s="49"/>
      <c r="C2" s="264"/>
      <c r="D2" s="264"/>
      <c r="E2" s="264"/>
      <c r="F2" s="264"/>
      <c r="G2" s="265"/>
    </row>
    <row r="3" spans="1:7" ht="24.95" customHeight="1" x14ac:dyDescent="0.2">
      <c r="A3" s="50" t="s">
        <v>9</v>
      </c>
      <c r="B3" s="49"/>
      <c r="C3" s="264"/>
      <c r="D3" s="264"/>
      <c r="E3" s="264"/>
      <c r="F3" s="264"/>
      <c r="G3" s="265"/>
    </row>
    <row r="4" spans="1:7" ht="24.95" customHeight="1" x14ac:dyDescent="0.2">
      <c r="A4" s="50" t="s">
        <v>10</v>
      </c>
      <c r="B4" s="49"/>
      <c r="C4" s="264"/>
      <c r="D4" s="264"/>
      <c r="E4" s="264"/>
      <c r="F4" s="264"/>
      <c r="G4" s="26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0" t="s">
        <v>7</v>
      </c>
      <c r="B1" s="270"/>
      <c r="C1" s="270"/>
      <c r="D1" s="270"/>
      <c r="E1" s="270"/>
      <c r="F1" s="270"/>
      <c r="G1" s="270"/>
      <c r="AG1" t="s">
        <v>101</v>
      </c>
    </row>
    <row r="2" spans="1:60" ht="24.95" customHeight="1" x14ac:dyDescent="0.2">
      <c r="A2" s="141" t="s">
        <v>8</v>
      </c>
      <c r="B2" s="49" t="s">
        <v>48</v>
      </c>
      <c r="C2" s="271" t="s">
        <v>49</v>
      </c>
      <c r="D2" s="272"/>
      <c r="E2" s="272"/>
      <c r="F2" s="272"/>
      <c r="G2" s="273"/>
      <c r="AG2" t="s">
        <v>102</v>
      </c>
    </row>
    <row r="3" spans="1:60" ht="24.95" customHeight="1" x14ac:dyDescent="0.2">
      <c r="A3" s="141" t="s">
        <v>9</v>
      </c>
      <c r="B3" s="49" t="s">
        <v>43</v>
      </c>
      <c r="C3" s="271" t="s">
        <v>45</v>
      </c>
      <c r="D3" s="272"/>
      <c r="E3" s="272"/>
      <c r="F3" s="272"/>
      <c r="G3" s="273"/>
      <c r="AC3" s="123" t="s">
        <v>102</v>
      </c>
      <c r="AG3" t="s">
        <v>103</v>
      </c>
    </row>
    <row r="4" spans="1:60" ht="24.95" customHeight="1" x14ac:dyDescent="0.2">
      <c r="A4" s="142" t="s">
        <v>10</v>
      </c>
      <c r="B4" s="143" t="s">
        <v>43</v>
      </c>
      <c r="C4" s="274" t="s">
        <v>44</v>
      </c>
      <c r="D4" s="275"/>
      <c r="E4" s="275"/>
      <c r="F4" s="275"/>
      <c r="G4" s="276"/>
      <c r="AG4" t="s">
        <v>104</v>
      </c>
    </row>
    <row r="5" spans="1:60" x14ac:dyDescent="0.2">
      <c r="D5" s="10"/>
    </row>
    <row r="6" spans="1:60" ht="38.25" x14ac:dyDescent="0.2">
      <c r="A6" s="145" t="s">
        <v>105</v>
      </c>
      <c r="B6" s="147" t="s">
        <v>106</v>
      </c>
      <c r="C6" s="147" t="s">
        <v>107</v>
      </c>
      <c r="D6" s="146" t="s">
        <v>108</v>
      </c>
      <c r="E6" s="145" t="s">
        <v>109</v>
      </c>
      <c r="F6" s="144" t="s">
        <v>110</v>
      </c>
      <c r="G6" s="145" t="s">
        <v>31</v>
      </c>
      <c r="H6" s="148" t="s">
        <v>32</v>
      </c>
      <c r="I6" s="148" t="s">
        <v>111</v>
      </c>
      <c r="J6" s="148" t="s">
        <v>33</v>
      </c>
      <c r="K6" s="148" t="s">
        <v>112</v>
      </c>
      <c r="L6" s="148" t="s">
        <v>113</v>
      </c>
      <c r="M6" s="148" t="s">
        <v>114</v>
      </c>
      <c r="N6" s="148" t="s">
        <v>115</v>
      </c>
      <c r="O6" s="148" t="s">
        <v>116</v>
      </c>
      <c r="P6" s="148" t="s">
        <v>117</v>
      </c>
      <c r="Q6" s="148" t="s">
        <v>118</v>
      </c>
      <c r="R6" s="148" t="s">
        <v>119</v>
      </c>
      <c r="S6" s="148" t="s">
        <v>120</v>
      </c>
      <c r="T6" s="148" t="s">
        <v>121</v>
      </c>
      <c r="U6" s="148" t="s">
        <v>122</v>
      </c>
      <c r="V6" s="148" t="s">
        <v>123</v>
      </c>
      <c r="W6" s="148" t="s">
        <v>124</v>
      </c>
      <c r="X6" s="148" t="s">
        <v>125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73" t="s">
        <v>126</v>
      </c>
      <c r="B8" s="174" t="s">
        <v>62</v>
      </c>
      <c r="C8" s="195" t="s">
        <v>63</v>
      </c>
      <c r="D8" s="175"/>
      <c r="E8" s="176"/>
      <c r="F8" s="177"/>
      <c r="G8" s="177">
        <f>SUMIF(AG9:AG47,"&lt;&gt;NOR",G9:G47)</f>
        <v>0</v>
      </c>
      <c r="H8" s="177"/>
      <c r="I8" s="177">
        <f>SUM(I9:I47)</f>
        <v>0</v>
      </c>
      <c r="J8" s="177"/>
      <c r="K8" s="177">
        <f>SUM(K9:K47)</f>
        <v>0</v>
      </c>
      <c r="L8" s="177"/>
      <c r="M8" s="177">
        <f>SUM(M9:M47)</f>
        <v>0</v>
      </c>
      <c r="N8" s="177"/>
      <c r="O8" s="177">
        <f>SUM(O9:O47)</f>
        <v>1.0100000000000002</v>
      </c>
      <c r="P8" s="177"/>
      <c r="Q8" s="177">
        <f>SUM(Q9:Q47)</f>
        <v>0</v>
      </c>
      <c r="R8" s="177"/>
      <c r="S8" s="177"/>
      <c r="T8" s="178"/>
      <c r="U8" s="172"/>
      <c r="V8" s="172">
        <f>SUM(V9:V47)</f>
        <v>20.81</v>
      </c>
      <c r="W8" s="172"/>
      <c r="X8" s="172"/>
      <c r="AG8" t="s">
        <v>127</v>
      </c>
    </row>
    <row r="9" spans="1:60" outlineLevel="1" x14ac:dyDescent="0.2">
      <c r="A9" s="179">
        <v>1</v>
      </c>
      <c r="B9" s="180" t="s">
        <v>128</v>
      </c>
      <c r="C9" s="196" t="s">
        <v>129</v>
      </c>
      <c r="D9" s="181" t="s">
        <v>130</v>
      </c>
      <c r="E9" s="182">
        <v>12.058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15</v>
      </c>
      <c r="M9" s="184">
        <f>G9*(1+L9/100)</f>
        <v>0</v>
      </c>
      <c r="N9" s="184">
        <v>4.0000000000000003E-5</v>
      </c>
      <c r="O9" s="184">
        <f>ROUND(E9*N9,2)</f>
        <v>0</v>
      </c>
      <c r="P9" s="184">
        <v>0</v>
      </c>
      <c r="Q9" s="184">
        <f>ROUND(E9*P9,2)</f>
        <v>0</v>
      </c>
      <c r="R9" s="184"/>
      <c r="S9" s="184" t="s">
        <v>131</v>
      </c>
      <c r="T9" s="185" t="s">
        <v>131</v>
      </c>
      <c r="U9" s="158">
        <v>7.8E-2</v>
      </c>
      <c r="V9" s="158">
        <f>ROUND(E9*U9,2)</f>
        <v>0.94</v>
      </c>
      <c r="W9" s="158"/>
      <c r="X9" s="158" t="s">
        <v>132</v>
      </c>
      <c r="Y9" s="149"/>
      <c r="Z9" s="149"/>
      <c r="AA9" s="149"/>
      <c r="AB9" s="149"/>
      <c r="AC9" s="149"/>
      <c r="AD9" s="149"/>
      <c r="AE9" s="149"/>
      <c r="AF9" s="149"/>
      <c r="AG9" s="149" t="s">
        <v>133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6"/>
      <c r="B10" s="157"/>
      <c r="C10" s="266" t="s">
        <v>134</v>
      </c>
      <c r="D10" s="267"/>
      <c r="E10" s="267"/>
      <c r="F10" s="267"/>
      <c r="G10" s="26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135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86" t="str">
        <f>C10</f>
        <v>Fólií Pe 0,05-0,2 mm, které se zřizují před úpravami povrchu, a obalení osazených dveřních zárubní před znečištěním při úpravách povrchu nástřikem plastických maltovin včetně pozdějšího odkrytí.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7" t="s">
        <v>136</v>
      </c>
      <c r="D11" s="162"/>
      <c r="E11" s="163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137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7" t="s">
        <v>138</v>
      </c>
      <c r="D12" s="162"/>
      <c r="E12" s="163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137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7" t="s">
        <v>139</v>
      </c>
      <c r="D13" s="162"/>
      <c r="E13" s="163">
        <v>1.8180000000000001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137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56"/>
      <c r="B14" s="157"/>
      <c r="C14" s="197" t="s">
        <v>140</v>
      </c>
      <c r="D14" s="162"/>
      <c r="E14" s="163">
        <v>3.03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137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56"/>
      <c r="B15" s="157"/>
      <c r="C15" s="197" t="s">
        <v>141</v>
      </c>
      <c r="D15" s="162"/>
      <c r="E15" s="163">
        <v>3.03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137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8" t="s">
        <v>142</v>
      </c>
      <c r="D16" s="164"/>
      <c r="E16" s="165">
        <v>7.8780000000000001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137</v>
      </c>
      <c r="AH16" s="149">
        <v>1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7" t="s">
        <v>143</v>
      </c>
      <c r="D17" s="162"/>
      <c r="E17" s="163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137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7" t="s">
        <v>144</v>
      </c>
      <c r="D18" s="162"/>
      <c r="E18" s="163">
        <v>2.09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137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7" t="s">
        <v>145</v>
      </c>
      <c r="D19" s="162"/>
      <c r="E19" s="163">
        <v>2.09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137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8" t="s">
        <v>142</v>
      </c>
      <c r="D20" s="164"/>
      <c r="E20" s="165">
        <v>4.18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137</v>
      </c>
      <c r="AH20" s="149">
        <v>1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9">
        <v>2</v>
      </c>
      <c r="B21" s="180" t="s">
        <v>146</v>
      </c>
      <c r="C21" s="196" t="s">
        <v>147</v>
      </c>
      <c r="D21" s="181" t="s">
        <v>148</v>
      </c>
      <c r="E21" s="182">
        <v>25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15</v>
      </c>
      <c r="M21" s="184">
        <f>G21*(1+L21/100)</f>
        <v>0</v>
      </c>
      <c r="N21" s="184">
        <v>2.49E-3</v>
      </c>
      <c r="O21" s="184">
        <f>ROUND(E21*N21,2)</f>
        <v>0.06</v>
      </c>
      <c r="P21" s="184">
        <v>0</v>
      </c>
      <c r="Q21" s="184">
        <f>ROUND(E21*P21,2)</f>
        <v>0</v>
      </c>
      <c r="R21" s="184"/>
      <c r="S21" s="184" t="s">
        <v>131</v>
      </c>
      <c r="T21" s="185" t="s">
        <v>131</v>
      </c>
      <c r="U21" s="158">
        <v>0.14499999999999999</v>
      </c>
      <c r="V21" s="158">
        <f>ROUND(E21*U21,2)</f>
        <v>3.63</v>
      </c>
      <c r="W21" s="158"/>
      <c r="X21" s="158" t="s">
        <v>132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133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6"/>
      <c r="B22" s="157"/>
      <c r="C22" s="266" t="s">
        <v>149</v>
      </c>
      <c r="D22" s="267"/>
      <c r="E22" s="267"/>
      <c r="F22" s="267"/>
      <c r="G22" s="26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135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86" t="str">
        <f>C22</f>
        <v>V položce jsou zakalkulovány náklady na pomocné pracovní lešení o výšce podlahy do 1900 mm a pro zatížení do 1,5 kPa. Položka obsahuje penetraci podkladu a sádrovou omítku tl. 15 mm.</v>
      </c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7" t="s">
        <v>136</v>
      </c>
      <c r="D23" s="162"/>
      <c r="E23" s="163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137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7" t="s">
        <v>150</v>
      </c>
      <c r="D24" s="162"/>
      <c r="E24" s="163">
        <v>5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137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7" t="s">
        <v>151</v>
      </c>
      <c r="D25" s="162"/>
      <c r="E25" s="163">
        <v>5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137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7" t="s">
        <v>152</v>
      </c>
      <c r="D26" s="162"/>
      <c r="E26" s="163">
        <v>5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137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7" t="s">
        <v>153</v>
      </c>
      <c r="D27" s="162"/>
      <c r="E27" s="163">
        <v>5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137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7" t="s">
        <v>154</v>
      </c>
      <c r="D28" s="162"/>
      <c r="E28" s="163">
        <v>5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137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8" t="s">
        <v>142</v>
      </c>
      <c r="D29" s="164"/>
      <c r="E29" s="165">
        <v>25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137</v>
      </c>
      <c r="AH29" s="149">
        <v>1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33.75" outlineLevel="1" x14ac:dyDescent="0.2">
      <c r="A30" s="179">
        <v>3</v>
      </c>
      <c r="B30" s="180" t="s">
        <v>155</v>
      </c>
      <c r="C30" s="196" t="s">
        <v>156</v>
      </c>
      <c r="D30" s="181" t="s">
        <v>130</v>
      </c>
      <c r="E30" s="182">
        <v>17.0562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15</v>
      </c>
      <c r="M30" s="184">
        <f>G30*(1+L30/100)</f>
        <v>0</v>
      </c>
      <c r="N30" s="184">
        <v>4.7660000000000001E-2</v>
      </c>
      <c r="O30" s="184">
        <f>ROUND(E30*N30,2)</f>
        <v>0.81</v>
      </c>
      <c r="P30" s="184">
        <v>0</v>
      </c>
      <c r="Q30" s="184">
        <f>ROUND(E30*P30,2)</f>
        <v>0</v>
      </c>
      <c r="R30" s="184"/>
      <c r="S30" s="184" t="s">
        <v>131</v>
      </c>
      <c r="T30" s="185" t="s">
        <v>131</v>
      </c>
      <c r="U30" s="158">
        <v>0.84</v>
      </c>
      <c r="V30" s="158">
        <f>ROUND(E30*U30,2)</f>
        <v>14.33</v>
      </c>
      <c r="W30" s="158"/>
      <c r="X30" s="158" t="s">
        <v>132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66" t="s">
        <v>157</v>
      </c>
      <c r="D31" s="267"/>
      <c r="E31" s="267"/>
      <c r="F31" s="267"/>
      <c r="G31" s="267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135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7" t="s">
        <v>136</v>
      </c>
      <c r="D32" s="162"/>
      <c r="E32" s="163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137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7" t="s">
        <v>158</v>
      </c>
      <c r="D33" s="162"/>
      <c r="E33" s="163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137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7" t="s">
        <v>159</v>
      </c>
      <c r="D34" s="162"/>
      <c r="E34" s="163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137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7" t="s">
        <v>160</v>
      </c>
      <c r="D35" s="162"/>
      <c r="E35" s="163">
        <v>6.2194000000000003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137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7" t="s">
        <v>161</v>
      </c>
      <c r="D36" s="162"/>
      <c r="E36" s="163">
        <v>5.4484000000000004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137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7" t="s">
        <v>162</v>
      </c>
      <c r="D37" s="162"/>
      <c r="E37" s="163">
        <v>1.3908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137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8" t="s">
        <v>142</v>
      </c>
      <c r="D38" s="164"/>
      <c r="E38" s="165">
        <v>13.0586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137</v>
      </c>
      <c r="AH38" s="149">
        <v>1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7" t="s">
        <v>163</v>
      </c>
      <c r="D39" s="162"/>
      <c r="E39" s="163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137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97" t="s">
        <v>164</v>
      </c>
      <c r="D40" s="162"/>
      <c r="E40" s="163">
        <v>3.9975999999999998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137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8" t="s">
        <v>142</v>
      </c>
      <c r="D41" s="164"/>
      <c r="E41" s="165">
        <v>3.9975999999999998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137</v>
      </c>
      <c r="AH41" s="149">
        <v>1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9">
        <v>4</v>
      </c>
      <c r="B42" s="180" t="s">
        <v>165</v>
      </c>
      <c r="C42" s="196" t="s">
        <v>166</v>
      </c>
      <c r="D42" s="181" t="s">
        <v>130</v>
      </c>
      <c r="E42" s="182">
        <v>3.1787999999999998</v>
      </c>
      <c r="F42" s="183"/>
      <c r="G42" s="184">
        <f>ROUND(E42*F42,2)</f>
        <v>0</v>
      </c>
      <c r="H42" s="183"/>
      <c r="I42" s="184">
        <f>ROUND(E42*H42,2)</f>
        <v>0</v>
      </c>
      <c r="J42" s="183"/>
      <c r="K42" s="184">
        <f>ROUND(E42*J42,2)</f>
        <v>0</v>
      </c>
      <c r="L42" s="184">
        <v>15</v>
      </c>
      <c r="M42" s="184">
        <f>G42*(1+L42/100)</f>
        <v>0</v>
      </c>
      <c r="N42" s="184">
        <v>4.4139999999999999E-2</v>
      </c>
      <c r="O42" s="184">
        <f>ROUND(E42*N42,2)</f>
        <v>0.14000000000000001</v>
      </c>
      <c r="P42" s="184">
        <v>0</v>
      </c>
      <c r="Q42" s="184">
        <f>ROUND(E42*P42,2)</f>
        <v>0</v>
      </c>
      <c r="R42" s="184"/>
      <c r="S42" s="184" t="s">
        <v>131</v>
      </c>
      <c r="T42" s="185" t="s">
        <v>131</v>
      </c>
      <c r="U42" s="158">
        <v>0.6</v>
      </c>
      <c r="V42" s="158">
        <f>ROUND(E42*U42,2)</f>
        <v>1.91</v>
      </c>
      <c r="W42" s="158"/>
      <c r="X42" s="158" t="s">
        <v>132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7" t="s">
        <v>136</v>
      </c>
      <c r="D43" s="162"/>
      <c r="E43" s="163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137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7" t="s">
        <v>167</v>
      </c>
      <c r="D44" s="162"/>
      <c r="E44" s="163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137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56"/>
      <c r="B45" s="157"/>
      <c r="C45" s="197" t="s">
        <v>168</v>
      </c>
      <c r="D45" s="162"/>
      <c r="E45" s="163">
        <v>0.85680000000000001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137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7" t="s">
        <v>169</v>
      </c>
      <c r="D46" s="162"/>
      <c r="E46" s="163">
        <v>2.3220000000000001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137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98" t="s">
        <v>142</v>
      </c>
      <c r="D47" s="164"/>
      <c r="E47" s="165">
        <v>3.1787999999999998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137</v>
      </c>
      <c r="AH47" s="149">
        <v>1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">
      <c r="A48" s="173" t="s">
        <v>126</v>
      </c>
      <c r="B48" s="174" t="s">
        <v>64</v>
      </c>
      <c r="C48" s="195" t="s">
        <v>65</v>
      </c>
      <c r="D48" s="175"/>
      <c r="E48" s="176"/>
      <c r="F48" s="177"/>
      <c r="G48" s="177">
        <f>SUMIF(AG49:AG56,"&lt;&gt;NOR",G49:G56)</f>
        <v>0</v>
      </c>
      <c r="H48" s="177"/>
      <c r="I48" s="177">
        <f>SUM(I49:I56)</f>
        <v>0</v>
      </c>
      <c r="J48" s="177"/>
      <c r="K48" s="177">
        <f>SUM(K49:K56)</f>
        <v>0</v>
      </c>
      <c r="L48" s="177"/>
      <c r="M48" s="177">
        <f>SUM(M49:M56)</f>
        <v>0</v>
      </c>
      <c r="N48" s="177"/>
      <c r="O48" s="177">
        <f>SUM(O49:O56)</f>
        <v>0.09</v>
      </c>
      <c r="P48" s="177"/>
      <c r="Q48" s="177">
        <f>SUM(Q49:Q56)</f>
        <v>0</v>
      </c>
      <c r="R48" s="177"/>
      <c r="S48" s="177"/>
      <c r="T48" s="178"/>
      <c r="U48" s="172"/>
      <c r="V48" s="172">
        <f>SUM(V49:V56)</f>
        <v>3.05</v>
      </c>
      <c r="W48" s="172"/>
      <c r="X48" s="172"/>
      <c r="AG48" t="s">
        <v>127</v>
      </c>
    </row>
    <row r="49" spans="1:60" outlineLevel="1" x14ac:dyDescent="0.2">
      <c r="A49" s="179">
        <v>5</v>
      </c>
      <c r="B49" s="180" t="s">
        <v>170</v>
      </c>
      <c r="C49" s="196" t="s">
        <v>171</v>
      </c>
      <c r="D49" s="181" t="s">
        <v>130</v>
      </c>
      <c r="E49" s="182">
        <v>9.9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15</v>
      </c>
      <c r="M49" s="184">
        <f>G49*(1+L49/100)</f>
        <v>0</v>
      </c>
      <c r="N49" s="184">
        <v>8.9200000000000008E-3</v>
      </c>
      <c r="O49" s="184">
        <f>ROUND(E49*N49,2)</f>
        <v>0.09</v>
      </c>
      <c r="P49" s="184">
        <v>0</v>
      </c>
      <c r="Q49" s="184">
        <f>ROUND(E49*P49,2)</f>
        <v>0</v>
      </c>
      <c r="R49" s="184"/>
      <c r="S49" s="184" t="s">
        <v>131</v>
      </c>
      <c r="T49" s="185" t="s">
        <v>131</v>
      </c>
      <c r="U49" s="158">
        <v>0.25800000000000001</v>
      </c>
      <c r="V49" s="158">
        <f>ROUND(E49*U49,2)</f>
        <v>2.5499999999999998</v>
      </c>
      <c r="W49" s="158"/>
      <c r="X49" s="158" t="s">
        <v>132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133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97" t="s">
        <v>136</v>
      </c>
      <c r="D50" s="162"/>
      <c r="E50" s="163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137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97" t="s">
        <v>172</v>
      </c>
      <c r="D51" s="162"/>
      <c r="E51" s="163">
        <v>9.9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137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8" t="s">
        <v>142</v>
      </c>
      <c r="D52" s="164"/>
      <c r="E52" s="165">
        <v>9.9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137</v>
      </c>
      <c r="AH52" s="149">
        <v>1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9">
        <v>6</v>
      </c>
      <c r="B53" s="180" t="s">
        <v>173</v>
      </c>
      <c r="C53" s="196" t="s">
        <v>174</v>
      </c>
      <c r="D53" s="181" t="s">
        <v>130</v>
      </c>
      <c r="E53" s="182">
        <v>9.9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15</v>
      </c>
      <c r="M53" s="184">
        <f>G53*(1+L53/100)</f>
        <v>0</v>
      </c>
      <c r="N53" s="184">
        <v>2.5000000000000001E-4</v>
      </c>
      <c r="O53" s="184">
        <f>ROUND(E53*N53,2)</f>
        <v>0</v>
      </c>
      <c r="P53" s="184">
        <v>0</v>
      </c>
      <c r="Q53" s="184">
        <f>ROUND(E53*P53,2)</f>
        <v>0</v>
      </c>
      <c r="R53" s="184"/>
      <c r="S53" s="184" t="s">
        <v>131</v>
      </c>
      <c r="T53" s="185" t="s">
        <v>131</v>
      </c>
      <c r="U53" s="158">
        <v>0.05</v>
      </c>
      <c r="V53" s="158">
        <f>ROUND(E53*U53,2)</f>
        <v>0.5</v>
      </c>
      <c r="W53" s="158"/>
      <c r="X53" s="158" t="s">
        <v>132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133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7" t="s">
        <v>136</v>
      </c>
      <c r="D54" s="162"/>
      <c r="E54" s="163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137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97" t="s">
        <v>172</v>
      </c>
      <c r="D55" s="162"/>
      <c r="E55" s="163">
        <v>9.9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137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8" t="s">
        <v>142</v>
      </c>
      <c r="D56" s="164"/>
      <c r="E56" s="165">
        <v>9.9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137</v>
      </c>
      <c r="AH56" s="149">
        <v>1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73" t="s">
        <v>126</v>
      </c>
      <c r="B57" s="174" t="s">
        <v>66</v>
      </c>
      <c r="C57" s="195" t="s">
        <v>67</v>
      </c>
      <c r="D57" s="175"/>
      <c r="E57" s="176"/>
      <c r="F57" s="177"/>
      <c r="G57" s="177">
        <f>SUMIF(AG58:AG63,"&lt;&gt;NOR",G58:G63)</f>
        <v>0</v>
      </c>
      <c r="H57" s="177"/>
      <c r="I57" s="177">
        <f>SUM(I58:I63)</f>
        <v>0</v>
      </c>
      <c r="J57" s="177"/>
      <c r="K57" s="177">
        <f>SUM(K58:K63)</f>
        <v>0</v>
      </c>
      <c r="L57" s="177"/>
      <c r="M57" s="177">
        <f>SUM(M58:M63)</f>
        <v>0</v>
      </c>
      <c r="N57" s="177"/>
      <c r="O57" s="177">
        <f>SUM(O58:O63)</f>
        <v>0</v>
      </c>
      <c r="P57" s="177"/>
      <c r="Q57" s="177">
        <f>SUM(Q58:Q63)</f>
        <v>0</v>
      </c>
      <c r="R57" s="177"/>
      <c r="S57" s="177"/>
      <c r="T57" s="178"/>
      <c r="U57" s="172"/>
      <c r="V57" s="172">
        <f>SUM(V58:V63)</f>
        <v>10</v>
      </c>
      <c r="W57" s="172"/>
      <c r="X57" s="172"/>
      <c r="AG57" t="s">
        <v>127</v>
      </c>
    </row>
    <row r="58" spans="1:60" outlineLevel="1" x14ac:dyDescent="0.2">
      <c r="A58" s="179">
        <v>7</v>
      </c>
      <c r="B58" s="180" t="s">
        <v>175</v>
      </c>
      <c r="C58" s="196" t="s">
        <v>176</v>
      </c>
      <c r="D58" s="181" t="s">
        <v>177</v>
      </c>
      <c r="E58" s="182">
        <v>10</v>
      </c>
      <c r="F58" s="183"/>
      <c r="G58" s="184">
        <f>ROUND(E58*F58,2)</f>
        <v>0</v>
      </c>
      <c r="H58" s="183"/>
      <c r="I58" s="184">
        <f>ROUND(E58*H58,2)</f>
        <v>0</v>
      </c>
      <c r="J58" s="183"/>
      <c r="K58" s="184">
        <f>ROUND(E58*J58,2)</f>
        <v>0</v>
      </c>
      <c r="L58" s="184">
        <v>15</v>
      </c>
      <c r="M58" s="184">
        <f>G58*(1+L58/100)</f>
        <v>0</v>
      </c>
      <c r="N58" s="184">
        <v>0</v>
      </c>
      <c r="O58" s="184">
        <f>ROUND(E58*N58,2)</f>
        <v>0</v>
      </c>
      <c r="P58" s="184">
        <v>0</v>
      </c>
      <c r="Q58" s="184">
        <f>ROUND(E58*P58,2)</f>
        <v>0</v>
      </c>
      <c r="R58" s="184" t="s">
        <v>178</v>
      </c>
      <c r="S58" s="184" t="s">
        <v>131</v>
      </c>
      <c r="T58" s="185" t="s">
        <v>131</v>
      </c>
      <c r="U58" s="158">
        <v>1</v>
      </c>
      <c r="V58" s="158">
        <f>ROUND(E58*U58,2)</f>
        <v>10</v>
      </c>
      <c r="W58" s="158"/>
      <c r="X58" s="158" t="s">
        <v>67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179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56"/>
      <c r="B59" s="157"/>
      <c r="C59" s="266" t="s">
        <v>180</v>
      </c>
      <c r="D59" s="267"/>
      <c r="E59" s="267"/>
      <c r="F59" s="267"/>
      <c r="G59" s="267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135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86" t="str">
        <f>C59</f>
        <v>Drobné montáže v rámci bytu a ostatní práce, které nejsou zahrnuty v soupisu např. zrcadla, zásuvky, světla, garnyže, záclony, apod.</v>
      </c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7" t="s">
        <v>136</v>
      </c>
      <c r="D60" s="162"/>
      <c r="E60" s="163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137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7" t="s">
        <v>181</v>
      </c>
      <c r="D61" s="162"/>
      <c r="E61" s="163">
        <v>5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137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7" t="s">
        <v>182</v>
      </c>
      <c r="D62" s="162"/>
      <c r="E62" s="163">
        <v>5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137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98" t="s">
        <v>142</v>
      </c>
      <c r="D63" s="164"/>
      <c r="E63" s="165">
        <v>10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137</v>
      </c>
      <c r="AH63" s="149">
        <v>1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5.5" x14ac:dyDescent="0.2">
      <c r="A64" s="173" t="s">
        <v>126</v>
      </c>
      <c r="B64" s="174" t="s">
        <v>68</v>
      </c>
      <c r="C64" s="195" t="s">
        <v>69</v>
      </c>
      <c r="D64" s="175"/>
      <c r="E64" s="176"/>
      <c r="F64" s="177"/>
      <c r="G64" s="177">
        <f>SUMIF(AG65:AG84,"&lt;&gt;NOR",G65:G84)</f>
        <v>0</v>
      </c>
      <c r="H64" s="177"/>
      <c r="I64" s="177">
        <f>SUM(I65:I84)</f>
        <v>0</v>
      </c>
      <c r="J64" s="177"/>
      <c r="K64" s="177">
        <f>SUM(K65:K84)</f>
        <v>0</v>
      </c>
      <c r="L64" s="177"/>
      <c r="M64" s="177">
        <f>SUM(M65:M84)</f>
        <v>0</v>
      </c>
      <c r="N64" s="177"/>
      <c r="O64" s="177">
        <f>SUM(O65:O84)</f>
        <v>0</v>
      </c>
      <c r="P64" s="177"/>
      <c r="Q64" s="177">
        <f>SUM(Q65:Q84)</f>
        <v>0</v>
      </c>
      <c r="R64" s="177"/>
      <c r="S64" s="177"/>
      <c r="T64" s="178"/>
      <c r="U64" s="172"/>
      <c r="V64" s="172">
        <f>SUM(V65:V84)</f>
        <v>13.600000000000001</v>
      </c>
      <c r="W64" s="172"/>
      <c r="X64" s="172"/>
      <c r="AG64" t="s">
        <v>127</v>
      </c>
    </row>
    <row r="65" spans="1:60" outlineLevel="1" x14ac:dyDescent="0.2">
      <c r="A65" s="179">
        <v>8</v>
      </c>
      <c r="B65" s="180" t="s">
        <v>183</v>
      </c>
      <c r="C65" s="196" t="s">
        <v>184</v>
      </c>
      <c r="D65" s="181" t="s">
        <v>130</v>
      </c>
      <c r="E65" s="182">
        <v>13.8696</v>
      </c>
      <c r="F65" s="183"/>
      <c r="G65" s="184">
        <f>ROUND(E65*F65,2)</f>
        <v>0</v>
      </c>
      <c r="H65" s="183"/>
      <c r="I65" s="184">
        <f>ROUND(E65*H65,2)</f>
        <v>0</v>
      </c>
      <c r="J65" s="183"/>
      <c r="K65" s="184">
        <f>ROUND(E65*J65,2)</f>
        <v>0</v>
      </c>
      <c r="L65" s="184">
        <v>15</v>
      </c>
      <c r="M65" s="184">
        <f>G65*(1+L65/100)</f>
        <v>0</v>
      </c>
      <c r="N65" s="184">
        <v>1.0000000000000001E-5</v>
      </c>
      <c r="O65" s="184">
        <f>ROUND(E65*N65,2)</f>
        <v>0</v>
      </c>
      <c r="P65" s="184">
        <v>0</v>
      </c>
      <c r="Q65" s="184">
        <f>ROUND(E65*P65,2)</f>
        <v>0</v>
      </c>
      <c r="R65" s="184"/>
      <c r="S65" s="184" t="s">
        <v>131</v>
      </c>
      <c r="T65" s="185" t="s">
        <v>131</v>
      </c>
      <c r="U65" s="158">
        <v>0.13</v>
      </c>
      <c r="V65" s="158">
        <f>ROUND(E65*U65,2)</f>
        <v>1.8</v>
      </c>
      <c r="W65" s="158"/>
      <c r="X65" s="158" t="s">
        <v>132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133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97" t="s">
        <v>136</v>
      </c>
      <c r="D66" s="162"/>
      <c r="E66" s="163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137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97" t="s">
        <v>138</v>
      </c>
      <c r="D67" s="162"/>
      <c r="E67" s="163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137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56"/>
      <c r="B68" s="157"/>
      <c r="C68" s="197" t="s">
        <v>185</v>
      </c>
      <c r="D68" s="162"/>
      <c r="E68" s="163">
        <v>3.6360000000000001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137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56"/>
      <c r="B69" s="157"/>
      <c r="C69" s="197" t="s">
        <v>140</v>
      </c>
      <c r="D69" s="162"/>
      <c r="E69" s="163">
        <v>3.03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137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56"/>
      <c r="B70" s="157"/>
      <c r="C70" s="197" t="s">
        <v>141</v>
      </c>
      <c r="D70" s="162"/>
      <c r="E70" s="163">
        <v>3.03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137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8" t="s">
        <v>142</v>
      </c>
      <c r="D71" s="164"/>
      <c r="E71" s="165">
        <v>9.6959999999999997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137</v>
      </c>
      <c r="AH71" s="149">
        <v>1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7" t="s">
        <v>143</v>
      </c>
      <c r="D72" s="162"/>
      <c r="E72" s="163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137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97" t="s">
        <v>186</v>
      </c>
      <c r="D73" s="162"/>
      <c r="E73" s="163">
        <v>2.0868000000000002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137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7" t="s">
        <v>187</v>
      </c>
      <c r="D74" s="162"/>
      <c r="E74" s="163">
        <v>2.0868000000000002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137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8" t="s">
        <v>142</v>
      </c>
      <c r="D75" s="164"/>
      <c r="E75" s="165">
        <v>4.1736000000000004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137</v>
      </c>
      <c r="AH75" s="149">
        <v>1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9">
        <v>9</v>
      </c>
      <c r="B76" s="180" t="s">
        <v>188</v>
      </c>
      <c r="C76" s="196" t="s">
        <v>189</v>
      </c>
      <c r="D76" s="181" t="s">
        <v>130</v>
      </c>
      <c r="E76" s="182">
        <v>38.299999999999997</v>
      </c>
      <c r="F76" s="183"/>
      <c r="G76" s="184">
        <f>ROUND(E76*F76,2)</f>
        <v>0</v>
      </c>
      <c r="H76" s="183"/>
      <c r="I76" s="184">
        <f>ROUND(E76*H76,2)</f>
        <v>0</v>
      </c>
      <c r="J76" s="183"/>
      <c r="K76" s="184">
        <f>ROUND(E76*J76,2)</f>
        <v>0</v>
      </c>
      <c r="L76" s="184">
        <v>15</v>
      </c>
      <c r="M76" s="184">
        <f>G76*(1+L76/100)</f>
        <v>0</v>
      </c>
      <c r="N76" s="184">
        <v>4.0000000000000003E-5</v>
      </c>
      <c r="O76" s="184">
        <f>ROUND(E76*N76,2)</f>
        <v>0</v>
      </c>
      <c r="P76" s="184">
        <v>0</v>
      </c>
      <c r="Q76" s="184">
        <f>ROUND(E76*P76,2)</f>
        <v>0</v>
      </c>
      <c r="R76" s="184"/>
      <c r="S76" s="184" t="s">
        <v>131</v>
      </c>
      <c r="T76" s="185" t="s">
        <v>131</v>
      </c>
      <c r="U76" s="158">
        <v>0.308</v>
      </c>
      <c r="V76" s="158">
        <f>ROUND(E76*U76,2)</f>
        <v>11.8</v>
      </c>
      <c r="W76" s="158"/>
      <c r="X76" s="158" t="s">
        <v>132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133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33.75" outlineLevel="1" x14ac:dyDescent="0.2">
      <c r="A77" s="156"/>
      <c r="B77" s="157"/>
      <c r="C77" s="266" t="s">
        <v>190</v>
      </c>
      <c r="D77" s="267"/>
      <c r="E77" s="267"/>
      <c r="F77" s="267"/>
      <c r="G77" s="267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135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86" t="str">
        <f>C77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97" t="s">
        <v>136</v>
      </c>
      <c r="D78" s="162"/>
      <c r="E78" s="163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137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7" t="s">
        <v>191</v>
      </c>
      <c r="D79" s="162"/>
      <c r="E79" s="163">
        <v>7.2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137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7" t="s">
        <v>192</v>
      </c>
      <c r="D80" s="162"/>
      <c r="E80" s="163">
        <v>1.3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137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97" t="s">
        <v>193</v>
      </c>
      <c r="D81" s="162"/>
      <c r="E81" s="163">
        <v>2.8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137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7" t="s">
        <v>194</v>
      </c>
      <c r="D82" s="162"/>
      <c r="E82" s="163">
        <v>17.100000000000001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137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97" t="s">
        <v>172</v>
      </c>
      <c r="D83" s="162"/>
      <c r="E83" s="163">
        <v>9.9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137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98" t="s">
        <v>142</v>
      </c>
      <c r="D84" s="164"/>
      <c r="E84" s="165">
        <v>38.299999999999997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137</v>
      </c>
      <c r="AH84" s="149">
        <v>1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73" t="s">
        <v>126</v>
      </c>
      <c r="B85" s="174" t="s">
        <v>70</v>
      </c>
      <c r="C85" s="195" t="s">
        <v>71</v>
      </c>
      <c r="D85" s="175"/>
      <c r="E85" s="176"/>
      <c r="F85" s="177"/>
      <c r="G85" s="177">
        <f>SUMIF(AG86:AG116,"&lt;&gt;NOR",G86:G116)</f>
        <v>0</v>
      </c>
      <c r="H85" s="177"/>
      <c r="I85" s="177">
        <f>SUM(I86:I116)</f>
        <v>0</v>
      </c>
      <c r="J85" s="177"/>
      <c r="K85" s="177">
        <f>SUM(K86:K116)</f>
        <v>0</v>
      </c>
      <c r="L85" s="177"/>
      <c r="M85" s="177">
        <f>SUM(M86:M116)</f>
        <v>0</v>
      </c>
      <c r="N85" s="177"/>
      <c r="O85" s="177">
        <f>SUM(O86:O116)</f>
        <v>0</v>
      </c>
      <c r="P85" s="177"/>
      <c r="Q85" s="177">
        <f>SUM(Q86:Q116)</f>
        <v>0.45999999999999996</v>
      </c>
      <c r="R85" s="177"/>
      <c r="S85" s="177"/>
      <c r="T85" s="178"/>
      <c r="U85" s="172"/>
      <c r="V85" s="172">
        <f>SUM(V86:V116)</f>
        <v>7.9400000000000013</v>
      </c>
      <c r="W85" s="172"/>
      <c r="X85" s="172"/>
      <c r="AG85" t="s">
        <v>127</v>
      </c>
    </row>
    <row r="86" spans="1:60" ht="22.5" outlineLevel="1" x14ac:dyDescent="0.2">
      <c r="A86" s="179">
        <v>10</v>
      </c>
      <c r="B86" s="180" t="s">
        <v>195</v>
      </c>
      <c r="C86" s="196" t="s">
        <v>196</v>
      </c>
      <c r="D86" s="181" t="s">
        <v>130</v>
      </c>
      <c r="E86" s="182">
        <v>7.2</v>
      </c>
      <c r="F86" s="183"/>
      <c r="G86" s="184">
        <f>ROUND(E86*F86,2)</f>
        <v>0</v>
      </c>
      <c r="H86" s="183"/>
      <c r="I86" s="184">
        <f>ROUND(E86*H86,2)</f>
        <v>0</v>
      </c>
      <c r="J86" s="183"/>
      <c r="K86" s="184">
        <f>ROUND(E86*J86,2)</f>
        <v>0</v>
      </c>
      <c r="L86" s="184">
        <v>15</v>
      </c>
      <c r="M86" s="184">
        <f>G86*(1+L86/100)</f>
        <v>0</v>
      </c>
      <c r="N86" s="184">
        <v>0</v>
      </c>
      <c r="O86" s="184">
        <f>ROUND(E86*N86,2)</f>
        <v>0</v>
      </c>
      <c r="P86" s="184">
        <v>1.26E-2</v>
      </c>
      <c r="Q86" s="184">
        <f>ROUND(E86*P86,2)</f>
        <v>0.09</v>
      </c>
      <c r="R86" s="184"/>
      <c r="S86" s="184" t="s">
        <v>197</v>
      </c>
      <c r="T86" s="185" t="s">
        <v>198</v>
      </c>
      <c r="U86" s="158">
        <v>0.33</v>
      </c>
      <c r="V86" s="158">
        <f>ROUND(E86*U86,2)</f>
        <v>2.38</v>
      </c>
      <c r="W86" s="158"/>
      <c r="X86" s="158" t="s">
        <v>132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133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7" t="s">
        <v>136</v>
      </c>
      <c r="D87" s="162"/>
      <c r="E87" s="163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137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7" t="s">
        <v>199</v>
      </c>
      <c r="D88" s="162"/>
      <c r="E88" s="163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137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97" t="s">
        <v>191</v>
      </c>
      <c r="D89" s="162"/>
      <c r="E89" s="163">
        <v>7.2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137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8" t="s">
        <v>142</v>
      </c>
      <c r="D90" s="164"/>
      <c r="E90" s="165">
        <v>7.2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137</v>
      </c>
      <c r="AH90" s="149">
        <v>1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9">
        <v>11</v>
      </c>
      <c r="B91" s="180" t="s">
        <v>200</v>
      </c>
      <c r="C91" s="196" t="s">
        <v>201</v>
      </c>
      <c r="D91" s="181" t="s">
        <v>130</v>
      </c>
      <c r="E91" s="182">
        <v>9.9</v>
      </c>
      <c r="F91" s="183"/>
      <c r="G91" s="184">
        <f>ROUND(E91*F91,2)</f>
        <v>0</v>
      </c>
      <c r="H91" s="183"/>
      <c r="I91" s="184">
        <f>ROUND(E91*H91,2)</f>
        <v>0</v>
      </c>
      <c r="J91" s="183"/>
      <c r="K91" s="184">
        <f>ROUND(E91*J91,2)</f>
        <v>0</v>
      </c>
      <c r="L91" s="184">
        <v>15</v>
      </c>
      <c r="M91" s="184">
        <f>G91*(1+L91/100)</f>
        <v>0</v>
      </c>
      <c r="N91" s="184">
        <v>0</v>
      </c>
      <c r="O91" s="184">
        <f>ROUND(E91*N91,2)</f>
        <v>0</v>
      </c>
      <c r="P91" s="184">
        <v>1.26E-2</v>
      </c>
      <c r="Q91" s="184">
        <f>ROUND(E91*P91,2)</f>
        <v>0.12</v>
      </c>
      <c r="R91" s="184"/>
      <c r="S91" s="184" t="s">
        <v>131</v>
      </c>
      <c r="T91" s="185" t="s">
        <v>131</v>
      </c>
      <c r="U91" s="158">
        <v>0.33</v>
      </c>
      <c r="V91" s="158">
        <f>ROUND(E91*U91,2)</f>
        <v>3.27</v>
      </c>
      <c r="W91" s="158"/>
      <c r="X91" s="158" t="s">
        <v>132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133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7" t="s">
        <v>136</v>
      </c>
      <c r="D92" s="162"/>
      <c r="E92" s="163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137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97" t="s">
        <v>172</v>
      </c>
      <c r="D93" s="162"/>
      <c r="E93" s="163">
        <v>9.9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137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8" t="s">
        <v>142</v>
      </c>
      <c r="D94" s="164"/>
      <c r="E94" s="165">
        <v>9.9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137</v>
      </c>
      <c r="AH94" s="149">
        <v>1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9">
        <v>12</v>
      </c>
      <c r="B95" s="180" t="s">
        <v>202</v>
      </c>
      <c r="C95" s="196" t="s">
        <v>203</v>
      </c>
      <c r="D95" s="181" t="s">
        <v>130</v>
      </c>
      <c r="E95" s="182">
        <v>0.8</v>
      </c>
      <c r="F95" s="183"/>
      <c r="G95" s="184">
        <f>ROUND(E95*F95,2)</f>
        <v>0</v>
      </c>
      <c r="H95" s="183"/>
      <c r="I95" s="184">
        <f>ROUND(E95*H95,2)</f>
        <v>0</v>
      </c>
      <c r="J95" s="183"/>
      <c r="K95" s="184">
        <f>ROUND(E95*J95,2)</f>
        <v>0</v>
      </c>
      <c r="L95" s="184">
        <v>15</v>
      </c>
      <c r="M95" s="184">
        <f>G95*(1+L95/100)</f>
        <v>0</v>
      </c>
      <c r="N95" s="184">
        <v>0</v>
      </c>
      <c r="O95" s="184">
        <f>ROUND(E95*N95,2)</f>
        <v>0</v>
      </c>
      <c r="P95" s="184">
        <v>0.02</v>
      </c>
      <c r="Q95" s="184">
        <f>ROUND(E95*P95,2)</f>
        <v>0.02</v>
      </c>
      <c r="R95" s="184"/>
      <c r="S95" s="184" t="s">
        <v>131</v>
      </c>
      <c r="T95" s="185" t="s">
        <v>131</v>
      </c>
      <c r="U95" s="158">
        <v>0.14699999999999999</v>
      </c>
      <c r="V95" s="158">
        <f>ROUND(E95*U95,2)</f>
        <v>0.12</v>
      </c>
      <c r="W95" s="158"/>
      <c r="X95" s="158" t="s">
        <v>132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133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97" t="s">
        <v>136</v>
      </c>
      <c r="D96" s="162"/>
      <c r="E96" s="163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137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97" t="s">
        <v>163</v>
      </c>
      <c r="D97" s="162"/>
      <c r="E97" s="163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137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7" t="s">
        <v>204</v>
      </c>
      <c r="D98" s="162"/>
      <c r="E98" s="163">
        <v>0.8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137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8" t="s">
        <v>142</v>
      </c>
      <c r="D99" s="164"/>
      <c r="E99" s="165">
        <v>0.8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137</v>
      </c>
      <c r="AH99" s="149">
        <v>1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9">
        <v>13</v>
      </c>
      <c r="B100" s="180" t="s">
        <v>205</v>
      </c>
      <c r="C100" s="196" t="s">
        <v>206</v>
      </c>
      <c r="D100" s="181" t="s">
        <v>207</v>
      </c>
      <c r="E100" s="182">
        <v>15.33</v>
      </c>
      <c r="F100" s="183"/>
      <c r="G100" s="184">
        <f>ROUND(E100*F100,2)</f>
        <v>0</v>
      </c>
      <c r="H100" s="183"/>
      <c r="I100" s="184">
        <f>ROUND(E100*H100,2)</f>
        <v>0</v>
      </c>
      <c r="J100" s="183"/>
      <c r="K100" s="184">
        <f>ROUND(E100*J100,2)</f>
        <v>0</v>
      </c>
      <c r="L100" s="184">
        <v>15</v>
      </c>
      <c r="M100" s="184">
        <f>G100*(1+L100/100)</f>
        <v>0</v>
      </c>
      <c r="N100" s="184">
        <v>0</v>
      </c>
      <c r="O100" s="184">
        <f>ROUND(E100*N100,2)</f>
        <v>0</v>
      </c>
      <c r="P100" s="184">
        <v>4.0000000000000002E-4</v>
      </c>
      <c r="Q100" s="184">
        <f>ROUND(E100*P100,2)</f>
        <v>0.01</v>
      </c>
      <c r="R100" s="184"/>
      <c r="S100" s="184" t="s">
        <v>131</v>
      </c>
      <c r="T100" s="185" t="s">
        <v>131</v>
      </c>
      <c r="U100" s="158">
        <v>7.0000000000000007E-2</v>
      </c>
      <c r="V100" s="158">
        <f>ROUND(E100*U100,2)</f>
        <v>1.07</v>
      </c>
      <c r="W100" s="158"/>
      <c r="X100" s="158" t="s">
        <v>132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133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97" t="s">
        <v>136</v>
      </c>
      <c r="D101" s="162"/>
      <c r="E101" s="163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137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7" t="s">
        <v>208</v>
      </c>
      <c r="D102" s="162"/>
      <c r="E102" s="163">
        <v>5.43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137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7" t="s">
        <v>209</v>
      </c>
      <c r="D103" s="162"/>
      <c r="E103" s="163">
        <v>14.1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137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7" t="s">
        <v>210</v>
      </c>
      <c r="D104" s="162"/>
      <c r="E104" s="163">
        <v>-4.2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137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8" t="s">
        <v>142</v>
      </c>
      <c r="D105" s="164"/>
      <c r="E105" s="165">
        <v>15.33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137</v>
      </c>
      <c r="AH105" s="149">
        <v>1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9">
        <v>14</v>
      </c>
      <c r="B106" s="180" t="s">
        <v>211</v>
      </c>
      <c r="C106" s="196" t="s">
        <v>212</v>
      </c>
      <c r="D106" s="181" t="s">
        <v>148</v>
      </c>
      <c r="E106" s="182">
        <v>3</v>
      </c>
      <c r="F106" s="183"/>
      <c r="G106" s="184">
        <f>ROUND(E106*F106,2)</f>
        <v>0</v>
      </c>
      <c r="H106" s="183"/>
      <c r="I106" s="184">
        <f>ROUND(E106*H106,2)</f>
        <v>0</v>
      </c>
      <c r="J106" s="183"/>
      <c r="K106" s="184">
        <f>ROUND(E106*J106,2)</f>
        <v>0</v>
      </c>
      <c r="L106" s="184">
        <v>15</v>
      </c>
      <c r="M106" s="184">
        <f>G106*(1+L106/100)</f>
        <v>0</v>
      </c>
      <c r="N106" s="184">
        <v>0</v>
      </c>
      <c r="O106" s="184">
        <f>ROUND(E106*N106,2)</f>
        <v>0</v>
      </c>
      <c r="P106" s="184">
        <v>0</v>
      </c>
      <c r="Q106" s="184">
        <f>ROUND(E106*P106,2)</f>
        <v>0</v>
      </c>
      <c r="R106" s="184"/>
      <c r="S106" s="184" t="s">
        <v>131</v>
      </c>
      <c r="T106" s="185" t="s">
        <v>131</v>
      </c>
      <c r="U106" s="158">
        <v>0.05</v>
      </c>
      <c r="V106" s="158">
        <f>ROUND(E106*U106,2)</f>
        <v>0.15</v>
      </c>
      <c r="W106" s="158"/>
      <c r="X106" s="158" t="s">
        <v>132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133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7" t="s">
        <v>136</v>
      </c>
      <c r="D107" s="162"/>
      <c r="E107" s="163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137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7" t="s">
        <v>213</v>
      </c>
      <c r="D108" s="162"/>
      <c r="E108" s="163">
        <v>1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137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97" t="s">
        <v>214</v>
      </c>
      <c r="D109" s="162"/>
      <c r="E109" s="163">
        <v>2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137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98" t="s">
        <v>142</v>
      </c>
      <c r="D110" s="164"/>
      <c r="E110" s="165">
        <v>3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137</v>
      </c>
      <c r="AH110" s="149">
        <v>1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9">
        <v>15</v>
      </c>
      <c r="B111" s="180" t="s">
        <v>215</v>
      </c>
      <c r="C111" s="196" t="s">
        <v>216</v>
      </c>
      <c r="D111" s="181" t="s">
        <v>130</v>
      </c>
      <c r="E111" s="182">
        <v>3.1787999999999998</v>
      </c>
      <c r="F111" s="183"/>
      <c r="G111" s="184">
        <f>ROUND(E111*F111,2)</f>
        <v>0</v>
      </c>
      <c r="H111" s="183"/>
      <c r="I111" s="184">
        <f>ROUND(E111*H111,2)</f>
        <v>0</v>
      </c>
      <c r="J111" s="183"/>
      <c r="K111" s="184">
        <f>ROUND(E111*J111,2)</f>
        <v>0</v>
      </c>
      <c r="L111" s="184">
        <v>15</v>
      </c>
      <c r="M111" s="184">
        <f>G111*(1+L111/100)</f>
        <v>0</v>
      </c>
      <c r="N111" s="184">
        <v>0</v>
      </c>
      <c r="O111" s="184">
        <f>ROUND(E111*N111,2)</f>
        <v>0</v>
      </c>
      <c r="P111" s="184">
        <v>6.8000000000000005E-2</v>
      </c>
      <c r="Q111" s="184">
        <f>ROUND(E111*P111,2)</f>
        <v>0.22</v>
      </c>
      <c r="R111" s="184"/>
      <c r="S111" s="184" t="s">
        <v>131</v>
      </c>
      <c r="T111" s="185" t="s">
        <v>131</v>
      </c>
      <c r="U111" s="158">
        <v>0.3</v>
      </c>
      <c r="V111" s="158">
        <f>ROUND(E111*U111,2)</f>
        <v>0.95</v>
      </c>
      <c r="W111" s="158"/>
      <c r="X111" s="158" t="s">
        <v>132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133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7" t="s">
        <v>136</v>
      </c>
      <c r="D112" s="162"/>
      <c r="E112" s="163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137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7" t="s">
        <v>167</v>
      </c>
      <c r="D113" s="162"/>
      <c r="E113" s="163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137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56"/>
      <c r="B114" s="157"/>
      <c r="C114" s="197" t="s">
        <v>168</v>
      </c>
      <c r="D114" s="162"/>
      <c r="E114" s="163">
        <v>0.85680000000000001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137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7" t="s">
        <v>169</v>
      </c>
      <c r="D115" s="162"/>
      <c r="E115" s="163">
        <v>2.3220000000000001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137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8" t="s">
        <v>142</v>
      </c>
      <c r="D116" s="164"/>
      <c r="E116" s="165">
        <v>3.1787999999999998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137</v>
      </c>
      <c r="AH116" s="149">
        <v>1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">
      <c r="A117" s="173" t="s">
        <v>126</v>
      </c>
      <c r="B117" s="174" t="s">
        <v>72</v>
      </c>
      <c r="C117" s="195" t="s">
        <v>73</v>
      </c>
      <c r="D117" s="175"/>
      <c r="E117" s="176"/>
      <c r="F117" s="177"/>
      <c r="G117" s="177">
        <f>SUMIF(AG118:AG118,"&lt;&gt;NOR",G118:G118)</f>
        <v>0</v>
      </c>
      <c r="H117" s="177"/>
      <c r="I117" s="177">
        <f>SUM(I118:I118)</f>
        <v>0</v>
      </c>
      <c r="J117" s="177"/>
      <c r="K117" s="177">
        <f>SUM(K118:K118)</f>
        <v>0</v>
      </c>
      <c r="L117" s="177"/>
      <c r="M117" s="177">
        <f>SUM(M118:M118)</f>
        <v>0</v>
      </c>
      <c r="N117" s="177"/>
      <c r="O117" s="177">
        <f>SUM(O118:O118)</f>
        <v>0</v>
      </c>
      <c r="P117" s="177"/>
      <c r="Q117" s="177">
        <f>SUM(Q118:Q118)</f>
        <v>0</v>
      </c>
      <c r="R117" s="177"/>
      <c r="S117" s="177"/>
      <c r="T117" s="178"/>
      <c r="U117" s="172"/>
      <c r="V117" s="172">
        <f>SUM(V118:V118)</f>
        <v>6.08</v>
      </c>
      <c r="W117" s="172"/>
      <c r="X117" s="172"/>
      <c r="AG117" t="s">
        <v>127</v>
      </c>
    </row>
    <row r="118" spans="1:60" ht="22.5" outlineLevel="1" x14ac:dyDescent="0.2">
      <c r="A118" s="187">
        <v>16</v>
      </c>
      <c r="B118" s="188" t="s">
        <v>217</v>
      </c>
      <c r="C118" s="199" t="s">
        <v>218</v>
      </c>
      <c r="D118" s="189" t="s">
        <v>219</v>
      </c>
      <c r="E118" s="190">
        <v>1.1059000000000001</v>
      </c>
      <c r="F118" s="191"/>
      <c r="G118" s="192">
        <f>ROUND(E118*F118,2)</f>
        <v>0</v>
      </c>
      <c r="H118" s="191"/>
      <c r="I118" s="192">
        <f>ROUND(E118*H118,2)</f>
        <v>0</v>
      </c>
      <c r="J118" s="191"/>
      <c r="K118" s="192">
        <f>ROUND(E118*J118,2)</f>
        <v>0</v>
      </c>
      <c r="L118" s="192">
        <v>15</v>
      </c>
      <c r="M118" s="192">
        <f>G118*(1+L118/100)</f>
        <v>0</v>
      </c>
      <c r="N118" s="192">
        <v>0</v>
      </c>
      <c r="O118" s="192">
        <f>ROUND(E118*N118,2)</f>
        <v>0</v>
      </c>
      <c r="P118" s="192">
        <v>0</v>
      </c>
      <c r="Q118" s="192">
        <f>ROUND(E118*P118,2)</f>
        <v>0</v>
      </c>
      <c r="R118" s="192"/>
      <c r="S118" s="192" t="s">
        <v>131</v>
      </c>
      <c r="T118" s="193" t="s">
        <v>131</v>
      </c>
      <c r="U118" s="158">
        <v>5.5</v>
      </c>
      <c r="V118" s="158">
        <f>ROUND(E118*U118,2)</f>
        <v>6.08</v>
      </c>
      <c r="W118" s="158"/>
      <c r="X118" s="158" t="s">
        <v>132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133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x14ac:dyDescent="0.2">
      <c r="A119" s="173" t="s">
        <v>126</v>
      </c>
      <c r="B119" s="174" t="s">
        <v>74</v>
      </c>
      <c r="C119" s="195" t="s">
        <v>75</v>
      </c>
      <c r="D119" s="175"/>
      <c r="E119" s="176"/>
      <c r="F119" s="177"/>
      <c r="G119" s="177">
        <f>SUMIF(AG120:AG121,"&lt;&gt;NOR",G120:G121)</f>
        <v>0</v>
      </c>
      <c r="H119" s="177"/>
      <c r="I119" s="177">
        <f>SUM(I120:I121)</f>
        <v>0</v>
      </c>
      <c r="J119" s="177"/>
      <c r="K119" s="177">
        <f>SUM(K120:K121)</f>
        <v>0</v>
      </c>
      <c r="L119" s="177"/>
      <c r="M119" s="177">
        <f>SUM(M120:M121)</f>
        <v>0</v>
      </c>
      <c r="N119" s="177"/>
      <c r="O119" s="177">
        <f>SUM(O120:O121)</f>
        <v>0.01</v>
      </c>
      <c r="P119" s="177"/>
      <c r="Q119" s="177">
        <f>SUM(Q120:Q121)</f>
        <v>0</v>
      </c>
      <c r="R119" s="177"/>
      <c r="S119" s="177"/>
      <c r="T119" s="178"/>
      <c r="U119" s="172"/>
      <c r="V119" s="172">
        <f>SUM(V120:V121)</f>
        <v>0.71</v>
      </c>
      <c r="W119" s="172"/>
      <c r="X119" s="172"/>
      <c r="AG119" t="s">
        <v>127</v>
      </c>
    </row>
    <row r="120" spans="1:60" ht="22.5" outlineLevel="1" x14ac:dyDescent="0.2">
      <c r="A120" s="179">
        <v>17</v>
      </c>
      <c r="B120" s="180" t="s">
        <v>220</v>
      </c>
      <c r="C120" s="196" t="s">
        <v>221</v>
      </c>
      <c r="D120" s="181" t="s">
        <v>222</v>
      </c>
      <c r="E120" s="182">
        <v>1</v>
      </c>
      <c r="F120" s="183"/>
      <c r="G120" s="184">
        <f>ROUND(E120*F120,2)</f>
        <v>0</v>
      </c>
      <c r="H120" s="183"/>
      <c r="I120" s="184">
        <f>ROUND(E120*H120,2)</f>
        <v>0</v>
      </c>
      <c r="J120" s="183"/>
      <c r="K120" s="184">
        <f>ROUND(E120*J120,2)</f>
        <v>0</v>
      </c>
      <c r="L120" s="184">
        <v>15</v>
      </c>
      <c r="M120" s="184">
        <f>G120*(1+L120/100)</f>
        <v>0</v>
      </c>
      <c r="N120" s="184">
        <v>6.7499999999999999E-3</v>
      </c>
      <c r="O120" s="184">
        <f>ROUND(E120*N120,2)</f>
        <v>0.01</v>
      </c>
      <c r="P120" s="184">
        <v>0</v>
      </c>
      <c r="Q120" s="184">
        <f>ROUND(E120*P120,2)</f>
        <v>0</v>
      </c>
      <c r="R120" s="184"/>
      <c r="S120" s="184" t="s">
        <v>197</v>
      </c>
      <c r="T120" s="185" t="s">
        <v>223</v>
      </c>
      <c r="U120" s="158">
        <v>0.71</v>
      </c>
      <c r="V120" s="158">
        <f>ROUND(E120*U120,2)</f>
        <v>0.71</v>
      </c>
      <c r="W120" s="158"/>
      <c r="X120" s="158" t="s">
        <v>132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133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2.5" outlineLevel="1" x14ac:dyDescent="0.2">
      <c r="A121" s="156"/>
      <c r="B121" s="157"/>
      <c r="C121" s="266" t="s">
        <v>224</v>
      </c>
      <c r="D121" s="267"/>
      <c r="E121" s="267"/>
      <c r="F121" s="267"/>
      <c r="G121" s="267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135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86" t="str">
        <f>C121</f>
        <v>Kompletní dodávka a montáž včetně uvedení do provozu, prostupů, zaškolení, seřízení, zkoušek dle příslušných ČSN a dalších pomocných prací a zednických přípomocí.</v>
      </c>
      <c r="BB121" s="149"/>
      <c r="BC121" s="149"/>
      <c r="BD121" s="149"/>
      <c r="BE121" s="149"/>
      <c r="BF121" s="149"/>
      <c r="BG121" s="149"/>
      <c r="BH121" s="149"/>
    </row>
    <row r="122" spans="1:60" x14ac:dyDescent="0.2">
      <c r="A122" s="173" t="s">
        <v>126</v>
      </c>
      <c r="B122" s="174" t="s">
        <v>76</v>
      </c>
      <c r="C122" s="195" t="s">
        <v>77</v>
      </c>
      <c r="D122" s="175"/>
      <c r="E122" s="176"/>
      <c r="F122" s="177"/>
      <c r="G122" s="177">
        <f>SUMIF(AG123:AG124,"&lt;&gt;NOR",G123:G124)</f>
        <v>0</v>
      </c>
      <c r="H122" s="177"/>
      <c r="I122" s="177">
        <f>SUM(I123:I124)</f>
        <v>0</v>
      </c>
      <c r="J122" s="177"/>
      <c r="K122" s="177">
        <f>SUM(K123:K124)</f>
        <v>0</v>
      </c>
      <c r="L122" s="177"/>
      <c r="M122" s="177">
        <f>SUM(M123:M124)</f>
        <v>0</v>
      </c>
      <c r="N122" s="177"/>
      <c r="O122" s="177">
        <f>SUM(O123:O124)</f>
        <v>0</v>
      </c>
      <c r="P122" s="177"/>
      <c r="Q122" s="177">
        <f>SUM(Q123:Q124)</f>
        <v>0</v>
      </c>
      <c r="R122" s="177"/>
      <c r="S122" s="177"/>
      <c r="T122" s="178"/>
      <c r="U122" s="172"/>
      <c r="V122" s="172">
        <f>SUM(V123:V124)</f>
        <v>0.59</v>
      </c>
      <c r="W122" s="172"/>
      <c r="X122" s="172"/>
      <c r="AG122" t="s">
        <v>127</v>
      </c>
    </row>
    <row r="123" spans="1:60" ht="22.5" outlineLevel="1" x14ac:dyDescent="0.2">
      <c r="A123" s="179">
        <v>18</v>
      </c>
      <c r="B123" s="180" t="s">
        <v>225</v>
      </c>
      <c r="C123" s="196" t="s">
        <v>221</v>
      </c>
      <c r="D123" s="181" t="s">
        <v>222</v>
      </c>
      <c r="E123" s="182">
        <v>1</v>
      </c>
      <c r="F123" s="183"/>
      <c r="G123" s="184">
        <f>ROUND(E123*F123,2)</f>
        <v>0</v>
      </c>
      <c r="H123" s="183"/>
      <c r="I123" s="184">
        <f>ROUND(E123*H123,2)</f>
        <v>0</v>
      </c>
      <c r="J123" s="183"/>
      <c r="K123" s="184">
        <f>ROUND(E123*J123,2)</f>
        <v>0</v>
      </c>
      <c r="L123" s="184">
        <v>15</v>
      </c>
      <c r="M123" s="184">
        <f>G123*(1+L123/100)</f>
        <v>0</v>
      </c>
      <c r="N123" s="184">
        <v>8.0000000000000004E-4</v>
      </c>
      <c r="O123" s="184">
        <f>ROUND(E123*N123,2)</f>
        <v>0</v>
      </c>
      <c r="P123" s="184">
        <v>0</v>
      </c>
      <c r="Q123" s="184">
        <f>ROUND(E123*P123,2)</f>
        <v>0</v>
      </c>
      <c r="R123" s="184"/>
      <c r="S123" s="184" t="s">
        <v>197</v>
      </c>
      <c r="T123" s="185" t="s">
        <v>223</v>
      </c>
      <c r="U123" s="158">
        <v>0.59</v>
      </c>
      <c r="V123" s="158">
        <f>ROUND(E123*U123,2)</f>
        <v>0.59</v>
      </c>
      <c r="W123" s="158"/>
      <c r="X123" s="158" t="s">
        <v>132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133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56"/>
      <c r="B124" s="157"/>
      <c r="C124" s="266" t="s">
        <v>224</v>
      </c>
      <c r="D124" s="267"/>
      <c r="E124" s="267"/>
      <c r="F124" s="267"/>
      <c r="G124" s="267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135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86" t="str">
        <f>C124</f>
        <v>Kompletní dodávka a montáž včetně uvedení do provozu, prostupů, zaškolení, seřízení, zkoušek dle příslušných ČSN a dalších pomocných prací a zednických přípomocí.</v>
      </c>
      <c r="BB124" s="149"/>
      <c r="BC124" s="149"/>
      <c r="BD124" s="149"/>
      <c r="BE124" s="149"/>
      <c r="BF124" s="149"/>
      <c r="BG124" s="149"/>
      <c r="BH124" s="149"/>
    </row>
    <row r="125" spans="1:60" x14ac:dyDescent="0.2">
      <c r="A125" s="173" t="s">
        <v>126</v>
      </c>
      <c r="B125" s="174" t="s">
        <v>78</v>
      </c>
      <c r="C125" s="195" t="s">
        <v>79</v>
      </c>
      <c r="D125" s="175"/>
      <c r="E125" s="176"/>
      <c r="F125" s="177"/>
      <c r="G125" s="177">
        <f>SUMIF(AG126:AG133,"&lt;&gt;NOR",G126:G133)</f>
        <v>0</v>
      </c>
      <c r="H125" s="177"/>
      <c r="I125" s="177">
        <f>SUM(I126:I133)</f>
        <v>0</v>
      </c>
      <c r="J125" s="177"/>
      <c r="K125" s="177">
        <f>SUM(K126:K133)</f>
        <v>0</v>
      </c>
      <c r="L125" s="177"/>
      <c r="M125" s="177">
        <f>SUM(M126:M133)</f>
        <v>0</v>
      </c>
      <c r="N125" s="177"/>
      <c r="O125" s="177">
        <f>SUM(O126:O133)</f>
        <v>0</v>
      </c>
      <c r="P125" s="177"/>
      <c r="Q125" s="177">
        <f>SUM(Q126:Q133)</f>
        <v>0.01</v>
      </c>
      <c r="R125" s="177"/>
      <c r="S125" s="177"/>
      <c r="T125" s="178"/>
      <c r="U125" s="172"/>
      <c r="V125" s="172">
        <f>SUM(V126:V133)</f>
        <v>0.69</v>
      </c>
      <c r="W125" s="172"/>
      <c r="X125" s="172"/>
      <c r="AG125" t="s">
        <v>127</v>
      </c>
    </row>
    <row r="126" spans="1:60" outlineLevel="1" x14ac:dyDescent="0.2">
      <c r="A126" s="179">
        <v>19</v>
      </c>
      <c r="B126" s="180" t="s">
        <v>226</v>
      </c>
      <c r="C126" s="196" t="s">
        <v>227</v>
      </c>
      <c r="D126" s="181" t="s">
        <v>222</v>
      </c>
      <c r="E126" s="182">
        <v>1</v>
      </c>
      <c r="F126" s="183"/>
      <c r="G126" s="184">
        <f>ROUND(E126*F126,2)</f>
        <v>0</v>
      </c>
      <c r="H126" s="183"/>
      <c r="I126" s="184">
        <f>ROUND(E126*H126,2)</f>
        <v>0</v>
      </c>
      <c r="J126" s="183"/>
      <c r="K126" s="184">
        <f>ROUND(E126*J126,2)</f>
        <v>0</v>
      </c>
      <c r="L126" s="184">
        <v>15</v>
      </c>
      <c r="M126" s="184">
        <f>G126*(1+L126/100)</f>
        <v>0</v>
      </c>
      <c r="N126" s="184">
        <v>0</v>
      </c>
      <c r="O126" s="184">
        <f>ROUND(E126*N126,2)</f>
        <v>0</v>
      </c>
      <c r="P126" s="184">
        <v>9.1999999999999998E-3</v>
      </c>
      <c r="Q126" s="184">
        <f>ROUND(E126*P126,2)</f>
        <v>0.01</v>
      </c>
      <c r="R126" s="184"/>
      <c r="S126" s="184" t="s">
        <v>131</v>
      </c>
      <c r="T126" s="185" t="s">
        <v>131</v>
      </c>
      <c r="U126" s="158">
        <v>0.46500000000000002</v>
      </c>
      <c r="V126" s="158">
        <f>ROUND(E126*U126,2)</f>
        <v>0.47</v>
      </c>
      <c r="W126" s="158"/>
      <c r="X126" s="158" t="s">
        <v>132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133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7" t="s">
        <v>136</v>
      </c>
      <c r="D127" s="162"/>
      <c r="E127" s="163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137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97" t="s">
        <v>228</v>
      </c>
      <c r="D128" s="162"/>
      <c r="E128" s="163">
        <v>1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137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98" t="s">
        <v>142</v>
      </c>
      <c r="D129" s="164"/>
      <c r="E129" s="165">
        <v>1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137</v>
      </c>
      <c r="AH129" s="149">
        <v>1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79">
        <v>20</v>
      </c>
      <c r="B130" s="180" t="s">
        <v>229</v>
      </c>
      <c r="C130" s="196" t="s">
        <v>230</v>
      </c>
      <c r="D130" s="181" t="s">
        <v>222</v>
      </c>
      <c r="E130" s="182">
        <v>1</v>
      </c>
      <c r="F130" s="183"/>
      <c r="G130" s="184">
        <f>ROUND(E130*F130,2)</f>
        <v>0</v>
      </c>
      <c r="H130" s="183"/>
      <c r="I130" s="184">
        <f>ROUND(E130*H130,2)</f>
        <v>0</v>
      </c>
      <c r="J130" s="183"/>
      <c r="K130" s="184">
        <f>ROUND(E130*J130,2)</f>
        <v>0</v>
      </c>
      <c r="L130" s="184">
        <v>15</v>
      </c>
      <c r="M130" s="184">
        <f>G130*(1+L130/100)</f>
        <v>0</v>
      </c>
      <c r="N130" s="184">
        <v>0</v>
      </c>
      <c r="O130" s="184">
        <f>ROUND(E130*N130,2)</f>
        <v>0</v>
      </c>
      <c r="P130" s="184">
        <v>1.56E-3</v>
      </c>
      <c r="Q130" s="184">
        <f>ROUND(E130*P130,2)</f>
        <v>0</v>
      </c>
      <c r="R130" s="184"/>
      <c r="S130" s="184" t="s">
        <v>131</v>
      </c>
      <c r="T130" s="185" t="s">
        <v>131</v>
      </c>
      <c r="U130" s="158">
        <v>0.217</v>
      </c>
      <c r="V130" s="158">
        <f>ROUND(E130*U130,2)</f>
        <v>0.22</v>
      </c>
      <c r="W130" s="158"/>
      <c r="X130" s="158" t="s">
        <v>132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133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7" t="s">
        <v>136</v>
      </c>
      <c r="D131" s="162"/>
      <c r="E131" s="163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137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7" t="s">
        <v>228</v>
      </c>
      <c r="D132" s="162"/>
      <c r="E132" s="163">
        <v>1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137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8" t="s">
        <v>142</v>
      </c>
      <c r="D133" s="164"/>
      <c r="E133" s="165">
        <v>1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137</v>
      </c>
      <c r="AH133" s="149">
        <v>1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x14ac:dyDescent="0.2">
      <c r="A134" s="173" t="s">
        <v>126</v>
      </c>
      <c r="B134" s="174" t="s">
        <v>80</v>
      </c>
      <c r="C134" s="195" t="s">
        <v>81</v>
      </c>
      <c r="D134" s="175"/>
      <c r="E134" s="176"/>
      <c r="F134" s="177"/>
      <c r="G134" s="177">
        <f>SUMIF(AG135:AG203,"&lt;&gt;NOR",G135:G203)</f>
        <v>0</v>
      </c>
      <c r="H134" s="177"/>
      <c r="I134" s="177">
        <f>SUM(I135:I203)</f>
        <v>0</v>
      </c>
      <c r="J134" s="177"/>
      <c r="K134" s="177">
        <f>SUM(K135:K203)</f>
        <v>0</v>
      </c>
      <c r="L134" s="177"/>
      <c r="M134" s="177">
        <f>SUM(M135:M203)</f>
        <v>0</v>
      </c>
      <c r="N134" s="177"/>
      <c r="O134" s="177">
        <f>SUM(O135:O203)</f>
        <v>0.05</v>
      </c>
      <c r="P134" s="177"/>
      <c r="Q134" s="177">
        <f>SUM(Q135:Q203)</f>
        <v>0.53</v>
      </c>
      <c r="R134" s="177"/>
      <c r="S134" s="177"/>
      <c r="T134" s="178"/>
      <c r="U134" s="172"/>
      <c r="V134" s="172">
        <f>SUM(V135:V203)</f>
        <v>13.120000000000001</v>
      </c>
      <c r="W134" s="172"/>
      <c r="X134" s="172"/>
      <c r="AG134" t="s">
        <v>127</v>
      </c>
    </row>
    <row r="135" spans="1:60" outlineLevel="1" x14ac:dyDescent="0.2">
      <c r="A135" s="179">
        <v>21</v>
      </c>
      <c r="B135" s="180" t="s">
        <v>231</v>
      </c>
      <c r="C135" s="196" t="s">
        <v>232</v>
      </c>
      <c r="D135" s="181" t="s">
        <v>148</v>
      </c>
      <c r="E135" s="182">
        <v>3</v>
      </c>
      <c r="F135" s="183"/>
      <c r="G135" s="184">
        <f>ROUND(E135*F135,2)</f>
        <v>0</v>
      </c>
      <c r="H135" s="183"/>
      <c r="I135" s="184">
        <f>ROUND(E135*H135,2)</f>
        <v>0</v>
      </c>
      <c r="J135" s="183"/>
      <c r="K135" s="184">
        <f>ROUND(E135*J135,2)</f>
        <v>0</v>
      </c>
      <c r="L135" s="184">
        <v>15</v>
      </c>
      <c r="M135" s="184">
        <f>G135*(1+L135/100)</f>
        <v>0</v>
      </c>
      <c r="N135" s="184">
        <v>0</v>
      </c>
      <c r="O135" s="184">
        <f>ROUND(E135*N135,2)</f>
        <v>0</v>
      </c>
      <c r="P135" s="184">
        <v>0</v>
      </c>
      <c r="Q135" s="184">
        <f>ROUND(E135*P135,2)</f>
        <v>0</v>
      </c>
      <c r="R135" s="184"/>
      <c r="S135" s="184" t="s">
        <v>131</v>
      </c>
      <c r="T135" s="185" t="s">
        <v>131</v>
      </c>
      <c r="U135" s="158">
        <v>1.45</v>
      </c>
      <c r="V135" s="158">
        <f>ROUND(E135*U135,2)</f>
        <v>4.3499999999999996</v>
      </c>
      <c r="W135" s="158"/>
      <c r="X135" s="158" t="s">
        <v>132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133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7" t="s">
        <v>136</v>
      </c>
      <c r="D136" s="162"/>
      <c r="E136" s="163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137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7" t="s">
        <v>213</v>
      </c>
      <c r="D137" s="162"/>
      <c r="E137" s="163">
        <v>1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137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7" t="s">
        <v>214</v>
      </c>
      <c r="D138" s="162"/>
      <c r="E138" s="163">
        <v>2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137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98" t="s">
        <v>142</v>
      </c>
      <c r="D139" s="164"/>
      <c r="E139" s="165">
        <v>3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137</v>
      </c>
      <c r="AH139" s="149">
        <v>1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79">
        <v>22</v>
      </c>
      <c r="B140" s="180" t="s">
        <v>233</v>
      </c>
      <c r="C140" s="196" t="s">
        <v>234</v>
      </c>
      <c r="D140" s="181" t="s">
        <v>148</v>
      </c>
      <c r="E140" s="182">
        <v>3</v>
      </c>
      <c r="F140" s="183"/>
      <c r="G140" s="184">
        <f>ROUND(E140*F140,2)</f>
        <v>0</v>
      </c>
      <c r="H140" s="183"/>
      <c r="I140" s="184">
        <f>ROUND(E140*H140,2)</f>
        <v>0</v>
      </c>
      <c r="J140" s="183"/>
      <c r="K140" s="184">
        <f>ROUND(E140*J140,2)</f>
        <v>0</v>
      </c>
      <c r="L140" s="184">
        <v>15</v>
      </c>
      <c r="M140" s="184">
        <f>G140*(1+L140/100)</f>
        <v>0</v>
      </c>
      <c r="N140" s="184">
        <v>1.7999999999999999E-2</v>
      </c>
      <c r="O140" s="184">
        <f>ROUND(E140*N140,2)</f>
        <v>0.05</v>
      </c>
      <c r="P140" s="184">
        <v>0</v>
      </c>
      <c r="Q140" s="184">
        <f>ROUND(E140*P140,2)</f>
        <v>0</v>
      </c>
      <c r="R140" s="184" t="s">
        <v>235</v>
      </c>
      <c r="S140" s="184" t="s">
        <v>131</v>
      </c>
      <c r="T140" s="185" t="s">
        <v>131</v>
      </c>
      <c r="U140" s="158">
        <v>0</v>
      </c>
      <c r="V140" s="158">
        <f>ROUND(E140*U140,2)</f>
        <v>0</v>
      </c>
      <c r="W140" s="158"/>
      <c r="X140" s="158" t="s">
        <v>236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237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2.5" outlineLevel="1" x14ac:dyDescent="0.2">
      <c r="A141" s="156"/>
      <c r="B141" s="157"/>
      <c r="C141" s="266" t="s">
        <v>238</v>
      </c>
      <c r="D141" s="267"/>
      <c r="E141" s="267"/>
      <c r="F141" s="267"/>
      <c r="G141" s="267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135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86" t="str">
        <f>C141</f>
        <v>Dle stávajícího stavu, nutné zaměřit - případné upravení stávající zárubně dle nových dveří - převaření pantů.</v>
      </c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7" t="s">
        <v>136</v>
      </c>
      <c r="D142" s="162"/>
      <c r="E142" s="163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137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7" t="s">
        <v>213</v>
      </c>
      <c r="D143" s="162"/>
      <c r="E143" s="163">
        <v>1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137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7" t="s">
        <v>214</v>
      </c>
      <c r="D144" s="162"/>
      <c r="E144" s="163">
        <v>2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137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98" t="s">
        <v>142</v>
      </c>
      <c r="D145" s="164"/>
      <c r="E145" s="165">
        <v>3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137</v>
      </c>
      <c r="AH145" s="149">
        <v>1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9">
        <v>23</v>
      </c>
      <c r="B146" s="180" t="s">
        <v>239</v>
      </c>
      <c r="C146" s="196" t="s">
        <v>240</v>
      </c>
      <c r="D146" s="181" t="s">
        <v>148</v>
      </c>
      <c r="E146" s="182">
        <v>6</v>
      </c>
      <c r="F146" s="183"/>
      <c r="G146" s="184">
        <f>ROUND(E146*F146,2)</f>
        <v>0</v>
      </c>
      <c r="H146" s="183"/>
      <c r="I146" s="184">
        <f>ROUND(E146*H146,2)</f>
        <v>0</v>
      </c>
      <c r="J146" s="183"/>
      <c r="K146" s="184">
        <f>ROUND(E146*J146,2)</f>
        <v>0</v>
      </c>
      <c r="L146" s="184">
        <v>15</v>
      </c>
      <c r="M146" s="184">
        <f>G146*(1+L146/100)</f>
        <v>0</v>
      </c>
      <c r="N146" s="184">
        <v>0</v>
      </c>
      <c r="O146" s="184">
        <f>ROUND(E146*N146,2)</f>
        <v>0</v>
      </c>
      <c r="P146" s="184">
        <v>1.8E-3</v>
      </c>
      <c r="Q146" s="184">
        <f>ROUND(E146*P146,2)</f>
        <v>0.01</v>
      </c>
      <c r="R146" s="184"/>
      <c r="S146" s="184" t="s">
        <v>131</v>
      </c>
      <c r="T146" s="185" t="s">
        <v>131</v>
      </c>
      <c r="U146" s="158">
        <v>0.11</v>
      </c>
      <c r="V146" s="158">
        <f>ROUND(E146*U146,2)</f>
        <v>0.66</v>
      </c>
      <c r="W146" s="158"/>
      <c r="X146" s="158" t="s">
        <v>132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133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7" t="s">
        <v>136</v>
      </c>
      <c r="D147" s="162"/>
      <c r="E147" s="163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137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7" t="s">
        <v>241</v>
      </c>
      <c r="D148" s="162"/>
      <c r="E148" s="163">
        <v>1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137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7" t="s">
        <v>242</v>
      </c>
      <c r="D149" s="162"/>
      <c r="E149" s="163">
        <v>1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137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7" t="s">
        <v>243</v>
      </c>
      <c r="D150" s="162"/>
      <c r="E150" s="163">
        <v>1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137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7" t="s">
        <v>244</v>
      </c>
      <c r="D151" s="162"/>
      <c r="E151" s="163">
        <v>2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137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97" t="s">
        <v>245</v>
      </c>
      <c r="D152" s="162"/>
      <c r="E152" s="163">
        <v>1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137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8" t="s">
        <v>142</v>
      </c>
      <c r="D153" s="164"/>
      <c r="E153" s="165">
        <v>6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137</v>
      </c>
      <c r="AH153" s="149">
        <v>1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9">
        <v>24</v>
      </c>
      <c r="B154" s="180" t="s">
        <v>246</v>
      </c>
      <c r="C154" s="196" t="s">
        <v>247</v>
      </c>
      <c r="D154" s="181" t="s">
        <v>148</v>
      </c>
      <c r="E154" s="182">
        <v>1</v>
      </c>
      <c r="F154" s="183"/>
      <c r="G154" s="184">
        <f>ROUND(E154*F154,2)</f>
        <v>0</v>
      </c>
      <c r="H154" s="183"/>
      <c r="I154" s="184">
        <f>ROUND(E154*H154,2)</f>
        <v>0</v>
      </c>
      <c r="J154" s="183"/>
      <c r="K154" s="184">
        <f>ROUND(E154*J154,2)</f>
        <v>0</v>
      </c>
      <c r="L154" s="184">
        <v>15</v>
      </c>
      <c r="M154" s="184">
        <f>G154*(1+L154/100)</f>
        <v>0</v>
      </c>
      <c r="N154" s="184">
        <v>0</v>
      </c>
      <c r="O154" s="184">
        <f>ROUND(E154*N154,2)</f>
        <v>0</v>
      </c>
      <c r="P154" s="184">
        <v>0.17399999999999999</v>
      </c>
      <c r="Q154" s="184">
        <f>ROUND(E154*P154,2)</f>
        <v>0.17</v>
      </c>
      <c r="R154" s="184"/>
      <c r="S154" s="184" t="s">
        <v>131</v>
      </c>
      <c r="T154" s="185" t="s">
        <v>131</v>
      </c>
      <c r="U154" s="158">
        <v>0.95</v>
      </c>
      <c r="V154" s="158">
        <f>ROUND(E154*U154,2)</f>
        <v>0.95</v>
      </c>
      <c r="W154" s="158"/>
      <c r="X154" s="158" t="s">
        <v>132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133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97" t="s">
        <v>136</v>
      </c>
      <c r="D155" s="162"/>
      <c r="E155" s="163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137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7" t="s">
        <v>228</v>
      </c>
      <c r="D156" s="162"/>
      <c r="E156" s="163">
        <v>1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137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8" t="s">
        <v>142</v>
      </c>
      <c r="D157" s="164"/>
      <c r="E157" s="165">
        <v>1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137</v>
      </c>
      <c r="AH157" s="149">
        <v>1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9">
        <v>25</v>
      </c>
      <c r="B158" s="180" t="s">
        <v>248</v>
      </c>
      <c r="C158" s="196" t="s">
        <v>249</v>
      </c>
      <c r="D158" s="181" t="s">
        <v>148</v>
      </c>
      <c r="E158" s="182">
        <v>4</v>
      </c>
      <c r="F158" s="183"/>
      <c r="G158" s="184">
        <f>ROUND(E158*F158,2)</f>
        <v>0</v>
      </c>
      <c r="H158" s="183"/>
      <c r="I158" s="184">
        <f>ROUND(E158*H158,2)</f>
        <v>0</v>
      </c>
      <c r="J158" s="183"/>
      <c r="K158" s="184">
        <f>ROUND(E158*J158,2)</f>
        <v>0</v>
      </c>
      <c r="L158" s="184">
        <v>15</v>
      </c>
      <c r="M158" s="184">
        <f>G158*(1+L158/100)</f>
        <v>0</v>
      </c>
      <c r="N158" s="184">
        <v>0</v>
      </c>
      <c r="O158" s="184">
        <f>ROUND(E158*N158,2)</f>
        <v>0</v>
      </c>
      <c r="P158" s="184">
        <v>8.8099999999999998E-2</v>
      </c>
      <c r="Q158" s="184">
        <f>ROUND(E158*P158,2)</f>
        <v>0.35</v>
      </c>
      <c r="R158" s="184"/>
      <c r="S158" s="184" t="s">
        <v>131</v>
      </c>
      <c r="T158" s="185" t="s">
        <v>131</v>
      </c>
      <c r="U158" s="158">
        <v>0.39</v>
      </c>
      <c r="V158" s="158">
        <f>ROUND(E158*U158,2)</f>
        <v>1.56</v>
      </c>
      <c r="W158" s="158"/>
      <c r="X158" s="158" t="s">
        <v>132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133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7" t="s">
        <v>136</v>
      </c>
      <c r="D159" s="162"/>
      <c r="E159" s="163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137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7" t="s">
        <v>159</v>
      </c>
      <c r="D160" s="162"/>
      <c r="E160" s="163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137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7" t="s">
        <v>250</v>
      </c>
      <c r="D161" s="162"/>
      <c r="E161" s="163">
        <v>1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137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7" t="s">
        <v>251</v>
      </c>
      <c r="D162" s="162"/>
      <c r="E162" s="163">
        <v>1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137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7" t="s">
        <v>252</v>
      </c>
      <c r="D163" s="162"/>
      <c r="E163" s="163">
        <v>1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137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8" t="s">
        <v>142</v>
      </c>
      <c r="D164" s="164"/>
      <c r="E164" s="165">
        <v>3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137</v>
      </c>
      <c r="AH164" s="149">
        <v>1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7" t="s">
        <v>163</v>
      </c>
      <c r="D165" s="162"/>
      <c r="E165" s="163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137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7" t="s">
        <v>253</v>
      </c>
      <c r="D166" s="162"/>
      <c r="E166" s="163">
        <v>1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137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8" t="s">
        <v>142</v>
      </c>
      <c r="D167" s="164"/>
      <c r="E167" s="165">
        <v>1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137</v>
      </c>
      <c r="AH167" s="149">
        <v>1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79">
        <v>26</v>
      </c>
      <c r="B168" s="180" t="s">
        <v>254</v>
      </c>
      <c r="C168" s="196" t="s">
        <v>255</v>
      </c>
      <c r="D168" s="181" t="s">
        <v>148</v>
      </c>
      <c r="E168" s="182">
        <v>6</v>
      </c>
      <c r="F168" s="183"/>
      <c r="G168" s="184">
        <f>ROUND(E168*F168,2)</f>
        <v>0</v>
      </c>
      <c r="H168" s="183"/>
      <c r="I168" s="184">
        <f>ROUND(E168*H168,2)</f>
        <v>0</v>
      </c>
      <c r="J168" s="183"/>
      <c r="K168" s="184">
        <f>ROUND(E168*J168,2)</f>
        <v>0</v>
      </c>
      <c r="L168" s="184">
        <v>15</v>
      </c>
      <c r="M168" s="184">
        <f>G168*(1+L168/100)</f>
        <v>0</v>
      </c>
      <c r="N168" s="184">
        <v>1.0000000000000001E-5</v>
      </c>
      <c r="O168" s="184">
        <f>ROUND(E168*N168,2)</f>
        <v>0</v>
      </c>
      <c r="P168" s="184">
        <v>0</v>
      </c>
      <c r="Q168" s="184">
        <f>ROUND(E168*P168,2)</f>
        <v>0</v>
      </c>
      <c r="R168" s="184"/>
      <c r="S168" s="184" t="s">
        <v>131</v>
      </c>
      <c r="T168" s="185" t="s">
        <v>131</v>
      </c>
      <c r="U168" s="158">
        <v>0.26</v>
      </c>
      <c r="V168" s="158">
        <f>ROUND(E168*U168,2)</f>
        <v>1.56</v>
      </c>
      <c r="W168" s="158"/>
      <c r="X168" s="158" t="s">
        <v>132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133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97" t="s">
        <v>136</v>
      </c>
      <c r="D169" s="162"/>
      <c r="E169" s="163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137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7" t="s">
        <v>241</v>
      </c>
      <c r="D170" s="162"/>
      <c r="E170" s="163">
        <v>1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137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97" t="s">
        <v>242</v>
      </c>
      <c r="D171" s="162"/>
      <c r="E171" s="163">
        <v>1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137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97" t="s">
        <v>243</v>
      </c>
      <c r="D172" s="162"/>
      <c r="E172" s="163">
        <v>1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137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97" t="s">
        <v>244</v>
      </c>
      <c r="D173" s="162"/>
      <c r="E173" s="163">
        <v>2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137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7" t="s">
        <v>245</v>
      </c>
      <c r="D174" s="162"/>
      <c r="E174" s="163">
        <v>1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137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98" t="s">
        <v>142</v>
      </c>
      <c r="D175" s="164"/>
      <c r="E175" s="165">
        <v>6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137</v>
      </c>
      <c r="AH175" s="149">
        <v>1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9">
        <v>27</v>
      </c>
      <c r="B176" s="180" t="s">
        <v>256</v>
      </c>
      <c r="C176" s="196" t="s">
        <v>257</v>
      </c>
      <c r="D176" s="181" t="s">
        <v>148</v>
      </c>
      <c r="E176" s="182">
        <v>2</v>
      </c>
      <c r="F176" s="183"/>
      <c r="G176" s="184">
        <f>ROUND(E176*F176,2)</f>
        <v>0</v>
      </c>
      <c r="H176" s="183"/>
      <c r="I176" s="184">
        <f>ROUND(E176*H176,2)</f>
        <v>0</v>
      </c>
      <c r="J176" s="183"/>
      <c r="K176" s="184">
        <f>ROUND(E176*J176,2)</f>
        <v>0</v>
      </c>
      <c r="L176" s="184">
        <v>15</v>
      </c>
      <c r="M176" s="184">
        <f>G176*(1+L176/100)</f>
        <v>0</v>
      </c>
      <c r="N176" s="184">
        <v>1.2099999999999999E-3</v>
      </c>
      <c r="O176" s="184">
        <f>ROUND(E176*N176,2)</f>
        <v>0</v>
      </c>
      <c r="P176" s="184">
        <v>0</v>
      </c>
      <c r="Q176" s="184">
        <f>ROUND(E176*P176,2)</f>
        <v>0</v>
      </c>
      <c r="R176" s="184"/>
      <c r="S176" s="184" t="s">
        <v>197</v>
      </c>
      <c r="T176" s="185" t="s">
        <v>223</v>
      </c>
      <c r="U176" s="158">
        <v>0</v>
      </c>
      <c r="V176" s="158">
        <f>ROUND(E176*U176,2)</f>
        <v>0</v>
      </c>
      <c r="W176" s="158"/>
      <c r="X176" s="158" t="s">
        <v>236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237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97" t="s">
        <v>136</v>
      </c>
      <c r="D177" s="162"/>
      <c r="E177" s="163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137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7" t="s">
        <v>242</v>
      </c>
      <c r="D178" s="162"/>
      <c r="E178" s="163">
        <v>1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137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7" t="s">
        <v>243</v>
      </c>
      <c r="D179" s="162"/>
      <c r="E179" s="163">
        <v>1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137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8" t="s">
        <v>142</v>
      </c>
      <c r="D180" s="164"/>
      <c r="E180" s="165">
        <v>2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137</v>
      </c>
      <c r="AH180" s="149">
        <v>1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9">
        <v>28</v>
      </c>
      <c r="B181" s="180" t="s">
        <v>258</v>
      </c>
      <c r="C181" s="196" t="s">
        <v>259</v>
      </c>
      <c r="D181" s="181" t="s">
        <v>148</v>
      </c>
      <c r="E181" s="182">
        <v>4</v>
      </c>
      <c r="F181" s="183"/>
      <c r="G181" s="184">
        <f>ROUND(E181*F181,2)</f>
        <v>0</v>
      </c>
      <c r="H181" s="183"/>
      <c r="I181" s="184">
        <f>ROUND(E181*H181,2)</f>
        <v>0</v>
      </c>
      <c r="J181" s="183"/>
      <c r="K181" s="184">
        <f>ROUND(E181*J181,2)</f>
        <v>0</v>
      </c>
      <c r="L181" s="184">
        <v>15</v>
      </c>
      <c r="M181" s="184">
        <f>G181*(1+L181/100)</f>
        <v>0</v>
      </c>
      <c r="N181" s="184">
        <v>1.07E-3</v>
      </c>
      <c r="O181" s="184">
        <f>ROUND(E181*N181,2)</f>
        <v>0</v>
      </c>
      <c r="P181" s="184">
        <v>0</v>
      </c>
      <c r="Q181" s="184">
        <f>ROUND(E181*P181,2)</f>
        <v>0</v>
      </c>
      <c r="R181" s="184" t="s">
        <v>235</v>
      </c>
      <c r="S181" s="184" t="s">
        <v>131</v>
      </c>
      <c r="T181" s="185" t="s">
        <v>131</v>
      </c>
      <c r="U181" s="158">
        <v>0</v>
      </c>
      <c r="V181" s="158">
        <f>ROUND(E181*U181,2)</f>
        <v>0</v>
      </c>
      <c r="W181" s="158"/>
      <c r="X181" s="158" t="s">
        <v>236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237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7" t="s">
        <v>136</v>
      </c>
      <c r="D182" s="162"/>
      <c r="E182" s="163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137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7" t="s">
        <v>241</v>
      </c>
      <c r="D183" s="162"/>
      <c r="E183" s="163">
        <v>1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137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7" t="s">
        <v>244</v>
      </c>
      <c r="D184" s="162"/>
      <c r="E184" s="163">
        <v>2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137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97" t="s">
        <v>245</v>
      </c>
      <c r="D185" s="162"/>
      <c r="E185" s="163">
        <v>1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137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8" t="s">
        <v>142</v>
      </c>
      <c r="D186" s="164"/>
      <c r="E186" s="165">
        <v>4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137</v>
      </c>
      <c r="AH186" s="149">
        <v>1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9">
        <v>29</v>
      </c>
      <c r="B187" s="180" t="s">
        <v>260</v>
      </c>
      <c r="C187" s="196" t="s">
        <v>261</v>
      </c>
      <c r="D187" s="181" t="s">
        <v>148</v>
      </c>
      <c r="E187" s="182">
        <v>5</v>
      </c>
      <c r="F187" s="183"/>
      <c r="G187" s="184">
        <f>ROUND(E187*F187,2)</f>
        <v>0</v>
      </c>
      <c r="H187" s="183"/>
      <c r="I187" s="184">
        <f>ROUND(E187*H187,2)</f>
        <v>0</v>
      </c>
      <c r="J187" s="183"/>
      <c r="K187" s="184">
        <f>ROUND(E187*J187,2)</f>
        <v>0</v>
      </c>
      <c r="L187" s="184">
        <v>15</v>
      </c>
      <c r="M187" s="184">
        <f>G187*(1+L187/100)</f>
        <v>0</v>
      </c>
      <c r="N187" s="184">
        <v>0</v>
      </c>
      <c r="O187" s="184">
        <f>ROUND(E187*N187,2)</f>
        <v>0</v>
      </c>
      <c r="P187" s="184">
        <v>0</v>
      </c>
      <c r="Q187" s="184">
        <f>ROUND(E187*P187,2)</f>
        <v>0</v>
      </c>
      <c r="R187" s="184"/>
      <c r="S187" s="184" t="s">
        <v>131</v>
      </c>
      <c r="T187" s="185" t="s">
        <v>131</v>
      </c>
      <c r="U187" s="158">
        <v>0.77500000000000002</v>
      </c>
      <c r="V187" s="158">
        <f>ROUND(E187*U187,2)</f>
        <v>3.88</v>
      </c>
      <c r="W187" s="158"/>
      <c r="X187" s="158" t="s">
        <v>132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133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7" t="s">
        <v>136</v>
      </c>
      <c r="D188" s="162"/>
      <c r="E188" s="163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137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97" t="s">
        <v>213</v>
      </c>
      <c r="D189" s="162"/>
      <c r="E189" s="163">
        <v>1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137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97" t="s">
        <v>214</v>
      </c>
      <c r="D190" s="162"/>
      <c r="E190" s="163">
        <v>2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137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97" t="s">
        <v>262</v>
      </c>
      <c r="D191" s="162"/>
      <c r="E191" s="163">
        <v>1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137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97" t="s">
        <v>263</v>
      </c>
      <c r="D192" s="162"/>
      <c r="E192" s="163">
        <v>1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137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8" t="s">
        <v>142</v>
      </c>
      <c r="D193" s="164"/>
      <c r="E193" s="165">
        <v>5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137</v>
      </c>
      <c r="AH193" s="149">
        <v>1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79">
        <v>30</v>
      </c>
      <c r="B194" s="180" t="s">
        <v>264</v>
      </c>
      <c r="C194" s="196" t="s">
        <v>265</v>
      </c>
      <c r="D194" s="181" t="s">
        <v>148</v>
      </c>
      <c r="E194" s="182">
        <v>5</v>
      </c>
      <c r="F194" s="183"/>
      <c r="G194" s="184">
        <f>ROUND(E194*F194,2)</f>
        <v>0</v>
      </c>
      <c r="H194" s="183"/>
      <c r="I194" s="184">
        <f>ROUND(E194*H194,2)</f>
        <v>0</v>
      </c>
      <c r="J194" s="183"/>
      <c r="K194" s="184">
        <f>ROUND(E194*J194,2)</f>
        <v>0</v>
      </c>
      <c r="L194" s="184">
        <v>15</v>
      </c>
      <c r="M194" s="184">
        <f>G194*(1+L194/100)</f>
        <v>0</v>
      </c>
      <c r="N194" s="184">
        <v>7.5000000000000002E-4</v>
      </c>
      <c r="O194" s="184">
        <f>ROUND(E194*N194,2)</f>
        <v>0</v>
      </c>
      <c r="P194" s="184">
        <v>0</v>
      </c>
      <c r="Q194" s="184">
        <f>ROUND(E194*P194,2)</f>
        <v>0</v>
      </c>
      <c r="R194" s="184" t="s">
        <v>235</v>
      </c>
      <c r="S194" s="184" t="s">
        <v>131</v>
      </c>
      <c r="T194" s="185" t="s">
        <v>131</v>
      </c>
      <c r="U194" s="158">
        <v>0</v>
      </c>
      <c r="V194" s="158">
        <f>ROUND(E194*U194,2)</f>
        <v>0</v>
      </c>
      <c r="W194" s="158"/>
      <c r="X194" s="158" t="s">
        <v>236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237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266" t="s">
        <v>266</v>
      </c>
      <c r="D195" s="267"/>
      <c r="E195" s="267"/>
      <c r="F195" s="267"/>
      <c r="G195" s="267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135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268" t="s">
        <v>267</v>
      </c>
      <c r="D196" s="269"/>
      <c r="E196" s="269"/>
      <c r="F196" s="269"/>
      <c r="G196" s="269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135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97" t="s">
        <v>136</v>
      </c>
      <c r="D197" s="162"/>
      <c r="E197" s="163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137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97" t="s">
        <v>213</v>
      </c>
      <c r="D198" s="162"/>
      <c r="E198" s="163">
        <v>1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137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7" t="s">
        <v>214</v>
      </c>
      <c r="D199" s="162"/>
      <c r="E199" s="163">
        <v>2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137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97" t="s">
        <v>262</v>
      </c>
      <c r="D200" s="162"/>
      <c r="E200" s="163">
        <v>1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137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7" t="s">
        <v>263</v>
      </c>
      <c r="D201" s="162"/>
      <c r="E201" s="163">
        <v>1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137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98" t="s">
        <v>142</v>
      </c>
      <c r="D202" s="164"/>
      <c r="E202" s="165">
        <v>5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137</v>
      </c>
      <c r="AH202" s="149">
        <v>1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87">
        <v>31</v>
      </c>
      <c r="B203" s="188" t="s">
        <v>268</v>
      </c>
      <c r="C203" s="199" t="s">
        <v>269</v>
      </c>
      <c r="D203" s="189" t="s">
        <v>219</v>
      </c>
      <c r="E203" s="190">
        <v>6.4509999999999998E-2</v>
      </c>
      <c r="F203" s="191"/>
      <c r="G203" s="192">
        <f>ROUND(E203*F203,2)</f>
        <v>0</v>
      </c>
      <c r="H203" s="191"/>
      <c r="I203" s="192">
        <f>ROUND(E203*H203,2)</f>
        <v>0</v>
      </c>
      <c r="J203" s="191"/>
      <c r="K203" s="192">
        <f>ROUND(E203*J203,2)</f>
        <v>0</v>
      </c>
      <c r="L203" s="192">
        <v>15</v>
      </c>
      <c r="M203" s="192">
        <f>G203*(1+L203/100)</f>
        <v>0</v>
      </c>
      <c r="N203" s="192">
        <v>0</v>
      </c>
      <c r="O203" s="192">
        <f>ROUND(E203*N203,2)</f>
        <v>0</v>
      </c>
      <c r="P203" s="192">
        <v>0</v>
      </c>
      <c r="Q203" s="192">
        <f>ROUND(E203*P203,2)</f>
        <v>0</v>
      </c>
      <c r="R203" s="192"/>
      <c r="S203" s="192" t="s">
        <v>131</v>
      </c>
      <c r="T203" s="193" t="s">
        <v>131</v>
      </c>
      <c r="U203" s="158">
        <v>2.4470000000000001</v>
      </c>
      <c r="V203" s="158">
        <f>ROUND(E203*U203,2)</f>
        <v>0.16</v>
      </c>
      <c r="W203" s="158"/>
      <c r="X203" s="158" t="s">
        <v>270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271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x14ac:dyDescent="0.2">
      <c r="A204" s="173" t="s">
        <v>126</v>
      </c>
      <c r="B204" s="174" t="s">
        <v>82</v>
      </c>
      <c r="C204" s="195" t="s">
        <v>83</v>
      </c>
      <c r="D204" s="175"/>
      <c r="E204" s="176"/>
      <c r="F204" s="177"/>
      <c r="G204" s="177">
        <f>SUMIF(AG205:AG221,"&lt;&gt;NOR",G205:G221)</f>
        <v>0</v>
      </c>
      <c r="H204" s="177"/>
      <c r="I204" s="177">
        <f>SUM(I205:I221)</f>
        <v>0</v>
      </c>
      <c r="J204" s="177"/>
      <c r="K204" s="177">
        <f>SUM(K205:K221)</f>
        <v>0</v>
      </c>
      <c r="L204" s="177"/>
      <c r="M204" s="177">
        <f>SUM(M205:M221)</f>
        <v>0</v>
      </c>
      <c r="N204" s="177"/>
      <c r="O204" s="177">
        <f>SUM(O205:O221)</f>
        <v>0.02</v>
      </c>
      <c r="P204" s="177"/>
      <c r="Q204" s="177">
        <f>SUM(Q205:Q221)</f>
        <v>0</v>
      </c>
      <c r="R204" s="177"/>
      <c r="S204" s="177"/>
      <c r="T204" s="178"/>
      <c r="U204" s="172"/>
      <c r="V204" s="172">
        <f>SUM(V205:V221)</f>
        <v>2.3699999999999997</v>
      </c>
      <c r="W204" s="172"/>
      <c r="X204" s="172"/>
      <c r="AG204" t="s">
        <v>127</v>
      </c>
    </row>
    <row r="205" spans="1:60" outlineLevel="1" x14ac:dyDescent="0.2">
      <c r="A205" s="179">
        <v>32</v>
      </c>
      <c r="B205" s="180" t="s">
        <v>272</v>
      </c>
      <c r="C205" s="196" t="s">
        <v>273</v>
      </c>
      <c r="D205" s="181" t="s">
        <v>207</v>
      </c>
      <c r="E205" s="182">
        <v>9.9</v>
      </c>
      <c r="F205" s="183"/>
      <c r="G205" s="184">
        <f>ROUND(E205*F205,2)</f>
        <v>0</v>
      </c>
      <c r="H205" s="183"/>
      <c r="I205" s="184">
        <f>ROUND(E205*H205,2)</f>
        <v>0</v>
      </c>
      <c r="J205" s="183"/>
      <c r="K205" s="184">
        <f>ROUND(E205*J205,2)</f>
        <v>0</v>
      </c>
      <c r="L205" s="184">
        <v>15</v>
      </c>
      <c r="M205" s="184">
        <f>G205*(1+L205/100)</f>
        <v>0</v>
      </c>
      <c r="N205" s="184">
        <v>3.2000000000000003E-4</v>
      </c>
      <c r="O205" s="184">
        <f>ROUND(E205*N205,2)</f>
        <v>0</v>
      </c>
      <c r="P205" s="184">
        <v>0</v>
      </c>
      <c r="Q205" s="184">
        <f>ROUND(E205*P205,2)</f>
        <v>0</v>
      </c>
      <c r="R205" s="184"/>
      <c r="S205" s="184" t="s">
        <v>131</v>
      </c>
      <c r="T205" s="185" t="s">
        <v>131</v>
      </c>
      <c r="U205" s="158">
        <v>0.23599999999999999</v>
      </c>
      <c r="V205" s="158">
        <f>ROUND(E205*U205,2)</f>
        <v>2.34</v>
      </c>
      <c r="W205" s="158"/>
      <c r="X205" s="158" t="s">
        <v>132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133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22.5" outlineLevel="1" x14ac:dyDescent="0.2">
      <c r="A206" s="156"/>
      <c r="B206" s="157"/>
      <c r="C206" s="266" t="s">
        <v>274</v>
      </c>
      <c r="D206" s="267"/>
      <c r="E206" s="267"/>
      <c r="F206" s="267"/>
      <c r="G206" s="267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135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86" t="str">
        <f>C206</f>
        <v>Montáž soklíků z dlaždic keramických výšky 100 mm, soklíků vodorovných, kladených do flexibilního tmele.</v>
      </c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7" t="s">
        <v>136</v>
      </c>
      <c r="D207" s="162"/>
      <c r="E207" s="163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137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7" t="s">
        <v>209</v>
      </c>
      <c r="D208" s="162"/>
      <c r="E208" s="163">
        <v>14.1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137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7" t="s">
        <v>210</v>
      </c>
      <c r="D209" s="162"/>
      <c r="E209" s="163">
        <v>-4.2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137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8" t="s">
        <v>142</v>
      </c>
      <c r="D210" s="164"/>
      <c r="E210" s="165">
        <v>9.9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137</v>
      </c>
      <c r="AH210" s="149">
        <v>1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9">
        <v>33</v>
      </c>
      <c r="B211" s="180" t="s">
        <v>275</v>
      </c>
      <c r="C211" s="196" t="s">
        <v>276</v>
      </c>
      <c r="D211" s="181" t="s">
        <v>148</v>
      </c>
      <c r="E211" s="182">
        <v>37</v>
      </c>
      <c r="F211" s="183"/>
      <c r="G211" s="184">
        <f>ROUND(E211*F211,2)</f>
        <v>0</v>
      </c>
      <c r="H211" s="183"/>
      <c r="I211" s="184">
        <f>ROUND(E211*H211,2)</f>
        <v>0</v>
      </c>
      <c r="J211" s="183"/>
      <c r="K211" s="184">
        <f>ROUND(E211*J211,2)</f>
        <v>0</v>
      </c>
      <c r="L211" s="184">
        <v>15</v>
      </c>
      <c r="M211" s="184">
        <f>G211*(1+L211/100)</f>
        <v>0</v>
      </c>
      <c r="N211" s="184">
        <v>4.4999999999999999E-4</v>
      </c>
      <c r="O211" s="184">
        <f>ROUND(E211*N211,2)</f>
        <v>0.02</v>
      </c>
      <c r="P211" s="184">
        <v>0</v>
      </c>
      <c r="Q211" s="184">
        <f>ROUND(E211*P211,2)</f>
        <v>0</v>
      </c>
      <c r="R211" s="184" t="s">
        <v>235</v>
      </c>
      <c r="S211" s="184" t="s">
        <v>131</v>
      </c>
      <c r="T211" s="185" t="s">
        <v>131</v>
      </c>
      <c r="U211" s="158">
        <v>0</v>
      </c>
      <c r="V211" s="158">
        <f>ROUND(E211*U211,2)</f>
        <v>0</v>
      </c>
      <c r="W211" s="158"/>
      <c r="X211" s="158" t="s">
        <v>236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237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97" t="s">
        <v>136</v>
      </c>
      <c r="D212" s="162"/>
      <c r="E212" s="163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137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200" t="s">
        <v>277</v>
      </c>
      <c r="D213" s="166"/>
      <c r="E213" s="167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137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201" t="s">
        <v>278</v>
      </c>
      <c r="D214" s="166"/>
      <c r="E214" s="167">
        <v>14.1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137</v>
      </c>
      <c r="AH214" s="149">
        <v>2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201" t="s">
        <v>279</v>
      </c>
      <c r="D215" s="166"/>
      <c r="E215" s="167">
        <v>-4.2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137</v>
      </c>
      <c r="AH215" s="149">
        <v>2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202" t="s">
        <v>280</v>
      </c>
      <c r="D216" s="168"/>
      <c r="E216" s="169">
        <v>9.9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137</v>
      </c>
      <c r="AH216" s="149">
        <v>3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201" t="s">
        <v>281</v>
      </c>
      <c r="D217" s="166"/>
      <c r="E217" s="167">
        <v>36.299999999999997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137</v>
      </c>
      <c r="AH217" s="149">
        <v>2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200" t="s">
        <v>282</v>
      </c>
      <c r="D218" s="166"/>
      <c r="E218" s="167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137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7" t="s">
        <v>283</v>
      </c>
      <c r="D219" s="162"/>
      <c r="E219" s="163">
        <v>37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137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98" t="s">
        <v>142</v>
      </c>
      <c r="D220" s="164"/>
      <c r="E220" s="165">
        <v>37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137</v>
      </c>
      <c r="AH220" s="149">
        <v>1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87">
        <v>34</v>
      </c>
      <c r="B221" s="188" t="s">
        <v>284</v>
      </c>
      <c r="C221" s="199" t="s">
        <v>285</v>
      </c>
      <c r="D221" s="189" t="s">
        <v>219</v>
      </c>
      <c r="E221" s="190">
        <v>1.9820000000000001E-2</v>
      </c>
      <c r="F221" s="191"/>
      <c r="G221" s="192">
        <f>ROUND(E221*F221,2)</f>
        <v>0</v>
      </c>
      <c r="H221" s="191"/>
      <c r="I221" s="192">
        <f>ROUND(E221*H221,2)</f>
        <v>0</v>
      </c>
      <c r="J221" s="191"/>
      <c r="K221" s="192">
        <f>ROUND(E221*J221,2)</f>
        <v>0</v>
      </c>
      <c r="L221" s="192">
        <v>15</v>
      </c>
      <c r="M221" s="192">
        <f>G221*(1+L221/100)</f>
        <v>0</v>
      </c>
      <c r="N221" s="192">
        <v>0</v>
      </c>
      <c r="O221" s="192">
        <f>ROUND(E221*N221,2)</f>
        <v>0</v>
      </c>
      <c r="P221" s="192">
        <v>0</v>
      </c>
      <c r="Q221" s="192">
        <f>ROUND(E221*P221,2)</f>
        <v>0</v>
      </c>
      <c r="R221" s="192"/>
      <c r="S221" s="192" t="s">
        <v>131</v>
      </c>
      <c r="T221" s="193" t="s">
        <v>131</v>
      </c>
      <c r="U221" s="158">
        <v>1.3049999999999999</v>
      </c>
      <c r="V221" s="158">
        <f>ROUND(E221*U221,2)</f>
        <v>0.03</v>
      </c>
      <c r="W221" s="158"/>
      <c r="X221" s="158" t="s">
        <v>270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271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x14ac:dyDescent="0.2">
      <c r="A222" s="173" t="s">
        <v>126</v>
      </c>
      <c r="B222" s="174" t="s">
        <v>84</v>
      </c>
      <c r="C222" s="195" t="s">
        <v>85</v>
      </c>
      <c r="D222" s="175"/>
      <c r="E222" s="176"/>
      <c r="F222" s="177"/>
      <c r="G222" s="177">
        <f>SUMIF(AG223:AG260,"&lt;&gt;NOR",G223:G260)</f>
        <v>0</v>
      </c>
      <c r="H222" s="177"/>
      <c r="I222" s="177">
        <f>SUM(I223:I260)</f>
        <v>0</v>
      </c>
      <c r="J222" s="177"/>
      <c r="K222" s="177">
        <f>SUM(K223:K260)</f>
        <v>0</v>
      </c>
      <c r="L222" s="177"/>
      <c r="M222" s="177">
        <f>SUM(M223:M260)</f>
        <v>0</v>
      </c>
      <c r="N222" s="177"/>
      <c r="O222" s="177">
        <f>SUM(O223:O260)</f>
        <v>0.04</v>
      </c>
      <c r="P222" s="177"/>
      <c r="Q222" s="177">
        <f>SUM(Q223:Q260)</f>
        <v>0.02</v>
      </c>
      <c r="R222" s="177"/>
      <c r="S222" s="177"/>
      <c r="T222" s="178"/>
      <c r="U222" s="172"/>
      <c r="V222" s="172">
        <f>SUM(V223:V260)</f>
        <v>22.78</v>
      </c>
      <c r="W222" s="172"/>
      <c r="X222" s="172"/>
      <c r="AG222" t="s">
        <v>127</v>
      </c>
    </row>
    <row r="223" spans="1:60" outlineLevel="1" x14ac:dyDescent="0.2">
      <c r="A223" s="179">
        <v>35</v>
      </c>
      <c r="B223" s="180" t="s">
        <v>286</v>
      </c>
      <c r="C223" s="196" t="s">
        <v>287</v>
      </c>
      <c r="D223" s="181" t="s">
        <v>207</v>
      </c>
      <c r="E223" s="182">
        <v>15.06</v>
      </c>
      <c r="F223" s="183"/>
      <c r="G223" s="184">
        <f>ROUND(E223*F223,2)</f>
        <v>0</v>
      </c>
      <c r="H223" s="183"/>
      <c r="I223" s="184">
        <f>ROUND(E223*H223,2)</f>
        <v>0</v>
      </c>
      <c r="J223" s="183"/>
      <c r="K223" s="184">
        <f>ROUND(E223*J223,2)</f>
        <v>0</v>
      </c>
      <c r="L223" s="184">
        <v>15</v>
      </c>
      <c r="M223" s="184">
        <f>G223*(1+L223/100)</f>
        <v>0</v>
      </c>
      <c r="N223" s="184">
        <v>0</v>
      </c>
      <c r="O223" s="184">
        <f>ROUND(E223*N223,2)</f>
        <v>0</v>
      </c>
      <c r="P223" s="184">
        <v>1E-3</v>
      </c>
      <c r="Q223" s="184">
        <f>ROUND(E223*P223,2)</f>
        <v>0.02</v>
      </c>
      <c r="R223" s="184"/>
      <c r="S223" s="184" t="s">
        <v>131</v>
      </c>
      <c r="T223" s="185" t="s">
        <v>131</v>
      </c>
      <c r="U223" s="158">
        <v>0.03</v>
      </c>
      <c r="V223" s="158">
        <f>ROUND(E223*U223,2)</f>
        <v>0.45</v>
      </c>
      <c r="W223" s="158"/>
      <c r="X223" s="158" t="s">
        <v>132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133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97" t="s">
        <v>136</v>
      </c>
      <c r="D224" s="162"/>
      <c r="E224" s="163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137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7" t="s">
        <v>288</v>
      </c>
      <c r="D225" s="162"/>
      <c r="E225" s="163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137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97" t="s">
        <v>289</v>
      </c>
      <c r="D226" s="162"/>
      <c r="E226" s="163">
        <v>16.86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137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7" t="s">
        <v>290</v>
      </c>
      <c r="D227" s="162"/>
      <c r="E227" s="163">
        <v>-1.8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137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98" t="s">
        <v>142</v>
      </c>
      <c r="D228" s="164"/>
      <c r="E228" s="165">
        <v>15.06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137</v>
      </c>
      <c r="AH228" s="149">
        <v>1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79">
        <v>36</v>
      </c>
      <c r="B229" s="180" t="s">
        <v>291</v>
      </c>
      <c r="C229" s="196" t="s">
        <v>292</v>
      </c>
      <c r="D229" s="181" t="s">
        <v>207</v>
      </c>
      <c r="E229" s="182">
        <v>15.06</v>
      </c>
      <c r="F229" s="183"/>
      <c r="G229" s="184">
        <f>ROUND(E229*F229,2)</f>
        <v>0</v>
      </c>
      <c r="H229" s="183"/>
      <c r="I229" s="184">
        <f>ROUND(E229*H229,2)</f>
        <v>0</v>
      </c>
      <c r="J229" s="183"/>
      <c r="K229" s="184">
        <f>ROUND(E229*J229,2)</f>
        <v>0</v>
      </c>
      <c r="L229" s="184">
        <v>15</v>
      </c>
      <c r="M229" s="184">
        <f>G229*(1+L229/100)</f>
        <v>0</v>
      </c>
      <c r="N229" s="184">
        <v>0</v>
      </c>
      <c r="O229" s="184">
        <f>ROUND(E229*N229,2)</f>
        <v>0</v>
      </c>
      <c r="P229" s="184">
        <v>0</v>
      </c>
      <c r="Q229" s="184">
        <f>ROUND(E229*P229,2)</f>
        <v>0</v>
      </c>
      <c r="R229" s="184"/>
      <c r="S229" s="184" t="s">
        <v>131</v>
      </c>
      <c r="T229" s="185" t="s">
        <v>131</v>
      </c>
      <c r="U229" s="158">
        <v>0.15</v>
      </c>
      <c r="V229" s="158">
        <f>ROUND(E229*U229,2)</f>
        <v>2.2599999999999998</v>
      </c>
      <c r="W229" s="158"/>
      <c r="X229" s="158" t="s">
        <v>132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133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266" t="s">
        <v>293</v>
      </c>
      <c r="D230" s="267"/>
      <c r="E230" s="267"/>
      <c r="F230" s="267"/>
      <c r="G230" s="267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135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197" t="s">
        <v>136</v>
      </c>
      <c r="D231" s="162"/>
      <c r="E231" s="163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137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97" t="s">
        <v>288</v>
      </c>
      <c r="D232" s="162"/>
      <c r="E232" s="163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137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97" t="s">
        <v>289</v>
      </c>
      <c r="D233" s="162"/>
      <c r="E233" s="163">
        <v>16.86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137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97" t="s">
        <v>290</v>
      </c>
      <c r="D234" s="162"/>
      <c r="E234" s="163">
        <v>-1.8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137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8" t="s">
        <v>142</v>
      </c>
      <c r="D235" s="164"/>
      <c r="E235" s="165">
        <v>15.06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137</v>
      </c>
      <c r="AH235" s="149">
        <v>1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79">
        <v>37</v>
      </c>
      <c r="B236" s="180" t="s">
        <v>294</v>
      </c>
      <c r="C236" s="196" t="s">
        <v>295</v>
      </c>
      <c r="D236" s="181" t="s">
        <v>207</v>
      </c>
      <c r="E236" s="182">
        <v>16.565999999999999</v>
      </c>
      <c r="F236" s="183"/>
      <c r="G236" s="184">
        <f>ROUND(E236*F236,2)</f>
        <v>0</v>
      </c>
      <c r="H236" s="183"/>
      <c r="I236" s="184">
        <f>ROUND(E236*H236,2)</f>
        <v>0</v>
      </c>
      <c r="J236" s="183"/>
      <c r="K236" s="184">
        <f>ROUND(E236*J236,2)</f>
        <v>0</v>
      </c>
      <c r="L236" s="184">
        <v>15</v>
      </c>
      <c r="M236" s="184">
        <f>G236*(1+L236/100)</f>
        <v>0</v>
      </c>
      <c r="N236" s="184">
        <v>4.0000000000000002E-4</v>
      </c>
      <c r="O236" s="184">
        <f>ROUND(E236*N236,2)</f>
        <v>0.01</v>
      </c>
      <c r="P236" s="184">
        <v>0</v>
      </c>
      <c r="Q236" s="184">
        <f>ROUND(E236*P236,2)</f>
        <v>0</v>
      </c>
      <c r="R236" s="184" t="s">
        <v>235</v>
      </c>
      <c r="S236" s="184" t="s">
        <v>131</v>
      </c>
      <c r="T236" s="185" t="s">
        <v>131</v>
      </c>
      <c r="U236" s="158">
        <v>0</v>
      </c>
      <c r="V236" s="158">
        <f>ROUND(E236*U236,2)</f>
        <v>0</v>
      </c>
      <c r="W236" s="158"/>
      <c r="X236" s="158" t="s">
        <v>236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237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97" t="s">
        <v>136</v>
      </c>
      <c r="D237" s="162"/>
      <c r="E237" s="163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137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97" t="s">
        <v>288</v>
      </c>
      <c r="D238" s="162"/>
      <c r="E238" s="163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137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97" t="s">
        <v>289</v>
      </c>
      <c r="D239" s="162"/>
      <c r="E239" s="163">
        <v>16.86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137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97" t="s">
        <v>290</v>
      </c>
      <c r="D240" s="162"/>
      <c r="E240" s="163">
        <v>-1.8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137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8" t="s">
        <v>142</v>
      </c>
      <c r="D241" s="164"/>
      <c r="E241" s="165">
        <v>15.06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137</v>
      </c>
      <c r="AH241" s="149">
        <v>1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203" t="s">
        <v>296</v>
      </c>
      <c r="D242" s="170"/>
      <c r="E242" s="171">
        <v>1.506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137</v>
      </c>
      <c r="AH242" s="149">
        <v>4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98" t="s">
        <v>142</v>
      </c>
      <c r="D243" s="164"/>
      <c r="E243" s="165">
        <v>1.506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137</v>
      </c>
      <c r="AH243" s="149">
        <v>1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79">
        <v>38</v>
      </c>
      <c r="B244" s="180" t="s">
        <v>297</v>
      </c>
      <c r="C244" s="196" t="s">
        <v>298</v>
      </c>
      <c r="D244" s="181" t="s">
        <v>130</v>
      </c>
      <c r="E244" s="182">
        <v>17.100000000000001</v>
      </c>
      <c r="F244" s="183"/>
      <c r="G244" s="184">
        <f>ROUND(E244*F244,2)</f>
        <v>0</v>
      </c>
      <c r="H244" s="183"/>
      <c r="I244" s="184">
        <f>ROUND(E244*H244,2)</f>
        <v>0</v>
      </c>
      <c r="J244" s="183"/>
      <c r="K244" s="184">
        <f>ROUND(E244*J244,2)</f>
        <v>0</v>
      </c>
      <c r="L244" s="184">
        <v>15</v>
      </c>
      <c r="M244" s="184">
        <f>G244*(1+L244/100)</f>
        <v>0</v>
      </c>
      <c r="N244" s="184">
        <v>1.0000000000000001E-5</v>
      </c>
      <c r="O244" s="184">
        <f>ROUND(E244*N244,2)</f>
        <v>0</v>
      </c>
      <c r="P244" s="184">
        <v>0</v>
      </c>
      <c r="Q244" s="184">
        <f>ROUND(E244*P244,2)</f>
        <v>0</v>
      </c>
      <c r="R244" s="184"/>
      <c r="S244" s="184" t="s">
        <v>131</v>
      </c>
      <c r="T244" s="185" t="s">
        <v>131</v>
      </c>
      <c r="U244" s="158">
        <v>0.34</v>
      </c>
      <c r="V244" s="158">
        <f>ROUND(E244*U244,2)</f>
        <v>5.81</v>
      </c>
      <c r="W244" s="158"/>
      <c r="X244" s="158" t="s">
        <v>132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133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7" t="s">
        <v>136</v>
      </c>
      <c r="D245" s="162"/>
      <c r="E245" s="163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137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7" t="s">
        <v>194</v>
      </c>
      <c r="D246" s="162"/>
      <c r="E246" s="163">
        <v>17.100000000000001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137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98" t="s">
        <v>142</v>
      </c>
      <c r="D247" s="164"/>
      <c r="E247" s="165">
        <v>17.100000000000001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137</v>
      </c>
      <c r="AH247" s="149">
        <v>1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79">
        <v>39</v>
      </c>
      <c r="B248" s="180" t="s">
        <v>299</v>
      </c>
      <c r="C248" s="196" t="s">
        <v>300</v>
      </c>
      <c r="D248" s="181" t="s">
        <v>130</v>
      </c>
      <c r="E248" s="182">
        <v>17.100000000000001</v>
      </c>
      <c r="F248" s="183"/>
      <c r="G248" s="184">
        <f>ROUND(E248*F248,2)</f>
        <v>0</v>
      </c>
      <c r="H248" s="183"/>
      <c r="I248" s="184">
        <f>ROUND(E248*H248,2)</f>
        <v>0</v>
      </c>
      <c r="J248" s="183"/>
      <c r="K248" s="184">
        <f>ROUND(E248*J248,2)</f>
        <v>0</v>
      </c>
      <c r="L248" s="184">
        <v>15</v>
      </c>
      <c r="M248" s="184">
        <f>G248*(1+L248/100)</f>
        <v>0</v>
      </c>
      <c r="N248" s="184">
        <v>4.8999999999999998E-4</v>
      </c>
      <c r="O248" s="184">
        <f>ROUND(E248*N248,2)</f>
        <v>0.01</v>
      </c>
      <c r="P248" s="184">
        <v>0</v>
      </c>
      <c r="Q248" s="184">
        <f>ROUND(E248*P248,2)</f>
        <v>0</v>
      </c>
      <c r="R248" s="184"/>
      <c r="S248" s="184" t="s">
        <v>197</v>
      </c>
      <c r="T248" s="185" t="s">
        <v>223</v>
      </c>
      <c r="U248" s="158">
        <v>0.13</v>
      </c>
      <c r="V248" s="158">
        <f>ROUND(E248*U248,2)</f>
        <v>2.2200000000000002</v>
      </c>
      <c r="W248" s="158"/>
      <c r="X248" s="158" t="s">
        <v>132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133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7" t="s">
        <v>136</v>
      </c>
      <c r="D249" s="162"/>
      <c r="E249" s="163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137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97" t="s">
        <v>194</v>
      </c>
      <c r="D250" s="162"/>
      <c r="E250" s="163">
        <v>17.100000000000001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137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98" t="s">
        <v>142</v>
      </c>
      <c r="D251" s="164"/>
      <c r="E251" s="165">
        <v>17.100000000000001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137</v>
      </c>
      <c r="AH251" s="149">
        <v>1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79">
        <v>40</v>
      </c>
      <c r="B252" s="180" t="s">
        <v>301</v>
      </c>
      <c r="C252" s="196" t="s">
        <v>302</v>
      </c>
      <c r="D252" s="181" t="s">
        <v>130</v>
      </c>
      <c r="E252" s="182">
        <v>17.100000000000001</v>
      </c>
      <c r="F252" s="183"/>
      <c r="G252" s="184">
        <f>ROUND(E252*F252,2)</f>
        <v>0</v>
      </c>
      <c r="H252" s="183"/>
      <c r="I252" s="184">
        <f>ROUND(E252*H252,2)</f>
        <v>0</v>
      </c>
      <c r="J252" s="183"/>
      <c r="K252" s="184">
        <f>ROUND(E252*J252,2)</f>
        <v>0</v>
      </c>
      <c r="L252" s="184">
        <v>15</v>
      </c>
      <c r="M252" s="184">
        <f>G252*(1+L252/100)</f>
        <v>0</v>
      </c>
      <c r="N252" s="184">
        <v>4.8999999999999998E-4</v>
      </c>
      <c r="O252" s="184">
        <f>ROUND(E252*N252,2)</f>
        <v>0.01</v>
      </c>
      <c r="P252" s="184">
        <v>0</v>
      </c>
      <c r="Q252" s="184">
        <f>ROUND(E252*P252,2)</f>
        <v>0</v>
      </c>
      <c r="R252" s="184"/>
      <c r="S252" s="184" t="s">
        <v>131</v>
      </c>
      <c r="T252" s="185" t="s">
        <v>131</v>
      </c>
      <c r="U252" s="158">
        <v>0.13</v>
      </c>
      <c r="V252" s="158">
        <f>ROUND(E252*U252,2)</f>
        <v>2.2200000000000002</v>
      </c>
      <c r="W252" s="158"/>
      <c r="X252" s="158" t="s">
        <v>132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133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97" t="s">
        <v>136</v>
      </c>
      <c r="D253" s="162"/>
      <c r="E253" s="163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137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97" t="s">
        <v>194</v>
      </c>
      <c r="D254" s="162"/>
      <c r="E254" s="163">
        <v>17.100000000000001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137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8" t="s">
        <v>142</v>
      </c>
      <c r="D255" s="164"/>
      <c r="E255" s="165">
        <v>17.100000000000001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137</v>
      </c>
      <c r="AH255" s="149">
        <v>1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ht="22.5" outlineLevel="1" x14ac:dyDescent="0.2">
      <c r="A256" s="179">
        <v>41</v>
      </c>
      <c r="B256" s="180" t="s">
        <v>303</v>
      </c>
      <c r="C256" s="196" t="s">
        <v>304</v>
      </c>
      <c r="D256" s="181" t="s">
        <v>130</v>
      </c>
      <c r="E256" s="182">
        <v>17.100000000000001</v>
      </c>
      <c r="F256" s="183"/>
      <c r="G256" s="184">
        <f>ROUND(E256*F256,2)</f>
        <v>0</v>
      </c>
      <c r="H256" s="183"/>
      <c r="I256" s="184">
        <f>ROUND(E256*H256,2)</f>
        <v>0</v>
      </c>
      <c r="J256" s="183"/>
      <c r="K256" s="184">
        <f>ROUND(E256*J256,2)</f>
        <v>0</v>
      </c>
      <c r="L256" s="184">
        <v>15</v>
      </c>
      <c r="M256" s="184">
        <f>G256*(1+L256/100)</f>
        <v>0</v>
      </c>
      <c r="N256" s="184">
        <v>3.5E-4</v>
      </c>
      <c r="O256" s="184">
        <f>ROUND(E256*N256,2)</f>
        <v>0.01</v>
      </c>
      <c r="P256" s="184">
        <v>0</v>
      </c>
      <c r="Q256" s="184">
        <f>ROUND(E256*P256,2)</f>
        <v>0</v>
      </c>
      <c r="R256" s="184"/>
      <c r="S256" s="184" t="s">
        <v>131</v>
      </c>
      <c r="T256" s="185" t="s">
        <v>131</v>
      </c>
      <c r="U256" s="158">
        <v>0.56999999999999995</v>
      </c>
      <c r="V256" s="158">
        <f>ROUND(E256*U256,2)</f>
        <v>9.75</v>
      </c>
      <c r="W256" s="158"/>
      <c r="X256" s="158" t="s">
        <v>132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133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7" t="s">
        <v>136</v>
      </c>
      <c r="D257" s="162"/>
      <c r="E257" s="163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137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7" t="s">
        <v>194</v>
      </c>
      <c r="D258" s="162"/>
      <c r="E258" s="163">
        <v>17.100000000000001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137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98" t="s">
        <v>142</v>
      </c>
      <c r="D259" s="164"/>
      <c r="E259" s="165">
        <v>17.100000000000001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137</v>
      </c>
      <c r="AH259" s="149">
        <v>1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87">
        <v>42</v>
      </c>
      <c r="B260" s="188" t="s">
        <v>305</v>
      </c>
      <c r="C260" s="199" t="s">
        <v>306</v>
      </c>
      <c r="D260" s="189" t="s">
        <v>219</v>
      </c>
      <c r="E260" s="190">
        <v>2.954E-2</v>
      </c>
      <c r="F260" s="191"/>
      <c r="G260" s="192">
        <f>ROUND(E260*F260,2)</f>
        <v>0</v>
      </c>
      <c r="H260" s="191"/>
      <c r="I260" s="192">
        <f>ROUND(E260*H260,2)</f>
        <v>0</v>
      </c>
      <c r="J260" s="191"/>
      <c r="K260" s="192">
        <f>ROUND(E260*J260,2)</f>
        <v>0</v>
      </c>
      <c r="L260" s="192">
        <v>15</v>
      </c>
      <c r="M260" s="192">
        <f>G260*(1+L260/100)</f>
        <v>0</v>
      </c>
      <c r="N260" s="192">
        <v>0</v>
      </c>
      <c r="O260" s="192">
        <f>ROUND(E260*N260,2)</f>
        <v>0</v>
      </c>
      <c r="P260" s="192">
        <v>0</v>
      </c>
      <c r="Q260" s="192">
        <f>ROUND(E260*P260,2)</f>
        <v>0</v>
      </c>
      <c r="R260" s="192"/>
      <c r="S260" s="192" t="s">
        <v>131</v>
      </c>
      <c r="T260" s="193" t="s">
        <v>131</v>
      </c>
      <c r="U260" s="158">
        <v>2.44</v>
      </c>
      <c r="V260" s="158">
        <f>ROUND(E260*U260,2)</f>
        <v>7.0000000000000007E-2</v>
      </c>
      <c r="W260" s="158"/>
      <c r="X260" s="158" t="s">
        <v>270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271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x14ac:dyDescent="0.2">
      <c r="A261" s="173" t="s">
        <v>126</v>
      </c>
      <c r="B261" s="174" t="s">
        <v>86</v>
      </c>
      <c r="C261" s="195" t="s">
        <v>87</v>
      </c>
      <c r="D261" s="175"/>
      <c r="E261" s="176"/>
      <c r="F261" s="177"/>
      <c r="G261" s="177">
        <f>SUMIF(AG262:AG307,"&lt;&gt;NOR",G262:G307)</f>
        <v>0</v>
      </c>
      <c r="H261" s="177"/>
      <c r="I261" s="177">
        <f>SUM(I262:I307)</f>
        <v>0</v>
      </c>
      <c r="J261" s="177"/>
      <c r="K261" s="177">
        <f>SUM(K262:K307)</f>
        <v>0</v>
      </c>
      <c r="L261" s="177"/>
      <c r="M261" s="177">
        <f>SUM(M262:M307)</f>
        <v>0</v>
      </c>
      <c r="N261" s="177"/>
      <c r="O261" s="177">
        <f>SUM(O262:O307)</f>
        <v>0.02</v>
      </c>
      <c r="P261" s="177"/>
      <c r="Q261" s="177">
        <f>SUM(Q262:Q307)</f>
        <v>0.02</v>
      </c>
      <c r="R261" s="177"/>
      <c r="S261" s="177"/>
      <c r="T261" s="178"/>
      <c r="U261" s="172"/>
      <c r="V261" s="172">
        <f>SUM(V262:V307)</f>
        <v>10.15</v>
      </c>
      <c r="W261" s="172"/>
      <c r="X261" s="172"/>
      <c r="AG261" t="s">
        <v>127</v>
      </c>
    </row>
    <row r="262" spans="1:60" ht="22.5" outlineLevel="1" x14ac:dyDescent="0.2">
      <c r="A262" s="179">
        <v>43</v>
      </c>
      <c r="B262" s="180" t="s">
        <v>307</v>
      </c>
      <c r="C262" s="196" t="s">
        <v>308</v>
      </c>
      <c r="D262" s="181" t="s">
        <v>130</v>
      </c>
      <c r="E262" s="182">
        <v>9.9</v>
      </c>
      <c r="F262" s="183"/>
      <c r="G262" s="184">
        <f>ROUND(E262*F262,2)</f>
        <v>0</v>
      </c>
      <c r="H262" s="183"/>
      <c r="I262" s="184">
        <f>ROUND(E262*H262,2)</f>
        <v>0</v>
      </c>
      <c r="J262" s="183"/>
      <c r="K262" s="184">
        <f>ROUND(E262*J262,2)</f>
        <v>0</v>
      </c>
      <c r="L262" s="184">
        <v>15</v>
      </c>
      <c r="M262" s="184">
        <f>G262*(1+L262/100)</f>
        <v>0</v>
      </c>
      <c r="N262" s="184">
        <v>0</v>
      </c>
      <c r="O262" s="184">
        <f>ROUND(E262*N262,2)</f>
        <v>0</v>
      </c>
      <c r="P262" s="184">
        <v>0</v>
      </c>
      <c r="Q262" s="184">
        <f>ROUND(E262*P262,2)</f>
        <v>0</v>
      </c>
      <c r="R262" s="184"/>
      <c r="S262" s="184" t="s">
        <v>131</v>
      </c>
      <c r="T262" s="185" t="s">
        <v>131</v>
      </c>
      <c r="U262" s="158">
        <v>1.6E-2</v>
      </c>
      <c r="V262" s="158">
        <f>ROUND(E262*U262,2)</f>
        <v>0.16</v>
      </c>
      <c r="W262" s="158"/>
      <c r="X262" s="158" t="s">
        <v>132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133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7" t="s">
        <v>136</v>
      </c>
      <c r="D263" s="162"/>
      <c r="E263" s="163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137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97" t="s">
        <v>172</v>
      </c>
      <c r="D264" s="162"/>
      <c r="E264" s="163">
        <v>9.9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137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98" t="s">
        <v>142</v>
      </c>
      <c r="D265" s="164"/>
      <c r="E265" s="165">
        <v>9.9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137</v>
      </c>
      <c r="AH265" s="149">
        <v>1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79">
        <v>44</v>
      </c>
      <c r="B266" s="180" t="s">
        <v>309</v>
      </c>
      <c r="C266" s="196" t="s">
        <v>310</v>
      </c>
      <c r="D266" s="181" t="s">
        <v>130</v>
      </c>
      <c r="E266" s="182">
        <v>9.9</v>
      </c>
      <c r="F266" s="183"/>
      <c r="G266" s="184">
        <f>ROUND(E266*F266,2)</f>
        <v>0</v>
      </c>
      <c r="H266" s="183"/>
      <c r="I266" s="184">
        <f>ROUND(E266*H266,2)</f>
        <v>0</v>
      </c>
      <c r="J266" s="183"/>
      <c r="K266" s="184">
        <f>ROUND(E266*J266,2)</f>
        <v>0</v>
      </c>
      <c r="L266" s="184">
        <v>15</v>
      </c>
      <c r="M266" s="184">
        <f>G266*(1+L266/100)</f>
        <v>0</v>
      </c>
      <c r="N266" s="184">
        <v>0</v>
      </c>
      <c r="O266" s="184">
        <f>ROUND(E266*N266,2)</f>
        <v>0</v>
      </c>
      <c r="P266" s="184">
        <v>0</v>
      </c>
      <c r="Q266" s="184">
        <f>ROUND(E266*P266,2)</f>
        <v>0</v>
      </c>
      <c r="R266" s="184"/>
      <c r="S266" s="184" t="s">
        <v>131</v>
      </c>
      <c r="T266" s="185" t="s">
        <v>131</v>
      </c>
      <c r="U266" s="158">
        <v>4.5999999999999999E-2</v>
      </c>
      <c r="V266" s="158">
        <f>ROUND(E266*U266,2)</f>
        <v>0.46</v>
      </c>
      <c r="W266" s="158"/>
      <c r="X266" s="158" t="s">
        <v>132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133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97" t="s">
        <v>136</v>
      </c>
      <c r="D267" s="162"/>
      <c r="E267" s="163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9"/>
      <c r="Z267" s="149"/>
      <c r="AA267" s="149"/>
      <c r="AB267" s="149"/>
      <c r="AC267" s="149"/>
      <c r="AD267" s="149"/>
      <c r="AE267" s="149"/>
      <c r="AF267" s="149"/>
      <c r="AG267" s="149" t="s">
        <v>137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97" t="s">
        <v>172</v>
      </c>
      <c r="D268" s="162"/>
      <c r="E268" s="163">
        <v>9.9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137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98" t="s">
        <v>142</v>
      </c>
      <c r="D269" s="164"/>
      <c r="E269" s="165">
        <v>9.9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137</v>
      </c>
      <c r="AH269" s="149">
        <v>1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79">
        <v>45</v>
      </c>
      <c r="B270" s="180" t="s">
        <v>311</v>
      </c>
      <c r="C270" s="196" t="s">
        <v>312</v>
      </c>
      <c r="D270" s="181" t="s">
        <v>207</v>
      </c>
      <c r="E270" s="182">
        <v>6.4</v>
      </c>
      <c r="F270" s="183"/>
      <c r="G270" s="184">
        <f>ROUND(E270*F270,2)</f>
        <v>0</v>
      </c>
      <c r="H270" s="183"/>
      <c r="I270" s="184">
        <f>ROUND(E270*H270,2)</f>
        <v>0</v>
      </c>
      <c r="J270" s="183"/>
      <c r="K270" s="184">
        <f>ROUND(E270*J270,2)</f>
        <v>0</v>
      </c>
      <c r="L270" s="184">
        <v>15</v>
      </c>
      <c r="M270" s="184">
        <f>G270*(1+L270/100)</f>
        <v>0</v>
      </c>
      <c r="N270" s="184">
        <v>3.0000000000000001E-5</v>
      </c>
      <c r="O270" s="184">
        <f>ROUND(E270*N270,2)</f>
        <v>0</v>
      </c>
      <c r="P270" s="184">
        <v>0</v>
      </c>
      <c r="Q270" s="184">
        <f>ROUND(E270*P270,2)</f>
        <v>0</v>
      </c>
      <c r="R270" s="184"/>
      <c r="S270" s="184" t="s">
        <v>131</v>
      </c>
      <c r="T270" s="185" t="s">
        <v>131</v>
      </c>
      <c r="U270" s="158">
        <v>0.13719999999999999</v>
      </c>
      <c r="V270" s="158">
        <f>ROUND(E270*U270,2)</f>
        <v>0.88</v>
      </c>
      <c r="W270" s="158"/>
      <c r="X270" s="158" t="s">
        <v>132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133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97" t="s">
        <v>136</v>
      </c>
      <c r="D271" s="162"/>
      <c r="E271" s="163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137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97" t="s">
        <v>313</v>
      </c>
      <c r="D272" s="162"/>
      <c r="E272" s="163">
        <v>13.42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137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98" t="s">
        <v>142</v>
      </c>
      <c r="D273" s="164"/>
      <c r="E273" s="165">
        <v>13.42</v>
      </c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137</v>
      </c>
      <c r="AH273" s="149">
        <v>1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197" t="s">
        <v>314</v>
      </c>
      <c r="D274" s="162"/>
      <c r="E274" s="163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137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7" t="s">
        <v>315</v>
      </c>
      <c r="D275" s="162"/>
      <c r="E275" s="163">
        <v>-0.9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137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7" t="s">
        <v>316</v>
      </c>
      <c r="D276" s="162"/>
      <c r="E276" s="163">
        <v>-0.9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137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98" t="s">
        <v>142</v>
      </c>
      <c r="D277" s="164"/>
      <c r="E277" s="165">
        <v>-1.8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137</v>
      </c>
      <c r="AH277" s="149">
        <v>1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7" t="s">
        <v>317</v>
      </c>
      <c r="D278" s="162"/>
      <c r="E278" s="163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137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97" t="s">
        <v>318</v>
      </c>
      <c r="D279" s="162"/>
      <c r="E279" s="163">
        <v>-5.22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137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98" t="s">
        <v>142</v>
      </c>
      <c r="D280" s="164"/>
      <c r="E280" s="165">
        <v>-5.22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137</v>
      </c>
      <c r="AH280" s="149">
        <v>1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79">
        <v>46</v>
      </c>
      <c r="B281" s="180" t="s">
        <v>319</v>
      </c>
      <c r="C281" s="196" t="s">
        <v>320</v>
      </c>
      <c r="D281" s="181" t="s">
        <v>207</v>
      </c>
      <c r="E281" s="182">
        <v>12.782</v>
      </c>
      <c r="F281" s="183"/>
      <c r="G281" s="184">
        <f>ROUND(E281*F281,2)</f>
        <v>0</v>
      </c>
      <c r="H281" s="183"/>
      <c r="I281" s="184">
        <f>ROUND(E281*H281,2)</f>
        <v>0</v>
      </c>
      <c r="J281" s="183"/>
      <c r="K281" s="184">
        <f>ROUND(E281*J281,2)</f>
        <v>0</v>
      </c>
      <c r="L281" s="184">
        <v>15</v>
      </c>
      <c r="M281" s="184">
        <f>G281*(1+L281/100)</f>
        <v>0</v>
      </c>
      <c r="N281" s="184">
        <v>5.0000000000000002E-5</v>
      </c>
      <c r="O281" s="184">
        <f>ROUND(E281*N281,2)</f>
        <v>0</v>
      </c>
      <c r="P281" s="184">
        <v>0</v>
      </c>
      <c r="Q281" s="184">
        <f>ROUND(E281*P281,2)</f>
        <v>0</v>
      </c>
      <c r="R281" s="184" t="s">
        <v>235</v>
      </c>
      <c r="S281" s="184" t="s">
        <v>131</v>
      </c>
      <c r="T281" s="185" t="s">
        <v>131</v>
      </c>
      <c r="U281" s="158">
        <v>0</v>
      </c>
      <c r="V281" s="158">
        <f>ROUND(E281*U281,2)</f>
        <v>0</v>
      </c>
      <c r="W281" s="158"/>
      <c r="X281" s="158" t="s">
        <v>236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321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7" t="s">
        <v>136</v>
      </c>
      <c r="D282" s="162"/>
      <c r="E282" s="163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137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97" t="s">
        <v>313</v>
      </c>
      <c r="D283" s="162"/>
      <c r="E283" s="163">
        <v>13.42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137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98" t="s">
        <v>142</v>
      </c>
      <c r="D284" s="164"/>
      <c r="E284" s="165">
        <v>13.42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137</v>
      </c>
      <c r="AH284" s="149">
        <v>1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97" t="s">
        <v>314</v>
      </c>
      <c r="D285" s="162"/>
      <c r="E285" s="163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9"/>
      <c r="Z285" s="149"/>
      <c r="AA285" s="149"/>
      <c r="AB285" s="149"/>
      <c r="AC285" s="149"/>
      <c r="AD285" s="149"/>
      <c r="AE285" s="149"/>
      <c r="AF285" s="149"/>
      <c r="AG285" s="149" t="s">
        <v>137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97" t="s">
        <v>315</v>
      </c>
      <c r="D286" s="162"/>
      <c r="E286" s="163">
        <v>-0.9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137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97" t="s">
        <v>316</v>
      </c>
      <c r="D287" s="162"/>
      <c r="E287" s="163">
        <v>-0.9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137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98" t="s">
        <v>142</v>
      </c>
      <c r="D288" s="164"/>
      <c r="E288" s="165">
        <v>-1.8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137</v>
      </c>
      <c r="AH288" s="149">
        <v>1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203" t="s">
        <v>296</v>
      </c>
      <c r="D289" s="170"/>
      <c r="E289" s="171">
        <v>1.1619999999999999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137</v>
      </c>
      <c r="AH289" s="149">
        <v>4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98" t="s">
        <v>142</v>
      </c>
      <c r="D290" s="164"/>
      <c r="E290" s="165">
        <v>1.1619999999999999</v>
      </c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137</v>
      </c>
      <c r="AH290" s="149">
        <v>1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79">
        <v>47</v>
      </c>
      <c r="B291" s="180" t="s">
        <v>322</v>
      </c>
      <c r="C291" s="196" t="s">
        <v>323</v>
      </c>
      <c r="D291" s="181" t="s">
        <v>130</v>
      </c>
      <c r="E291" s="182">
        <v>16.3</v>
      </c>
      <c r="F291" s="183"/>
      <c r="G291" s="184">
        <f>ROUND(E291*F291,2)</f>
        <v>0</v>
      </c>
      <c r="H291" s="183"/>
      <c r="I291" s="184">
        <f>ROUND(E291*H291,2)</f>
        <v>0</v>
      </c>
      <c r="J291" s="183"/>
      <c r="K291" s="184">
        <f>ROUND(E291*J291,2)</f>
        <v>0</v>
      </c>
      <c r="L291" s="184">
        <v>15</v>
      </c>
      <c r="M291" s="184">
        <f>G291*(1+L291/100)</f>
        <v>0</v>
      </c>
      <c r="N291" s="184">
        <v>0</v>
      </c>
      <c r="O291" s="184">
        <f>ROUND(E291*N291,2)</f>
        <v>0</v>
      </c>
      <c r="P291" s="184">
        <v>1E-3</v>
      </c>
      <c r="Q291" s="184">
        <f>ROUND(E291*P291,2)</f>
        <v>0.02</v>
      </c>
      <c r="R291" s="184"/>
      <c r="S291" s="184" t="s">
        <v>131</v>
      </c>
      <c r="T291" s="185" t="s">
        <v>131</v>
      </c>
      <c r="U291" s="158">
        <v>0.255</v>
      </c>
      <c r="V291" s="158">
        <f>ROUND(E291*U291,2)</f>
        <v>4.16</v>
      </c>
      <c r="W291" s="158"/>
      <c r="X291" s="158" t="s">
        <v>132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133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97" t="s">
        <v>136</v>
      </c>
      <c r="D292" s="162"/>
      <c r="E292" s="163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9"/>
      <c r="Z292" s="149"/>
      <c r="AA292" s="149"/>
      <c r="AB292" s="149"/>
      <c r="AC292" s="149"/>
      <c r="AD292" s="149"/>
      <c r="AE292" s="149"/>
      <c r="AF292" s="149"/>
      <c r="AG292" s="149" t="s">
        <v>137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97" t="s">
        <v>191</v>
      </c>
      <c r="D293" s="162"/>
      <c r="E293" s="163">
        <v>7.2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9"/>
      <c r="Z293" s="149"/>
      <c r="AA293" s="149"/>
      <c r="AB293" s="149"/>
      <c r="AC293" s="149"/>
      <c r="AD293" s="149"/>
      <c r="AE293" s="149"/>
      <c r="AF293" s="149"/>
      <c r="AG293" s="149" t="s">
        <v>137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97" t="s">
        <v>172</v>
      </c>
      <c r="D294" s="162"/>
      <c r="E294" s="163">
        <v>9.9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9"/>
      <c r="Z294" s="149"/>
      <c r="AA294" s="149"/>
      <c r="AB294" s="149"/>
      <c r="AC294" s="149"/>
      <c r="AD294" s="149"/>
      <c r="AE294" s="149"/>
      <c r="AF294" s="149"/>
      <c r="AG294" s="149" t="s">
        <v>137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97" t="s">
        <v>324</v>
      </c>
      <c r="D295" s="162"/>
      <c r="E295" s="163">
        <v>-0.8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137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98" t="s">
        <v>142</v>
      </c>
      <c r="D296" s="164"/>
      <c r="E296" s="165">
        <v>16.3</v>
      </c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137</v>
      </c>
      <c r="AH296" s="149">
        <v>1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79">
        <v>48</v>
      </c>
      <c r="B297" s="180" t="s">
        <v>325</v>
      </c>
      <c r="C297" s="196" t="s">
        <v>326</v>
      </c>
      <c r="D297" s="181" t="s">
        <v>130</v>
      </c>
      <c r="E297" s="182">
        <v>9.9</v>
      </c>
      <c r="F297" s="183"/>
      <c r="G297" s="184">
        <f>ROUND(E297*F297,2)</f>
        <v>0</v>
      </c>
      <c r="H297" s="183"/>
      <c r="I297" s="184">
        <f>ROUND(E297*H297,2)</f>
        <v>0</v>
      </c>
      <c r="J297" s="183"/>
      <c r="K297" s="184">
        <f>ROUND(E297*J297,2)</f>
        <v>0</v>
      </c>
      <c r="L297" s="184">
        <v>15</v>
      </c>
      <c r="M297" s="184">
        <f>G297*(1+L297/100)</f>
        <v>0</v>
      </c>
      <c r="N297" s="184">
        <v>3.3E-4</v>
      </c>
      <c r="O297" s="184">
        <f>ROUND(E297*N297,2)</f>
        <v>0</v>
      </c>
      <c r="P297" s="184">
        <v>0</v>
      </c>
      <c r="Q297" s="184">
        <f>ROUND(E297*P297,2)</f>
        <v>0</v>
      </c>
      <c r="R297" s="184"/>
      <c r="S297" s="184" t="s">
        <v>131</v>
      </c>
      <c r="T297" s="185" t="s">
        <v>131</v>
      </c>
      <c r="U297" s="158">
        <v>0.45</v>
      </c>
      <c r="V297" s="158">
        <f>ROUND(E297*U297,2)</f>
        <v>4.46</v>
      </c>
      <c r="W297" s="158"/>
      <c r="X297" s="158" t="s">
        <v>132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133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7" t="s">
        <v>136</v>
      </c>
      <c r="D298" s="162"/>
      <c r="E298" s="163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137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97" t="s">
        <v>172</v>
      </c>
      <c r="D299" s="162"/>
      <c r="E299" s="163">
        <v>9.9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9"/>
      <c r="Z299" s="149"/>
      <c r="AA299" s="149"/>
      <c r="AB299" s="149"/>
      <c r="AC299" s="149"/>
      <c r="AD299" s="149"/>
      <c r="AE299" s="149"/>
      <c r="AF299" s="149"/>
      <c r="AG299" s="149" t="s">
        <v>137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198" t="s">
        <v>142</v>
      </c>
      <c r="D300" s="164"/>
      <c r="E300" s="165">
        <v>9.9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9"/>
      <c r="Z300" s="149"/>
      <c r="AA300" s="149"/>
      <c r="AB300" s="149"/>
      <c r="AC300" s="149"/>
      <c r="AD300" s="149"/>
      <c r="AE300" s="149"/>
      <c r="AF300" s="149"/>
      <c r="AG300" s="149" t="s">
        <v>137</v>
      </c>
      <c r="AH300" s="149">
        <v>1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79">
        <v>49</v>
      </c>
      <c r="B301" s="180" t="s">
        <v>327</v>
      </c>
      <c r="C301" s="196" t="s">
        <v>328</v>
      </c>
      <c r="D301" s="181" t="s">
        <v>130</v>
      </c>
      <c r="E301" s="182">
        <v>10.89</v>
      </c>
      <c r="F301" s="183"/>
      <c r="G301" s="184">
        <f>ROUND(E301*F301,2)</f>
        <v>0</v>
      </c>
      <c r="H301" s="183"/>
      <c r="I301" s="184">
        <f>ROUND(E301*H301,2)</f>
        <v>0</v>
      </c>
      <c r="J301" s="183"/>
      <c r="K301" s="184">
        <f>ROUND(E301*J301,2)</f>
        <v>0</v>
      </c>
      <c r="L301" s="184">
        <v>15</v>
      </c>
      <c r="M301" s="184">
        <f>G301*(1+L301/100)</f>
        <v>0</v>
      </c>
      <c r="N301" s="184">
        <v>2E-3</v>
      </c>
      <c r="O301" s="184">
        <f>ROUND(E301*N301,2)</f>
        <v>0.02</v>
      </c>
      <c r="P301" s="184">
        <v>0</v>
      </c>
      <c r="Q301" s="184">
        <f>ROUND(E301*P301,2)</f>
        <v>0</v>
      </c>
      <c r="R301" s="184" t="s">
        <v>235</v>
      </c>
      <c r="S301" s="184" t="s">
        <v>131</v>
      </c>
      <c r="T301" s="185" t="s">
        <v>131</v>
      </c>
      <c r="U301" s="158">
        <v>0</v>
      </c>
      <c r="V301" s="158">
        <f>ROUND(E301*U301,2)</f>
        <v>0</v>
      </c>
      <c r="W301" s="158"/>
      <c r="X301" s="158" t="s">
        <v>236</v>
      </c>
      <c r="Y301" s="149"/>
      <c r="Z301" s="149"/>
      <c r="AA301" s="149"/>
      <c r="AB301" s="149"/>
      <c r="AC301" s="149"/>
      <c r="AD301" s="149"/>
      <c r="AE301" s="149"/>
      <c r="AF301" s="149"/>
      <c r="AG301" s="149" t="s">
        <v>237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7" t="s">
        <v>136</v>
      </c>
      <c r="D302" s="162"/>
      <c r="E302" s="163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9"/>
      <c r="Z302" s="149"/>
      <c r="AA302" s="149"/>
      <c r="AB302" s="149"/>
      <c r="AC302" s="149"/>
      <c r="AD302" s="149"/>
      <c r="AE302" s="149"/>
      <c r="AF302" s="149"/>
      <c r="AG302" s="149" t="s">
        <v>137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97" t="s">
        <v>172</v>
      </c>
      <c r="D303" s="162"/>
      <c r="E303" s="163">
        <v>9.9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9"/>
      <c r="Z303" s="149"/>
      <c r="AA303" s="149"/>
      <c r="AB303" s="149"/>
      <c r="AC303" s="149"/>
      <c r="AD303" s="149"/>
      <c r="AE303" s="149"/>
      <c r="AF303" s="149"/>
      <c r="AG303" s="149" t="s">
        <v>137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98" t="s">
        <v>142</v>
      </c>
      <c r="D304" s="164"/>
      <c r="E304" s="165">
        <v>9.9</v>
      </c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49"/>
      <c r="Z304" s="149"/>
      <c r="AA304" s="149"/>
      <c r="AB304" s="149"/>
      <c r="AC304" s="149"/>
      <c r="AD304" s="149"/>
      <c r="AE304" s="149"/>
      <c r="AF304" s="149"/>
      <c r="AG304" s="149" t="s">
        <v>137</v>
      </c>
      <c r="AH304" s="149">
        <v>1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203" t="s">
        <v>296</v>
      </c>
      <c r="D305" s="170"/>
      <c r="E305" s="171">
        <v>0.99</v>
      </c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137</v>
      </c>
      <c r="AH305" s="149">
        <v>4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198" t="s">
        <v>142</v>
      </c>
      <c r="D306" s="164"/>
      <c r="E306" s="165">
        <v>0.99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9"/>
      <c r="Z306" s="149"/>
      <c r="AA306" s="149"/>
      <c r="AB306" s="149"/>
      <c r="AC306" s="149"/>
      <c r="AD306" s="149"/>
      <c r="AE306" s="149"/>
      <c r="AF306" s="149"/>
      <c r="AG306" s="149" t="s">
        <v>137</v>
      </c>
      <c r="AH306" s="149">
        <v>1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87">
        <v>50</v>
      </c>
      <c r="B307" s="188" t="s">
        <v>329</v>
      </c>
      <c r="C307" s="199" t="s">
        <v>330</v>
      </c>
      <c r="D307" s="189" t="s">
        <v>219</v>
      </c>
      <c r="E307" s="190">
        <v>2.588E-2</v>
      </c>
      <c r="F307" s="191"/>
      <c r="G307" s="192">
        <f>ROUND(E307*F307,2)</f>
        <v>0</v>
      </c>
      <c r="H307" s="191"/>
      <c r="I307" s="192">
        <f>ROUND(E307*H307,2)</f>
        <v>0</v>
      </c>
      <c r="J307" s="191"/>
      <c r="K307" s="192">
        <f>ROUND(E307*J307,2)</f>
        <v>0</v>
      </c>
      <c r="L307" s="192">
        <v>15</v>
      </c>
      <c r="M307" s="192">
        <f>G307*(1+L307/100)</f>
        <v>0</v>
      </c>
      <c r="N307" s="192">
        <v>0</v>
      </c>
      <c r="O307" s="192">
        <f>ROUND(E307*N307,2)</f>
        <v>0</v>
      </c>
      <c r="P307" s="192">
        <v>0</v>
      </c>
      <c r="Q307" s="192">
        <f>ROUND(E307*P307,2)</f>
        <v>0</v>
      </c>
      <c r="R307" s="192"/>
      <c r="S307" s="192" t="s">
        <v>131</v>
      </c>
      <c r="T307" s="193" t="s">
        <v>131</v>
      </c>
      <c r="U307" s="158">
        <v>1.1140000000000001</v>
      </c>
      <c r="V307" s="158">
        <f>ROUND(E307*U307,2)</f>
        <v>0.03</v>
      </c>
      <c r="W307" s="158"/>
      <c r="X307" s="158" t="s">
        <v>270</v>
      </c>
      <c r="Y307" s="149"/>
      <c r="Z307" s="149"/>
      <c r="AA307" s="149"/>
      <c r="AB307" s="149"/>
      <c r="AC307" s="149"/>
      <c r="AD307" s="149"/>
      <c r="AE307" s="149"/>
      <c r="AF307" s="149"/>
      <c r="AG307" s="149" t="s">
        <v>271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x14ac:dyDescent="0.2">
      <c r="A308" s="173" t="s">
        <v>126</v>
      </c>
      <c r="B308" s="174" t="s">
        <v>88</v>
      </c>
      <c r="C308" s="195" t="s">
        <v>89</v>
      </c>
      <c r="D308" s="175"/>
      <c r="E308" s="176"/>
      <c r="F308" s="177"/>
      <c r="G308" s="177">
        <f>SUMIF(AG309:AG344,"&lt;&gt;NOR",G309:G344)</f>
        <v>0</v>
      </c>
      <c r="H308" s="177"/>
      <c r="I308" s="177">
        <f>SUM(I309:I344)</f>
        <v>0</v>
      </c>
      <c r="J308" s="177"/>
      <c r="K308" s="177">
        <f>SUM(K309:K344)</f>
        <v>0</v>
      </c>
      <c r="L308" s="177"/>
      <c r="M308" s="177">
        <f>SUM(M309:M344)</f>
        <v>0</v>
      </c>
      <c r="N308" s="177"/>
      <c r="O308" s="177">
        <f>SUM(O309:O344)</f>
        <v>0.06</v>
      </c>
      <c r="P308" s="177"/>
      <c r="Q308" s="177">
        <f>SUM(Q309:Q344)</f>
        <v>0</v>
      </c>
      <c r="R308" s="177"/>
      <c r="S308" s="177"/>
      <c r="T308" s="178"/>
      <c r="U308" s="172"/>
      <c r="V308" s="172">
        <f>SUM(V309:V344)</f>
        <v>4.5299999999999994</v>
      </c>
      <c r="W308" s="172"/>
      <c r="X308" s="172"/>
      <c r="AG308" t="s">
        <v>127</v>
      </c>
    </row>
    <row r="309" spans="1:60" outlineLevel="1" x14ac:dyDescent="0.2">
      <c r="A309" s="179">
        <v>51</v>
      </c>
      <c r="B309" s="180" t="s">
        <v>331</v>
      </c>
      <c r="C309" s="196" t="s">
        <v>332</v>
      </c>
      <c r="D309" s="181" t="s">
        <v>130</v>
      </c>
      <c r="E309" s="182">
        <v>3.1787999999999998</v>
      </c>
      <c r="F309" s="183"/>
      <c r="G309" s="184">
        <f>ROUND(E309*F309,2)</f>
        <v>0</v>
      </c>
      <c r="H309" s="183"/>
      <c r="I309" s="184">
        <f>ROUND(E309*H309,2)</f>
        <v>0</v>
      </c>
      <c r="J309" s="183"/>
      <c r="K309" s="184">
        <f>ROUND(E309*J309,2)</f>
        <v>0</v>
      </c>
      <c r="L309" s="184">
        <v>15</v>
      </c>
      <c r="M309" s="184">
        <f>G309*(1+L309/100)</f>
        <v>0</v>
      </c>
      <c r="N309" s="184">
        <v>2.1000000000000001E-4</v>
      </c>
      <c r="O309" s="184">
        <f>ROUND(E309*N309,2)</f>
        <v>0</v>
      </c>
      <c r="P309" s="184">
        <v>0</v>
      </c>
      <c r="Q309" s="184">
        <f>ROUND(E309*P309,2)</f>
        <v>0</v>
      </c>
      <c r="R309" s="184"/>
      <c r="S309" s="184" t="s">
        <v>131</v>
      </c>
      <c r="T309" s="185" t="s">
        <v>131</v>
      </c>
      <c r="U309" s="158">
        <v>0.05</v>
      </c>
      <c r="V309" s="158">
        <f>ROUND(E309*U309,2)</f>
        <v>0.16</v>
      </c>
      <c r="W309" s="158"/>
      <c r="X309" s="158" t="s">
        <v>132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133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266" t="s">
        <v>333</v>
      </c>
      <c r="D310" s="267"/>
      <c r="E310" s="267"/>
      <c r="F310" s="267"/>
      <c r="G310" s="267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135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97" t="s">
        <v>136</v>
      </c>
      <c r="D311" s="162"/>
      <c r="E311" s="163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9"/>
      <c r="Z311" s="149"/>
      <c r="AA311" s="149"/>
      <c r="AB311" s="149"/>
      <c r="AC311" s="149"/>
      <c r="AD311" s="149"/>
      <c r="AE311" s="149"/>
      <c r="AF311" s="149"/>
      <c r="AG311" s="149" t="s">
        <v>137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ht="22.5" outlineLevel="1" x14ac:dyDescent="0.2">
      <c r="A312" s="156"/>
      <c r="B312" s="157"/>
      <c r="C312" s="197" t="s">
        <v>168</v>
      </c>
      <c r="D312" s="162"/>
      <c r="E312" s="163">
        <v>0.85680000000000001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137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97" t="s">
        <v>169</v>
      </c>
      <c r="D313" s="162"/>
      <c r="E313" s="163">
        <v>2.3220000000000001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137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98" t="s">
        <v>142</v>
      </c>
      <c r="D314" s="164"/>
      <c r="E314" s="165">
        <v>3.1787999999999998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137</v>
      </c>
      <c r="AH314" s="149">
        <v>1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79">
        <v>52</v>
      </c>
      <c r="B315" s="180" t="s">
        <v>334</v>
      </c>
      <c r="C315" s="196" t="s">
        <v>335</v>
      </c>
      <c r="D315" s="181" t="s">
        <v>130</v>
      </c>
      <c r="E315" s="182">
        <v>3.1787999999999998</v>
      </c>
      <c r="F315" s="183"/>
      <c r="G315" s="184">
        <f>ROUND(E315*F315,2)</f>
        <v>0</v>
      </c>
      <c r="H315" s="183"/>
      <c r="I315" s="184">
        <f>ROUND(E315*H315,2)</f>
        <v>0</v>
      </c>
      <c r="J315" s="183"/>
      <c r="K315" s="184">
        <f>ROUND(E315*J315,2)</f>
        <v>0</v>
      </c>
      <c r="L315" s="184">
        <v>15</v>
      </c>
      <c r="M315" s="184">
        <f>G315*(1+L315/100)</f>
        <v>0</v>
      </c>
      <c r="N315" s="184">
        <v>5.2399999999999999E-3</v>
      </c>
      <c r="O315" s="184">
        <f>ROUND(E315*N315,2)</f>
        <v>0.02</v>
      </c>
      <c r="P315" s="184">
        <v>0</v>
      </c>
      <c r="Q315" s="184">
        <f>ROUND(E315*P315,2)</f>
        <v>0</v>
      </c>
      <c r="R315" s="184"/>
      <c r="S315" s="184" t="s">
        <v>131</v>
      </c>
      <c r="T315" s="185" t="s">
        <v>131</v>
      </c>
      <c r="U315" s="158">
        <v>0.95840000000000003</v>
      </c>
      <c r="V315" s="158">
        <f>ROUND(E315*U315,2)</f>
        <v>3.05</v>
      </c>
      <c r="W315" s="158"/>
      <c r="X315" s="158" t="s">
        <v>132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133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97" t="s">
        <v>136</v>
      </c>
      <c r="D316" s="162"/>
      <c r="E316" s="163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137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2.5" outlineLevel="1" x14ac:dyDescent="0.2">
      <c r="A317" s="156"/>
      <c r="B317" s="157"/>
      <c r="C317" s="197" t="s">
        <v>168</v>
      </c>
      <c r="D317" s="162"/>
      <c r="E317" s="163">
        <v>0.85680000000000001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137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97" t="s">
        <v>169</v>
      </c>
      <c r="D318" s="162"/>
      <c r="E318" s="163">
        <v>2.3220000000000001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137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198" t="s">
        <v>142</v>
      </c>
      <c r="D319" s="164"/>
      <c r="E319" s="165">
        <v>3.1787999999999998</v>
      </c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9"/>
      <c r="Z319" s="149"/>
      <c r="AA319" s="149"/>
      <c r="AB319" s="149"/>
      <c r="AC319" s="149"/>
      <c r="AD319" s="149"/>
      <c r="AE319" s="149"/>
      <c r="AF319" s="149"/>
      <c r="AG319" s="149" t="s">
        <v>137</v>
      </c>
      <c r="AH319" s="149">
        <v>1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79">
        <v>53</v>
      </c>
      <c r="B320" s="180" t="s">
        <v>336</v>
      </c>
      <c r="C320" s="196" t="s">
        <v>337</v>
      </c>
      <c r="D320" s="181" t="s">
        <v>130</v>
      </c>
      <c r="E320" s="182">
        <v>3.49668</v>
      </c>
      <c r="F320" s="183"/>
      <c r="G320" s="184">
        <f>ROUND(E320*F320,2)</f>
        <v>0</v>
      </c>
      <c r="H320" s="183"/>
      <c r="I320" s="184">
        <f>ROUND(E320*H320,2)</f>
        <v>0</v>
      </c>
      <c r="J320" s="183"/>
      <c r="K320" s="184">
        <f>ROUND(E320*J320,2)</f>
        <v>0</v>
      </c>
      <c r="L320" s="184">
        <v>15</v>
      </c>
      <c r="M320" s="184">
        <f>G320*(1+L320/100)</f>
        <v>0</v>
      </c>
      <c r="N320" s="184">
        <v>1.2200000000000001E-2</v>
      </c>
      <c r="O320" s="184">
        <f>ROUND(E320*N320,2)</f>
        <v>0.04</v>
      </c>
      <c r="P320" s="184">
        <v>0</v>
      </c>
      <c r="Q320" s="184">
        <f>ROUND(E320*P320,2)</f>
        <v>0</v>
      </c>
      <c r="R320" s="184" t="s">
        <v>235</v>
      </c>
      <c r="S320" s="184" t="s">
        <v>131</v>
      </c>
      <c r="T320" s="185" t="s">
        <v>131</v>
      </c>
      <c r="U320" s="158">
        <v>0</v>
      </c>
      <c r="V320" s="158">
        <f>ROUND(E320*U320,2)</f>
        <v>0</v>
      </c>
      <c r="W320" s="158"/>
      <c r="X320" s="158" t="s">
        <v>236</v>
      </c>
      <c r="Y320" s="149"/>
      <c r="Z320" s="149"/>
      <c r="AA320" s="149"/>
      <c r="AB320" s="149"/>
      <c r="AC320" s="149"/>
      <c r="AD320" s="149"/>
      <c r="AE320" s="149"/>
      <c r="AF320" s="149"/>
      <c r="AG320" s="149" t="s">
        <v>237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97" t="s">
        <v>136</v>
      </c>
      <c r="D321" s="162"/>
      <c r="E321" s="163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9"/>
      <c r="Z321" s="149"/>
      <c r="AA321" s="149"/>
      <c r="AB321" s="149"/>
      <c r="AC321" s="149"/>
      <c r="AD321" s="149"/>
      <c r="AE321" s="149"/>
      <c r="AF321" s="149"/>
      <c r="AG321" s="149" t="s">
        <v>137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ht="22.5" outlineLevel="1" x14ac:dyDescent="0.2">
      <c r="A322" s="156"/>
      <c r="B322" s="157"/>
      <c r="C322" s="197" t="s">
        <v>168</v>
      </c>
      <c r="D322" s="162"/>
      <c r="E322" s="163">
        <v>0.85680000000000001</v>
      </c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137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97" t="s">
        <v>169</v>
      </c>
      <c r="D323" s="162"/>
      <c r="E323" s="163">
        <v>2.3220000000000001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9"/>
      <c r="Z323" s="149"/>
      <c r="AA323" s="149"/>
      <c r="AB323" s="149"/>
      <c r="AC323" s="149"/>
      <c r="AD323" s="149"/>
      <c r="AE323" s="149"/>
      <c r="AF323" s="149"/>
      <c r="AG323" s="149" t="s">
        <v>137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98" t="s">
        <v>142</v>
      </c>
      <c r="D324" s="164"/>
      <c r="E324" s="165">
        <v>3.1787999999999998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137</v>
      </c>
      <c r="AH324" s="149">
        <v>1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203" t="s">
        <v>296</v>
      </c>
      <c r="D325" s="170"/>
      <c r="E325" s="171">
        <v>0.31788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137</v>
      </c>
      <c r="AH325" s="149">
        <v>4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98" t="s">
        <v>142</v>
      </c>
      <c r="D326" s="164"/>
      <c r="E326" s="165">
        <v>0.31788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137</v>
      </c>
      <c r="AH326" s="149">
        <v>1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ht="22.5" outlineLevel="1" x14ac:dyDescent="0.2">
      <c r="A327" s="179">
        <v>54</v>
      </c>
      <c r="B327" s="180" t="s">
        <v>338</v>
      </c>
      <c r="C327" s="196" t="s">
        <v>339</v>
      </c>
      <c r="D327" s="181" t="s">
        <v>207</v>
      </c>
      <c r="E327" s="182">
        <v>7.74</v>
      </c>
      <c r="F327" s="183"/>
      <c r="G327" s="184">
        <f>ROUND(E327*F327,2)</f>
        <v>0</v>
      </c>
      <c r="H327" s="183"/>
      <c r="I327" s="184">
        <f>ROUND(E327*H327,2)</f>
        <v>0</v>
      </c>
      <c r="J327" s="183"/>
      <c r="K327" s="184">
        <f>ROUND(E327*J327,2)</f>
        <v>0</v>
      </c>
      <c r="L327" s="184">
        <v>15</v>
      </c>
      <c r="M327" s="184">
        <f>G327*(1+L327/100)</f>
        <v>0</v>
      </c>
      <c r="N327" s="184">
        <v>1E-4</v>
      </c>
      <c r="O327" s="184">
        <f>ROUND(E327*N327,2)</f>
        <v>0</v>
      </c>
      <c r="P327" s="184">
        <v>0</v>
      </c>
      <c r="Q327" s="184">
        <f>ROUND(E327*P327,2)</f>
        <v>0</v>
      </c>
      <c r="R327" s="184"/>
      <c r="S327" s="184" t="s">
        <v>197</v>
      </c>
      <c r="T327" s="185" t="s">
        <v>223</v>
      </c>
      <c r="U327" s="158">
        <v>0.12</v>
      </c>
      <c r="V327" s="158">
        <f>ROUND(E327*U327,2)</f>
        <v>0.93</v>
      </c>
      <c r="W327" s="158"/>
      <c r="X327" s="158" t="s">
        <v>132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133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266" t="s">
        <v>340</v>
      </c>
      <c r="D328" s="267"/>
      <c r="E328" s="267"/>
      <c r="F328" s="267"/>
      <c r="G328" s="267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135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197" t="s">
        <v>136</v>
      </c>
      <c r="D329" s="162"/>
      <c r="E329" s="163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9"/>
      <c r="Z329" s="149"/>
      <c r="AA329" s="149"/>
      <c r="AB329" s="149"/>
      <c r="AC329" s="149"/>
      <c r="AD329" s="149"/>
      <c r="AE329" s="149"/>
      <c r="AF329" s="149"/>
      <c r="AG329" s="149" t="s">
        <v>137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97" t="s">
        <v>341</v>
      </c>
      <c r="D330" s="162"/>
      <c r="E330" s="163">
        <v>5.04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9"/>
      <c r="Z330" s="149"/>
      <c r="AA330" s="149"/>
      <c r="AB330" s="149"/>
      <c r="AC330" s="149"/>
      <c r="AD330" s="149"/>
      <c r="AE330" s="149"/>
      <c r="AF330" s="149"/>
      <c r="AG330" s="149" t="s">
        <v>137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197" t="s">
        <v>342</v>
      </c>
      <c r="D331" s="162"/>
      <c r="E331" s="163">
        <v>2.7</v>
      </c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9"/>
      <c r="Z331" s="149"/>
      <c r="AA331" s="149"/>
      <c r="AB331" s="149"/>
      <c r="AC331" s="149"/>
      <c r="AD331" s="149"/>
      <c r="AE331" s="149"/>
      <c r="AF331" s="149"/>
      <c r="AG331" s="149" t="s">
        <v>137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98" t="s">
        <v>142</v>
      </c>
      <c r="D332" s="164"/>
      <c r="E332" s="165">
        <v>7.74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9"/>
      <c r="Z332" s="149"/>
      <c r="AA332" s="149"/>
      <c r="AB332" s="149"/>
      <c r="AC332" s="149"/>
      <c r="AD332" s="149"/>
      <c r="AE332" s="149"/>
      <c r="AF332" s="149"/>
      <c r="AG332" s="149" t="s">
        <v>137</v>
      </c>
      <c r="AH332" s="149">
        <v>1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ht="22.5" outlineLevel="1" x14ac:dyDescent="0.2">
      <c r="A333" s="179">
        <v>55</v>
      </c>
      <c r="B333" s="180" t="s">
        <v>343</v>
      </c>
      <c r="C333" s="196" t="s">
        <v>344</v>
      </c>
      <c r="D333" s="181" t="s">
        <v>207</v>
      </c>
      <c r="E333" s="182">
        <v>1.72</v>
      </c>
      <c r="F333" s="183"/>
      <c r="G333" s="184">
        <f>ROUND(E333*F333,2)</f>
        <v>0</v>
      </c>
      <c r="H333" s="183"/>
      <c r="I333" s="184">
        <f>ROUND(E333*H333,2)</f>
        <v>0</v>
      </c>
      <c r="J333" s="183"/>
      <c r="K333" s="184">
        <f>ROUND(E333*J333,2)</f>
        <v>0</v>
      </c>
      <c r="L333" s="184">
        <v>15</v>
      </c>
      <c r="M333" s="184">
        <f>G333*(1+L333/100)</f>
        <v>0</v>
      </c>
      <c r="N333" s="184">
        <v>1E-4</v>
      </c>
      <c r="O333" s="184">
        <f>ROUND(E333*N333,2)</f>
        <v>0</v>
      </c>
      <c r="P333" s="184">
        <v>0</v>
      </c>
      <c r="Q333" s="184">
        <f>ROUND(E333*P333,2)</f>
        <v>0</v>
      </c>
      <c r="R333" s="184"/>
      <c r="S333" s="184" t="s">
        <v>197</v>
      </c>
      <c r="T333" s="185" t="s">
        <v>223</v>
      </c>
      <c r="U333" s="158">
        <v>0.12</v>
      </c>
      <c r="V333" s="158">
        <f>ROUND(E333*U333,2)</f>
        <v>0.21</v>
      </c>
      <c r="W333" s="158"/>
      <c r="X333" s="158" t="s">
        <v>132</v>
      </c>
      <c r="Y333" s="149"/>
      <c r="Z333" s="149"/>
      <c r="AA333" s="149"/>
      <c r="AB333" s="149"/>
      <c r="AC333" s="149"/>
      <c r="AD333" s="149"/>
      <c r="AE333" s="149"/>
      <c r="AF333" s="149"/>
      <c r="AG333" s="149" t="s">
        <v>133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266" t="s">
        <v>340</v>
      </c>
      <c r="D334" s="267"/>
      <c r="E334" s="267"/>
      <c r="F334" s="267"/>
      <c r="G334" s="267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9"/>
      <c r="Z334" s="149"/>
      <c r="AA334" s="149"/>
      <c r="AB334" s="149"/>
      <c r="AC334" s="149"/>
      <c r="AD334" s="149"/>
      <c r="AE334" s="149"/>
      <c r="AF334" s="149"/>
      <c r="AG334" s="149" t="s">
        <v>135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97" t="s">
        <v>136</v>
      </c>
      <c r="D335" s="162"/>
      <c r="E335" s="163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137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197" t="s">
        <v>345</v>
      </c>
      <c r="D336" s="162"/>
      <c r="E336" s="163">
        <v>0.34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9"/>
      <c r="Z336" s="149"/>
      <c r="AA336" s="149"/>
      <c r="AB336" s="149"/>
      <c r="AC336" s="149"/>
      <c r="AD336" s="149"/>
      <c r="AE336" s="149"/>
      <c r="AF336" s="149"/>
      <c r="AG336" s="149" t="s">
        <v>137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97" t="s">
        <v>346</v>
      </c>
      <c r="D337" s="162"/>
      <c r="E337" s="163">
        <v>1.38</v>
      </c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49"/>
      <c r="Z337" s="149"/>
      <c r="AA337" s="149"/>
      <c r="AB337" s="149"/>
      <c r="AC337" s="149"/>
      <c r="AD337" s="149"/>
      <c r="AE337" s="149"/>
      <c r="AF337" s="149"/>
      <c r="AG337" s="149" t="s">
        <v>137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98" t="s">
        <v>142</v>
      </c>
      <c r="D338" s="164"/>
      <c r="E338" s="165">
        <v>1.72</v>
      </c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9"/>
      <c r="Z338" s="149"/>
      <c r="AA338" s="149"/>
      <c r="AB338" s="149"/>
      <c r="AC338" s="149"/>
      <c r="AD338" s="149"/>
      <c r="AE338" s="149"/>
      <c r="AF338" s="149"/>
      <c r="AG338" s="149" t="s">
        <v>137</v>
      </c>
      <c r="AH338" s="149">
        <v>1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ht="22.5" outlineLevel="1" x14ac:dyDescent="0.2">
      <c r="A339" s="179">
        <v>56</v>
      </c>
      <c r="B339" s="180" t="s">
        <v>347</v>
      </c>
      <c r="C339" s="196" t="s">
        <v>348</v>
      </c>
      <c r="D339" s="181" t="s">
        <v>207</v>
      </c>
      <c r="E339" s="182">
        <v>0.86</v>
      </c>
      <c r="F339" s="183"/>
      <c r="G339" s="184">
        <f>ROUND(E339*F339,2)</f>
        <v>0</v>
      </c>
      <c r="H339" s="183"/>
      <c r="I339" s="184">
        <f>ROUND(E339*H339,2)</f>
        <v>0</v>
      </c>
      <c r="J339" s="183"/>
      <c r="K339" s="184">
        <f>ROUND(E339*J339,2)</f>
        <v>0</v>
      </c>
      <c r="L339" s="184">
        <v>15</v>
      </c>
      <c r="M339" s="184">
        <f>G339*(1+L339/100)</f>
        <v>0</v>
      </c>
      <c r="N339" s="184">
        <v>2.3000000000000001E-4</v>
      </c>
      <c r="O339" s="184">
        <f>ROUND(E339*N339,2)</f>
        <v>0</v>
      </c>
      <c r="P339" s="184">
        <v>0</v>
      </c>
      <c r="Q339" s="184">
        <f>ROUND(E339*P339,2)</f>
        <v>0</v>
      </c>
      <c r="R339" s="184"/>
      <c r="S339" s="184" t="s">
        <v>197</v>
      </c>
      <c r="T339" s="185" t="s">
        <v>223</v>
      </c>
      <c r="U339" s="158">
        <v>0.12</v>
      </c>
      <c r="V339" s="158">
        <f>ROUND(E339*U339,2)</f>
        <v>0.1</v>
      </c>
      <c r="W339" s="158"/>
      <c r="X339" s="158" t="s">
        <v>132</v>
      </c>
      <c r="Y339" s="149"/>
      <c r="Z339" s="149"/>
      <c r="AA339" s="149"/>
      <c r="AB339" s="149"/>
      <c r="AC339" s="149"/>
      <c r="AD339" s="149"/>
      <c r="AE339" s="149"/>
      <c r="AF339" s="149"/>
      <c r="AG339" s="149" t="s">
        <v>133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266" t="s">
        <v>340</v>
      </c>
      <c r="D340" s="267"/>
      <c r="E340" s="267"/>
      <c r="F340" s="267"/>
      <c r="G340" s="267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9"/>
      <c r="Z340" s="149"/>
      <c r="AA340" s="149"/>
      <c r="AB340" s="149"/>
      <c r="AC340" s="149"/>
      <c r="AD340" s="149"/>
      <c r="AE340" s="149"/>
      <c r="AF340" s="149"/>
      <c r="AG340" s="149" t="s">
        <v>135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97" t="s">
        <v>136</v>
      </c>
      <c r="D341" s="162"/>
      <c r="E341" s="163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137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197" t="s">
        <v>349</v>
      </c>
      <c r="D342" s="162"/>
      <c r="E342" s="163">
        <v>0.86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49"/>
      <c r="Z342" s="149"/>
      <c r="AA342" s="149"/>
      <c r="AB342" s="149"/>
      <c r="AC342" s="149"/>
      <c r="AD342" s="149"/>
      <c r="AE342" s="149"/>
      <c r="AF342" s="149"/>
      <c r="AG342" s="149" t="s">
        <v>137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98" t="s">
        <v>142</v>
      </c>
      <c r="D343" s="164"/>
      <c r="E343" s="165">
        <v>0.86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137</v>
      </c>
      <c r="AH343" s="149">
        <v>1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87">
        <v>57</v>
      </c>
      <c r="B344" s="188" t="s">
        <v>350</v>
      </c>
      <c r="C344" s="199" t="s">
        <v>351</v>
      </c>
      <c r="D344" s="189" t="s">
        <v>219</v>
      </c>
      <c r="E344" s="190">
        <v>6.1129999999999997E-2</v>
      </c>
      <c r="F344" s="191"/>
      <c r="G344" s="192">
        <f>ROUND(E344*F344,2)</f>
        <v>0</v>
      </c>
      <c r="H344" s="191"/>
      <c r="I344" s="192">
        <f>ROUND(E344*H344,2)</f>
        <v>0</v>
      </c>
      <c r="J344" s="191"/>
      <c r="K344" s="192">
        <f>ROUND(E344*J344,2)</f>
        <v>0</v>
      </c>
      <c r="L344" s="192">
        <v>15</v>
      </c>
      <c r="M344" s="192">
        <f>G344*(1+L344/100)</f>
        <v>0</v>
      </c>
      <c r="N344" s="192">
        <v>0</v>
      </c>
      <c r="O344" s="192">
        <f>ROUND(E344*N344,2)</f>
        <v>0</v>
      </c>
      <c r="P344" s="192">
        <v>0</v>
      </c>
      <c r="Q344" s="192">
        <f>ROUND(E344*P344,2)</f>
        <v>0</v>
      </c>
      <c r="R344" s="192"/>
      <c r="S344" s="192" t="s">
        <v>131</v>
      </c>
      <c r="T344" s="193" t="s">
        <v>131</v>
      </c>
      <c r="U344" s="158">
        <v>1.3049999999999999</v>
      </c>
      <c r="V344" s="158">
        <f>ROUND(E344*U344,2)</f>
        <v>0.08</v>
      </c>
      <c r="W344" s="158"/>
      <c r="X344" s="158" t="s">
        <v>270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271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x14ac:dyDescent="0.2">
      <c r="A345" s="173" t="s">
        <v>126</v>
      </c>
      <c r="B345" s="174" t="s">
        <v>90</v>
      </c>
      <c r="C345" s="195" t="s">
        <v>91</v>
      </c>
      <c r="D345" s="175"/>
      <c r="E345" s="176"/>
      <c r="F345" s="177"/>
      <c r="G345" s="177">
        <f>SUMIF(AG346:AG393,"&lt;&gt;NOR",G346:G393)</f>
        <v>0</v>
      </c>
      <c r="H345" s="177"/>
      <c r="I345" s="177">
        <f>SUM(I346:I393)</f>
        <v>0</v>
      </c>
      <c r="J345" s="177"/>
      <c r="K345" s="177">
        <f>SUM(K346:K393)</f>
        <v>0</v>
      </c>
      <c r="L345" s="177"/>
      <c r="M345" s="177">
        <f>SUM(M346:M393)</f>
        <v>0</v>
      </c>
      <c r="N345" s="177"/>
      <c r="O345" s="177">
        <f>SUM(O346:O393)</f>
        <v>0</v>
      </c>
      <c r="P345" s="177"/>
      <c r="Q345" s="177">
        <f>SUM(Q346:Q393)</f>
        <v>0</v>
      </c>
      <c r="R345" s="177"/>
      <c r="S345" s="177"/>
      <c r="T345" s="178"/>
      <c r="U345" s="172"/>
      <c r="V345" s="172">
        <f>SUM(V346:V393)</f>
        <v>15.12</v>
      </c>
      <c r="W345" s="172"/>
      <c r="X345" s="172"/>
      <c r="AG345" t="s">
        <v>127</v>
      </c>
    </row>
    <row r="346" spans="1:60" outlineLevel="1" x14ac:dyDescent="0.2">
      <c r="A346" s="179">
        <v>58</v>
      </c>
      <c r="B346" s="180" t="s">
        <v>352</v>
      </c>
      <c r="C346" s="196" t="s">
        <v>353</v>
      </c>
      <c r="D346" s="181" t="s">
        <v>130</v>
      </c>
      <c r="E346" s="182">
        <v>12.228</v>
      </c>
      <c r="F346" s="183"/>
      <c r="G346" s="184">
        <f>ROUND(E346*F346,2)</f>
        <v>0</v>
      </c>
      <c r="H346" s="183"/>
      <c r="I346" s="184">
        <f>ROUND(E346*H346,2)</f>
        <v>0</v>
      </c>
      <c r="J346" s="183"/>
      <c r="K346" s="184">
        <f>ROUND(E346*J346,2)</f>
        <v>0</v>
      </c>
      <c r="L346" s="184">
        <v>15</v>
      </c>
      <c r="M346" s="184">
        <f>G346*(1+L346/100)</f>
        <v>0</v>
      </c>
      <c r="N346" s="184">
        <v>1.4999999999999999E-4</v>
      </c>
      <c r="O346" s="184">
        <f>ROUND(E346*N346,2)</f>
        <v>0</v>
      </c>
      <c r="P346" s="184">
        <v>0</v>
      </c>
      <c r="Q346" s="184">
        <f>ROUND(E346*P346,2)</f>
        <v>0</v>
      </c>
      <c r="R346" s="184"/>
      <c r="S346" s="184" t="s">
        <v>131</v>
      </c>
      <c r="T346" s="185" t="s">
        <v>131</v>
      </c>
      <c r="U346" s="158">
        <v>0.22800000000000001</v>
      </c>
      <c r="V346" s="158">
        <f>ROUND(E346*U346,2)</f>
        <v>2.79</v>
      </c>
      <c r="W346" s="158"/>
      <c r="X346" s="158" t="s">
        <v>132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133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97" t="s">
        <v>136</v>
      </c>
      <c r="D347" s="162"/>
      <c r="E347" s="163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49"/>
      <c r="Z347" s="149"/>
      <c r="AA347" s="149"/>
      <c r="AB347" s="149"/>
      <c r="AC347" s="149"/>
      <c r="AD347" s="149"/>
      <c r="AE347" s="149"/>
      <c r="AF347" s="149"/>
      <c r="AG347" s="149" t="s">
        <v>137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197" t="s">
        <v>354</v>
      </c>
      <c r="D348" s="162"/>
      <c r="E348" s="163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9"/>
      <c r="Z348" s="149"/>
      <c r="AA348" s="149"/>
      <c r="AB348" s="149"/>
      <c r="AC348" s="149"/>
      <c r="AD348" s="149"/>
      <c r="AE348" s="149"/>
      <c r="AF348" s="149"/>
      <c r="AG348" s="149" t="s">
        <v>137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97" t="s">
        <v>355</v>
      </c>
      <c r="D349" s="162"/>
      <c r="E349" s="163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49"/>
      <c r="Z349" s="149"/>
      <c r="AA349" s="149"/>
      <c r="AB349" s="149"/>
      <c r="AC349" s="149"/>
      <c r="AD349" s="149"/>
      <c r="AE349" s="149"/>
      <c r="AF349" s="149"/>
      <c r="AG349" s="149" t="s">
        <v>137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97" t="s">
        <v>356</v>
      </c>
      <c r="D350" s="162"/>
      <c r="E350" s="163">
        <v>0.29199999999999998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9"/>
      <c r="Z350" s="149"/>
      <c r="AA350" s="149"/>
      <c r="AB350" s="149"/>
      <c r="AC350" s="149"/>
      <c r="AD350" s="149"/>
      <c r="AE350" s="149"/>
      <c r="AF350" s="149"/>
      <c r="AG350" s="149" t="s">
        <v>137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97" t="s">
        <v>357</v>
      </c>
      <c r="D351" s="162"/>
      <c r="E351" s="163">
        <v>0.47399999999999998</v>
      </c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49"/>
      <c r="Z351" s="149"/>
      <c r="AA351" s="149"/>
      <c r="AB351" s="149"/>
      <c r="AC351" s="149"/>
      <c r="AD351" s="149"/>
      <c r="AE351" s="149"/>
      <c r="AF351" s="149"/>
      <c r="AG351" s="149" t="s">
        <v>137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197" t="s">
        <v>358</v>
      </c>
      <c r="D352" s="162"/>
      <c r="E352" s="163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9"/>
      <c r="Z352" s="149"/>
      <c r="AA352" s="149"/>
      <c r="AB352" s="149"/>
      <c r="AC352" s="149"/>
      <c r="AD352" s="149"/>
      <c r="AE352" s="149"/>
      <c r="AF352" s="149"/>
      <c r="AG352" s="149" t="s">
        <v>137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197" t="s">
        <v>359</v>
      </c>
      <c r="D353" s="162"/>
      <c r="E353" s="163">
        <v>0.27700000000000002</v>
      </c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49"/>
      <c r="Z353" s="149"/>
      <c r="AA353" s="149"/>
      <c r="AB353" s="149"/>
      <c r="AC353" s="149"/>
      <c r="AD353" s="149"/>
      <c r="AE353" s="149"/>
      <c r="AF353" s="149"/>
      <c r="AG353" s="149" t="s">
        <v>137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97" t="s">
        <v>360</v>
      </c>
      <c r="D354" s="162"/>
      <c r="E354" s="163">
        <v>0.45900000000000002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9"/>
      <c r="Z354" s="149"/>
      <c r="AA354" s="149"/>
      <c r="AB354" s="149"/>
      <c r="AC354" s="149"/>
      <c r="AD354" s="149"/>
      <c r="AE354" s="149"/>
      <c r="AF354" s="149"/>
      <c r="AG354" s="149" t="s">
        <v>137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97" t="s">
        <v>361</v>
      </c>
      <c r="D355" s="162"/>
      <c r="E355" s="163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49"/>
      <c r="Z355" s="149"/>
      <c r="AA355" s="149"/>
      <c r="AB355" s="149"/>
      <c r="AC355" s="149"/>
      <c r="AD355" s="149"/>
      <c r="AE355" s="149"/>
      <c r="AF355" s="149"/>
      <c r="AG355" s="149" t="s">
        <v>137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197" t="s">
        <v>362</v>
      </c>
      <c r="D356" s="162"/>
      <c r="E356" s="163">
        <v>0.26700000000000002</v>
      </c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9"/>
      <c r="Z356" s="149"/>
      <c r="AA356" s="149"/>
      <c r="AB356" s="149"/>
      <c r="AC356" s="149"/>
      <c r="AD356" s="149"/>
      <c r="AE356" s="149"/>
      <c r="AF356" s="149"/>
      <c r="AG356" s="149" t="s">
        <v>137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97" t="s">
        <v>360</v>
      </c>
      <c r="D357" s="162"/>
      <c r="E357" s="163">
        <v>0.45900000000000002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9"/>
      <c r="Z357" s="149"/>
      <c r="AA357" s="149"/>
      <c r="AB357" s="149"/>
      <c r="AC357" s="149"/>
      <c r="AD357" s="149"/>
      <c r="AE357" s="149"/>
      <c r="AF357" s="149"/>
      <c r="AG357" s="149" t="s">
        <v>137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98" t="s">
        <v>142</v>
      </c>
      <c r="D358" s="164"/>
      <c r="E358" s="165">
        <v>2.2280000000000002</v>
      </c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49"/>
      <c r="Z358" s="149"/>
      <c r="AA358" s="149"/>
      <c r="AB358" s="149"/>
      <c r="AC358" s="149"/>
      <c r="AD358" s="149"/>
      <c r="AE358" s="149"/>
      <c r="AF358" s="149"/>
      <c r="AG358" s="149" t="s">
        <v>137</v>
      </c>
      <c r="AH358" s="149">
        <v>1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197" t="s">
        <v>363</v>
      </c>
      <c r="D359" s="162"/>
      <c r="E359" s="163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9"/>
      <c r="Z359" s="149"/>
      <c r="AA359" s="149"/>
      <c r="AB359" s="149"/>
      <c r="AC359" s="149"/>
      <c r="AD359" s="149"/>
      <c r="AE359" s="149"/>
      <c r="AF359" s="149"/>
      <c r="AG359" s="149" t="s">
        <v>137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97" t="s">
        <v>364</v>
      </c>
      <c r="D360" s="162"/>
      <c r="E360" s="163">
        <v>5</v>
      </c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49"/>
      <c r="Z360" s="149"/>
      <c r="AA360" s="149"/>
      <c r="AB360" s="149"/>
      <c r="AC360" s="149"/>
      <c r="AD360" s="149"/>
      <c r="AE360" s="149"/>
      <c r="AF360" s="149"/>
      <c r="AG360" s="149" t="s">
        <v>137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197" t="s">
        <v>365</v>
      </c>
      <c r="D361" s="162"/>
      <c r="E361" s="163">
        <v>5</v>
      </c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49"/>
      <c r="Z361" s="149"/>
      <c r="AA361" s="149"/>
      <c r="AB361" s="149"/>
      <c r="AC361" s="149"/>
      <c r="AD361" s="149"/>
      <c r="AE361" s="149"/>
      <c r="AF361" s="149"/>
      <c r="AG361" s="149" t="s">
        <v>137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98" t="s">
        <v>142</v>
      </c>
      <c r="D362" s="164"/>
      <c r="E362" s="165">
        <v>10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9"/>
      <c r="Z362" s="149"/>
      <c r="AA362" s="149"/>
      <c r="AB362" s="149"/>
      <c r="AC362" s="149"/>
      <c r="AD362" s="149"/>
      <c r="AE362" s="149"/>
      <c r="AF362" s="149"/>
      <c r="AG362" s="149" t="s">
        <v>137</v>
      </c>
      <c r="AH362" s="149">
        <v>1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79">
        <v>59</v>
      </c>
      <c r="B363" s="180" t="s">
        <v>366</v>
      </c>
      <c r="C363" s="196" t="s">
        <v>367</v>
      </c>
      <c r="D363" s="181" t="s">
        <v>130</v>
      </c>
      <c r="E363" s="182">
        <v>12.228</v>
      </c>
      <c r="F363" s="183"/>
      <c r="G363" s="184">
        <f>ROUND(E363*F363,2)</f>
        <v>0</v>
      </c>
      <c r="H363" s="183"/>
      <c r="I363" s="184">
        <f>ROUND(E363*H363,2)</f>
        <v>0</v>
      </c>
      <c r="J363" s="183"/>
      <c r="K363" s="184">
        <f>ROUND(E363*J363,2)</f>
        <v>0</v>
      </c>
      <c r="L363" s="184">
        <v>15</v>
      </c>
      <c r="M363" s="184">
        <f>G363*(1+L363/100)</f>
        <v>0</v>
      </c>
      <c r="N363" s="184">
        <v>3.1E-4</v>
      </c>
      <c r="O363" s="184">
        <f>ROUND(E363*N363,2)</f>
        <v>0</v>
      </c>
      <c r="P363" s="184">
        <v>0</v>
      </c>
      <c r="Q363" s="184">
        <f>ROUND(E363*P363,2)</f>
        <v>0</v>
      </c>
      <c r="R363" s="184"/>
      <c r="S363" s="184" t="s">
        <v>131</v>
      </c>
      <c r="T363" s="185" t="s">
        <v>131</v>
      </c>
      <c r="U363" s="158">
        <v>0.4</v>
      </c>
      <c r="V363" s="158">
        <f>ROUND(E363*U363,2)</f>
        <v>4.8899999999999997</v>
      </c>
      <c r="W363" s="158"/>
      <c r="X363" s="158" t="s">
        <v>132</v>
      </c>
      <c r="Y363" s="149"/>
      <c r="Z363" s="149"/>
      <c r="AA363" s="149"/>
      <c r="AB363" s="149"/>
      <c r="AC363" s="149"/>
      <c r="AD363" s="149"/>
      <c r="AE363" s="149"/>
      <c r="AF363" s="149"/>
      <c r="AG363" s="149" t="s">
        <v>133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266" t="s">
        <v>368</v>
      </c>
      <c r="D364" s="267"/>
      <c r="E364" s="267"/>
      <c r="F364" s="267"/>
      <c r="G364" s="267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49"/>
      <c r="Z364" s="149"/>
      <c r="AA364" s="149"/>
      <c r="AB364" s="149"/>
      <c r="AC364" s="149"/>
      <c r="AD364" s="149"/>
      <c r="AE364" s="149"/>
      <c r="AF364" s="149"/>
      <c r="AG364" s="149" t="s">
        <v>135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197" t="s">
        <v>136</v>
      </c>
      <c r="D365" s="162"/>
      <c r="E365" s="163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9"/>
      <c r="Z365" s="149"/>
      <c r="AA365" s="149"/>
      <c r="AB365" s="149"/>
      <c r="AC365" s="149"/>
      <c r="AD365" s="149"/>
      <c r="AE365" s="149"/>
      <c r="AF365" s="149"/>
      <c r="AG365" s="149" t="s">
        <v>137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97" t="s">
        <v>354</v>
      </c>
      <c r="D366" s="162"/>
      <c r="E366" s="163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9"/>
      <c r="Z366" s="149"/>
      <c r="AA366" s="149"/>
      <c r="AB366" s="149"/>
      <c r="AC366" s="149"/>
      <c r="AD366" s="149"/>
      <c r="AE366" s="149"/>
      <c r="AF366" s="149"/>
      <c r="AG366" s="149" t="s">
        <v>137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197" t="s">
        <v>355</v>
      </c>
      <c r="D367" s="162"/>
      <c r="E367" s="163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49"/>
      <c r="Z367" s="149"/>
      <c r="AA367" s="149"/>
      <c r="AB367" s="149"/>
      <c r="AC367" s="149"/>
      <c r="AD367" s="149"/>
      <c r="AE367" s="149"/>
      <c r="AF367" s="149"/>
      <c r="AG367" s="149" t="s">
        <v>137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197" t="s">
        <v>356</v>
      </c>
      <c r="D368" s="162"/>
      <c r="E368" s="163">
        <v>0.29199999999999998</v>
      </c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137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56"/>
      <c r="B369" s="157"/>
      <c r="C369" s="197" t="s">
        <v>357</v>
      </c>
      <c r="D369" s="162"/>
      <c r="E369" s="163">
        <v>0.47399999999999998</v>
      </c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49"/>
      <c r="Z369" s="149"/>
      <c r="AA369" s="149"/>
      <c r="AB369" s="149"/>
      <c r="AC369" s="149"/>
      <c r="AD369" s="149"/>
      <c r="AE369" s="149"/>
      <c r="AF369" s="149"/>
      <c r="AG369" s="149" t="s">
        <v>137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197" t="s">
        <v>358</v>
      </c>
      <c r="D370" s="162"/>
      <c r="E370" s="163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9"/>
      <c r="Z370" s="149"/>
      <c r="AA370" s="149"/>
      <c r="AB370" s="149"/>
      <c r="AC370" s="149"/>
      <c r="AD370" s="149"/>
      <c r="AE370" s="149"/>
      <c r="AF370" s="149"/>
      <c r="AG370" s="149" t="s">
        <v>137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197" t="s">
        <v>359</v>
      </c>
      <c r="D371" s="162"/>
      <c r="E371" s="163">
        <v>0.27700000000000002</v>
      </c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9"/>
      <c r="Z371" s="149"/>
      <c r="AA371" s="149"/>
      <c r="AB371" s="149"/>
      <c r="AC371" s="149"/>
      <c r="AD371" s="149"/>
      <c r="AE371" s="149"/>
      <c r="AF371" s="149"/>
      <c r="AG371" s="149" t="s">
        <v>137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97" t="s">
        <v>360</v>
      </c>
      <c r="D372" s="162"/>
      <c r="E372" s="163">
        <v>0.45900000000000002</v>
      </c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9"/>
      <c r="Z372" s="149"/>
      <c r="AA372" s="149"/>
      <c r="AB372" s="149"/>
      <c r="AC372" s="149"/>
      <c r="AD372" s="149"/>
      <c r="AE372" s="149"/>
      <c r="AF372" s="149"/>
      <c r="AG372" s="149" t="s">
        <v>137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97" t="s">
        <v>361</v>
      </c>
      <c r="D373" s="162"/>
      <c r="E373" s="163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9"/>
      <c r="Z373" s="149"/>
      <c r="AA373" s="149"/>
      <c r="AB373" s="149"/>
      <c r="AC373" s="149"/>
      <c r="AD373" s="149"/>
      <c r="AE373" s="149"/>
      <c r="AF373" s="149"/>
      <c r="AG373" s="149" t="s">
        <v>137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97" t="s">
        <v>362</v>
      </c>
      <c r="D374" s="162"/>
      <c r="E374" s="163">
        <v>0.26700000000000002</v>
      </c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9"/>
      <c r="Z374" s="149"/>
      <c r="AA374" s="149"/>
      <c r="AB374" s="149"/>
      <c r="AC374" s="149"/>
      <c r="AD374" s="149"/>
      <c r="AE374" s="149"/>
      <c r="AF374" s="149"/>
      <c r="AG374" s="149" t="s">
        <v>137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197" t="s">
        <v>360</v>
      </c>
      <c r="D375" s="162"/>
      <c r="E375" s="163">
        <v>0.45900000000000002</v>
      </c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9"/>
      <c r="Z375" s="149"/>
      <c r="AA375" s="149"/>
      <c r="AB375" s="149"/>
      <c r="AC375" s="149"/>
      <c r="AD375" s="149"/>
      <c r="AE375" s="149"/>
      <c r="AF375" s="149"/>
      <c r="AG375" s="149" t="s">
        <v>137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98" t="s">
        <v>142</v>
      </c>
      <c r="D376" s="164"/>
      <c r="E376" s="165">
        <v>2.2280000000000002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49"/>
      <c r="Z376" s="149"/>
      <c r="AA376" s="149"/>
      <c r="AB376" s="149"/>
      <c r="AC376" s="149"/>
      <c r="AD376" s="149"/>
      <c r="AE376" s="149"/>
      <c r="AF376" s="149"/>
      <c r="AG376" s="149" t="s">
        <v>137</v>
      </c>
      <c r="AH376" s="149">
        <v>1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97" t="s">
        <v>363</v>
      </c>
      <c r="D377" s="162"/>
      <c r="E377" s="163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49"/>
      <c r="Z377" s="149"/>
      <c r="AA377" s="149"/>
      <c r="AB377" s="149"/>
      <c r="AC377" s="149"/>
      <c r="AD377" s="149"/>
      <c r="AE377" s="149"/>
      <c r="AF377" s="149"/>
      <c r="AG377" s="149" t="s">
        <v>137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197" t="s">
        <v>364</v>
      </c>
      <c r="D378" s="162"/>
      <c r="E378" s="163">
        <v>5</v>
      </c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9"/>
      <c r="Z378" s="149"/>
      <c r="AA378" s="149"/>
      <c r="AB378" s="149"/>
      <c r="AC378" s="149"/>
      <c r="AD378" s="149"/>
      <c r="AE378" s="149"/>
      <c r="AF378" s="149"/>
      <c r="AG378" s="149" t="s">
        <v>137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97" t="s">
        <v>365</v>
      </c>
      <c r="D379" s="162"/>
      <c r="E379" s="163">
        <v>5</v>
      </c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49"/>
      <c r="Z379" s="149"/>
      <c r="AA379" s="149"/>
      <c r="AB379" s="149"/>
      <c r="AC379" s="149"/>
      <c r="AD379" s="149"/>
      <c r="AE379" s="149"/>
      <c r="AF379" s="149"/>
      <c r="AG379" s="149" t="s">
        <v>137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98" t="s">
        <v>142</v>
      </c>
      <c r="D380" s="164"/>
      <c r="E380" s="165">
        <v>10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49"/>
      <c r="Z380" s="149"/>
      <c r="AA380" s="149"/>
      <c r="AB380" s="149"/>
      <c r="AC380" s="149"/>
      <c r="AD380" s="149"/>
      <c r="AE380" s="149"/>
      <c r="AF380" s="149"/>
      <c r="AG380" s="149" t="s">
        <v>137</v>
      </c>
      <c r="AH380" s="149">
        <v>1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79">
        <v>60</v>
      </c>
      <c r="B381" s="180" t="s">
        <v>369</v>
      </c>
      <c r="C381" s="196" t="s">
        <v>370</v>
      </c>
      <c r="D381" s="181" t="s">
        <v>130</v>
      </c>
      <c r="E381" s="182">
        <v>9.6959999999999997</v>
      </c>
      <c r="F381" s="183"/>
      <c r="G381" s="184">
        <f>ROUND(E381*F381,2)</f>
        <v>0</v>
      </c>
      <c r="H381" s="183"/>
      <c r="I381" s="184">
        <f>ROUND(E381*H381,2)</f>
        <v>0</v>
      </c>
      <c r="J381" s="183"/>
      <c r="K381" s="184">
        <f>ROUND(E381*J381,2)</f>
        <v>0</v>
      </c>
      <c r="L381" s="184">
        <v>15</v>
      </c>
      <c r="M381" s="184">
        <f>G381*(1+L381/100)</f>
        <v>0</v>
      </c>
      <c r="N381" s="184">
        <v>1.0000000000000001E-5</v>
      </c>
      <c r="O381" s="184">
        <f>ROUND(E381*N381,2)</f>
        <v>0</v>
      </c>
      <c r="P381" s="184">
        <v>0</v>
      </c>
      <c r="Q381" s="184">
        <f>ROUND(E381*P381,2)</f>
        <v>0</v>
      </c>
      <c r="R381" s="184"/>
      <c r="S381" s="184" t="s">
        <v>131</v>
      </c>
      <c r="T381" s="185" t="s">
        <v>131</v>
      </c>
      <c r="U381" s="158">
        <v>0.107</v>
      </c>
      <c r="V381" s="158">
        <f>ROUND(E381*U381,2)</f>
        <v>1.04</v>
      </c>
      <c r="W381" s="158"/>
      <c r="X381" s="158" t="s">
        <v>132</v>
      </c>
      <c r="Y381" s="149"/>
      <c r="Z381" s="149"/>
      <c r="AA381" s="149"/>
      <c r="AB381" s="149"/>
      <c r="AC381" s="149"/>
      <c r="AD381" s="149"/>
      <c r="AE381" s="149"/>
      <c r="AF381" s="149"/>
      <c r="AG381" s="149" t="s">
        <v>133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97" t="s">
        <v>136</v>
      </c>
      <c r="D382" s="162"/>
      <c r="E382" s="163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9"/>
      <c r="Z382" s="149"/>
      <c r="AA382" s="149"/>
      <c r="AB382" s="149"/>
      <c r="AC382" s="149"/>
      <c r="AD382" s="149"/>
      <c r="AE382" s="149"/>
      <c r="AF382" s="149"/>
      <c r="AG382" s="149" t="s">
        <v>137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97" t="s">
        <v>371</v>
      </c>
      <c r="D383" s="162"/>
      <c r="E383" s="163">
        <v>3.6360000000000001</v>
      </c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49"/>
      <c r="Z383" s="149"/>
      <c r="AA383" s="149"/>
      <c r="AB383" s="149"/>
      <c r="AC383" s="149"/>
      <c r="AD383" s="149"/>
      <c r="AE383" s="149"/>
      <c r="AF383" s="149"/>
      <c r="AG383" s="149" t="s">
        <v>137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6"/>
      <c r="B384" s="157"/>
      <c r="C384" s="197" t="s">
        <v>372</v>
      </c>
      <c r="D384" s="162"/>
      <c r="E384" s="163">
        <v>3.03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49"/>
      <c r="Z384" s="149"/>
      <c r="AA384" s="149"/>
      <c r="AB384" s="149"/>
      <c r="AC384" s="149"/>
      <c r="AD384" s="149"/>
      <c r="AE384" s="149"/>
      <c r="AF384" s="149"/>
      <c r="AG384" s="149" t="s">
        <v>137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197" t="s">
        <v>373</v>
      </c>
      <c r="D385" s="162"/>
      <c r="E385" s="163">
        <v>3.03</v>
      </c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49"/>
      <c r="Z385" s="149"/>
      <c r="AA385" s="149"/>
      <c r="AB385" s="149"/>
      <c r="AC385" s="149"/>
      <c r="AD385" s="149"/>
      <c r="AE385" s="149"/>
      <c r="AF385" s="149"/>
      <c r="AG385" s="149" t="s">
        <v>137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198" t="s">
        <v>142</v>
      </c>
      <c r="D386" s="164"/>
      <c r="E386" s="165">
        <v>9.6959999999999997</v>
      </c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49"/>
      <c r="Z386" s="149"/>
      <c r="AA386" s="149"/>
      <c r="AB386" s="149"/>
      <c r="AC386" s="149"/>
      <c r="AD386" s="149"/>
      <c r="AE386" s="149"/>
      <c r="AF386" s="149"/>
      <c r="AG386" s="149" t="s">
        <v>137</v>
      </c>
      <c r="AH386" s="149">
        <v>1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ht="22.5" outlineLevel="1" x14ac:dyDescent="0.2">
      <c r="A387" s="179">
        <v>61</v>
      </c>
      <c r="B387" s="180" t="s">
        <v>374</v>
      </c>
      <c r="C387" s="196" t="s">
        <v>375</v>
      </c>
      <c r="D387" s="181" t="s">
        <v>130</v>
      </c>
      <c r="E387" s="182">
        <v>9.6959999999999997</v>
      </c>
      <c r="F387" s="183"/>
      <c r="G387" s="184">
        <f>ROUND(E387*F387,2)</f>
        <v>0</v>
      </c>
      <c r="H387" s="183"/>
      <c r="I387" s="184">
        <f>ROUND(E387*H387,2)</f>
        <v>0</v>
      </c>
      <c r="J387" s="183"/>
      <c r="K387" s="184">
        <f>ROUND(E387*J387,2)</f>
        <v>0</v>
      </c>
      <c r="L387" s="184">
        <v>15</v>
      </c>
      <c r="M387" s="184">
        <f>G387*(1+L387/100)</f>
        <v>0</v>
      </c>
      <c r="N387" s="184">
        <v>4.6999999999999999E-4</v>
      </c>
      <c r="O387" s="184">
        <f>ROUND(E387*N387,2)</f>
        <v>0</v>
      </c>
      <c r="P387" s="184">
        <v>0</v>
      </c>
      <c r="Q387" s="184">
        <f>ROUND(E387*P387,2)</f>
        <v>0</v>
      </c>
      <c r="R387" s="184"/>
      <c r="S387" s="184" t="s">
        <v>131</v>
      </c>
      <c r="T387" s="185" t="s">
        <v>131</v>
      </c>
      <c r="U387" s="158">
        <v>0.66</v>
      </c>
      <c r="V387" s="158">
        <f>ROUND(E387*U387,2)</f>
        <v>6.4</v>
      </c>
      <c r="W387" s="158"/>
      <c r="X387" s="158" t="s">
        <v>132</v>
      </c>
      <c r="Y387" s="149"/>
      <c r="Z387" s="149"/>
      <c r="AA387" s="149"/>
      <c r="AB387" s="149"/>
      <c r="AC387" s="149"/>
      <c r="AD387" s="149"/>
      <c r="AE387" s="149"/>
      <c r="AF387" s="149"/>
      <c r="AG387" s="149" t="s">
        <v>133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/>
      <c r="B388" s="157"/>
      <c r="C388" s="266" t="s">
        <v>376</v>
      </c>
      <c r="D388" s="267"/>
      <c r="E388" s="267"/>
      <c r="F388" s="267"/>
      <c r="G388" s="267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49"/>
      <c r="Z388" s="149"/>
      <c r="AA388" s="149"/>
      <c r="AB388" s="149"/>
      <c r="AC388" s="149"/>
      <c r="AD388" s="149"/>
      <c r="AE388" s="149"/>
      <c r="AF388" s="149"/>
      <c r="AG388" s="149" t="s">
        <v>135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6"/>
      <c r="B389" s="157"/>
      <c r="C389" s="197" t="s">
        <v>136</v>
      </c>
      <c r="D389" s="162"/>
      <c r="E389" s="163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49"/>
      <c r="Z389" s="149"/>
      <c r="AA389" s="149"/>
      <c r="AB389" s="149"/>
      <c r="AC389" s="149"/>
      <c r="AD389" s="149"/>
      <c r="AE389" s="149"/>
      <c r="AF389" s="149"/>
      <c r="AG389" s="149" t="s">
        <v>137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197" t="s">
        <v>371</v>
      </c>
      <c r="D390" s="162"/>
      <c r="E390" s="163">
        <v>3.6360000000000001</v>
      </c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49"/>
      <c r="Z390" s="149"/>
      <c r="AA390" s="149"/>
      <c r="AB390" s="149"/>
      <c r="AC390" s="149"/>
      <c r="AD390" s="149"/>
      <c r="AE390" s="149"/>
      <c r="AF390" s="149"/>
      <c r="AG390" s="149" t="s">
        <v>137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97" t="s">
        <v>372</v>
      </c>
      <c r="D391" s="162"/>
      <c r="E391" s="163">
        <v>3.03</v>
      </c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49"/>
      <c r="Z391" s="149"/>
      <c r="AA391" s="149"/>
      <c r="AB391" s="149"/>
      <c r="AC391" s="149"/>
      <c r="AD391" s="149"/>
      <c r="AE391" s="149"/>
      <c r="AF391" s="149"/>
      <c r="AG391" s="149" t="s">
        <v>137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97" t="s">
        <v>373</v>
      </c>
      <c r="D392" s="162"/>
      <c r="E392" s="163">
        <v>3.03</v>
      </c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49"/>
      <c r="Z392" s="149"/>
      <c r="AA392" s="149"/>
      <c r="AB392" s="149"/>
      <c r="AC392" s="149"/>
      <c r="AD392" s="149"/>
      <c r="AE392" s="149"/>
      <c r="AF392" s="149"/>
      <c r="AG392" s="149" t="s">
        <v>137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198" t="s">
        <v>142</v>
      </c>
      <c r="D393" s="164"/>
      <c r="E393" s="165">
        <v>9.6959999999999997</v>
      </c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9"/>
      <c r="Z393" s="149"/>
      <c r="AA393" s="149"/>
      <c r="AB393" s="149"/>
      <c r="AC393" s="149"/>
      <c r="AD393" s="149"/>
      <c r="AE393" s="149"/>
      <c r="AF393" s="149"/>
      <c r="AG393" s="149" t="s">
        <v>137</v>
      </c>
      <c r="AH393" s="149">
        <v>1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x14ac:dyDescent="0.2">
      <c r="A394" s="173" t="s">
        <v>126</v>
      </c>
      <c r="B394" s="174" t="s">
        <v>92</v>
      </c>
      <c r="C394" s="195" t="s">
        <v>93</v>
      </c>
      <c r="D394" s="175"/>
      <c r="E394" s="176"/>
      <c r="F394" s="177"/>
      <c r="G394" s="177">
        <f>SUMIF(AG395:AG541,"&lt;&gt;NOR",G395:G541)</f>
        <v>0</v>
      </c>
      <c r="H394" s="177"/>
      <c r="I394" s="177">
        <f>SUM(I395:I541)</f>
        <v>0</v>
      </c>
      <c r="J394" s="177"/>
      <c r="K394" s="177">
        <f>SUM(K395:K541)</f>
        <v>0</v>
      </c>
      <c r="L394" s="177"/>
      <c r="M394" s="177">
        <f>SUM(M395:M541)</f>
        <v>0</v>
      </c>
      <c r="N394" s="177"/>
      <c r="O394" s="177">
        <f>SUM(O395:O541)</f>
        <v>0.08</v>
      </c>
      <c r="P394" s="177"/>
      <c r="Q394" s="177">
        <f>SUM(Q395:Q541)</f>
        <v>0</v>
      </c>
      <c r="R394" s="177"/>
      <c r="S394" s="177"/>
      <c r="T394" s="178"/>
      <c r="U394" s="172"/>
      <c r="V394" s="172">
        <f>SUM(V395:V541)</f>
        <v>43.36</v>
      </c>
      <c r="W394" s="172"/>
      <c r="X394" s="172"/>
      <c r="AG394" t="s">
        <v>127</v>
      </c>
    </row>
    <row r="395" spans="1:60" ht="22.5" outlineLevel="1" x14ac:dyDescent="0.2">
      <c r="A395" s="179">
        <v>62</v>
      </c>
      <c r="B395" s="180" t="s">
        <v>377</v>
      </c>
      <c r="C395" s="196" t="s">
        <v>378</v>
      </c>
      <c r="D395" s="181" t="s">
        <v>130</v>
      </c>
      <c r="E395" s="182">
        <v>8.25</v>
      </c>
      <c r="F395" s="183"/>
      <c r="G395" s="184">
        <f>ROUND(E395*F395,2)</f>
        <v>0</v>
      </c>
      <c r="H395" s="183"/>
      <c r="I395" s="184">
        <f>ROUND(E395*H395,2)</f>
        <v>0</v>
      </c>
      <c r="J395" s="183"/>
      <c r="K395" s="184">
        <f>ROUND(E395*J395,2)</f>
        <v>0</v>
      </c>
      <c r="L395" s="184">
        <v>15</v>
      </c>
      <c r="M395" s="184">
        <f>G395*(1+L395/100)</f>
        <v>0</v>
      </c>
      <c r="N395" s="184">
        <v>2.0000000000000002E-5</v>
      </c>
      <c r="O395" s="184">
        <f>ROUND(E395*N395,2)</f>
        <v>0</v>
      </c>
      <c r="P395" s="184">
        <v>0</v>
      </c>
      <c r="Q395" s="184">
        <f>ROUND(E395*P395,2)</f>
        <v>0</v>
      </c>
      <c r="R395" s="184"/>
      <c r="S395" s="184" t="s">
        <v>131</v>
      </c>
      <c r="T395" s="185" t="s">
        <v>131</v>
      </c>
      <c r="U395" s="158">
        <v>2.9000000000000001E-2</v>
      </c>
      <c r="V395" s="158">
        <f>ROUND(E395*U395,2)</f>
        <v>0.24</v>
      </c>
      <c r="W395" s="158"/>
      <c r="X395" s="158" t="s">
        <v>132</v>
      </c>
      <c r="Y395" s="149"/>
      <c r="Z395" s="149"/>
      <c r="AA395" s="149"/>
      <c r="AB395" s="149"/>
      <c r="AC395" s="149"/>
      <c r="AD395" s="149"/>
      <c r="AE395" s="149"/>
      <c r="AF395" s="149"/>
      <c r="AG395" s="149" t="s">
        <v>133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197" t="s">
        <v>136</v>
      </c>
      <c r="D396" s="162"/>
      <c r="E396" s="163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49"/>
      <c r="Z396" s="149"/>
      <c r="AA396" s="149"/>
      <c r="AB396" s="149"/>
      <c r="AC396" s="149"/>
      <c r="AD396" s="149"/>
      <c r="AE396" s="149"/>
      <c r="AF396" s="149"/>
      <c r="AG396" s="149" t="s">
        <v>137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197" t="s">
        <v>379</v>
      </c>
      <c r="D397" s="162"/>
      <c r="E397" s="163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49"/>
      <c r="Z397" s="149"/>
      <c r="AA397" s="149"/>
      <c r="AB397" s="149"/>
      <c r="AC397" s="149"/>
      <c r="AD397" s="149"/>
      <c r="AE397" s="149"/>
      <c r="AF397" s="149"/>
      <c r="AG397" s="149" t="s">
        <v>137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197" t="s">
        <v>380</v>
      </c>
      <c r="D398" s="162"/>
      <c r="E398" s="163">
        <v>2.25</v>
      </c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49"/>
      <c r="Z398" s="149"/>
      <c r="AA398" s="149"/>
      <c r="AB398" s="149"/>
      <c r="AC398" s="149"/>
      <c r="AD398" s="149"/>
      <c r="AE398" s="149"/>
      <c r="AF398" s="149"/>
      <c r="AG398" s="149" t="s">
        <v>137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56"/>
      <c r="B399" s="157"/>
      <c r="C399" s="197" t="s">
        <v>381</v>
      </c>
      <c r="D399" s="162"/>
      <c r="E399" s="163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49"/>
      <c r="Z399" s="149"/>
      <c r="AA399" s="149"/>
      <c r="AB399" s="149"/>
      <c r="AC399" s="149"/>
      <c r="AD399" s="149"/>
      <c r="AE399" s="149"/>
      <c r="AF399" s="149"/>
      <c r="AG399" s="149" t="s">
        <v>137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197" t="s">
        <v>382</v>
      </c>
      <c r="D400" s="162"/>
      <c r="E400" s="163">
        <v>2</v>
      </c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49"/>
      <c r="Z400" s="149"/>
      <c r="AA400" s="149"/>
      <c r="AB400" s="149"/>
      <c r="AC400" s="149"/>
      <c r="AD400" s="149"/>
      <c r="AE400" s="149"/>
      <c r="AF400" s="149"/>
      <c r="AG400" s="149" t="s">
        <v>137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197" t="s">
        <v>383</v>
      </c>
      <c r="D401" s="162"/>
      <c r="E401" s="163">
        <v>1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49"/>
      <c r="Z401" s="149"/>
      <c r="AA401" s="149"/>
      <c r="AB401" s="149"/>
      <c r="AC401" s="149"/>
      <c r="AD401" s="149"/>
      <c r="AE401" s="149"/>
      <c r="AF401" s="149"/>
      <c r="AG401" s="149" t="s">
        <v>137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97" t="s">
        <v>384</v>
      </c>
      <c r="D402" s="162"/>
      <c r="E402" s="163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49"/>
      <c r="Z402" s="149"/>
      <c r="AA402" s="149"/>
      <c r="AB402" s="149"/>
      <c r="AC402" s="149"/>
      <c r="AD402" s="149"/>
      <c r="AE402" s="149"/>
      <c r="AF402" s="149"/>
      <c r="AG402" s="149" t="s">
        <v>137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197" t="s">
        <v>385</v>
      </c>
      <c r="D403" s="162"/>
      <c r="E403" s="163">
        <v>1.5</v>
      </c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49"/>
      <c r="Z403" s="149"/>
      <c r="AA403" s="149"/>
      <c r="AB403" s="149"/>
      <c r="AC403" s="149"/>
      <c r="AD403" s="149"/>
      <c r="AE403" s="149"/>
      <c r="AF403" s="149"/>
      <c r="AG403" s="149" t="s">
        <v>137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197" t="s">
        <v>163</v>
      </c>
      <c r="D404" s="162"/>
      <c r="E404" s="163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49"/>
      <c r="Z404" s="149"/>
      <c r="AA404" s="149"/>
      <c r="AB404" s="149"/>
      <c r="AC404" s="149"/>
      <c r="AD404" s="149"/>
      <c r="AE404" s="149"/>
      <c r="AF404" s="149"/>
      <c r="AG404" s="149" t="s">
        <v>137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197" t="s">
        <v>385</v>
      </c>
      <c r="D405" s="162"/>
      <c r="E405" s="163">
        <v>1.5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49"/>
      <c r="Z405" s="149"/>
      <c r="AA405" s="149"/>
      <c r="AB405" s="149"/>
      <c r="AC405" s="149"/>
      <c r="AD405" s="149"/>
      <c r="AE405" s="149"/>
      <c r="AF405" s="149"/>
      <c r="AG405" s="149" t="s">
        <v>137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198" t="s">
        <v>142</v>
      </c>
      <c r="D406" s="164"/>
      <c r="E406" s="165">
        <v>8.25</v>
      </c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49"/>
      <c r="Z406" s="149"/>
      <c r="AA406" s="149"/>
      <c r="AB406" s="149"/>
      <c r="AC406" s="149"/>
      <c r="AD406" s="149"/>
      <c r="AE406" s="149"/>
      <c r="AF406" s="149"/>
      <c r="AG406" s="149" t="s">
        <v>137</v>
      </c>
      <c r="AH406" s="149">
        <v>1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79">
        <v>63</v>
      </c>
      <c r="B407" s="180" t="s">
        <v>386</v>
      </c>
      <c r="C407" s="196" t="s">
        <v>387</v>
      </c>
      <c r="D407" s="181" t="s">
        <v>130</v>
      </c>
      <c r="E407" s="182">
        <v>38.299999999999997</v>
      </c>
      <c r="F407" s="183"/>
      <c r="G407" s="184">
        <f>ROUND(E407*F407,2)</f>
        <v>0</v>
      </c>
      <c r="H407" s="183"/>
      <c r="I407" s="184">
        <f>ROUND(E407*H407,2)</f>
        <v>0</v>
      </c>
      <c r="J407" s="183"/>
      <c r="K407" s="184">
        <f>ROUND(E407*J407,2)</f>
        <v>0</v>
      </c>
      <c r="L407" s="184">
        <v>15</v>
      </c>
      <c r="M407" s="184">
        <f>G407*(1+L407/100)</f>
        <v>0</v>
      </c>
      <c r="N407" s="184">
        <v>3.5E-4</v>
      </c>
      <c r="O407" s="184">
        <f>ROUND(E407*N407,2)</f>
        <v>0.01</v>
      </c>
      <c r="P407" s="184">
        <v>0</v>
      </c>
      <c r="Q407" s="184">
        <f>ROUND(E407*P407,2)</f>
        <v>0</v>
      </c>
      <c r="R407" s="184"/>
      <c r="S407" s="184" t="s">
        <v>131</v>
      </c>
      <c r="T407" s="185" t="s">
        <v>131</v>
      </c>
      <c r="U407" s="158">
        <v>0.01</v>
      </c>
      <c r="V407" s="158">
        <f>ROUND(E407*U407,2)</f>
        <v>0.38</v>
      </c>
      <c r="W407" s="158"/>
      <c r="X407" s="158" t="s">
        <v>132</v>
      </c>
      <c r="Y407" s="149"/>
      <c r="Z407" s="149"/>
      <c r="AA407" s="149"/>
      <c r="AB407" s="149"/>
      <c r="AC407" s="149"/>
      <c r="AD407" s="149"/>
      <c r="AE407" s="149"/>
      <c r="AF407" s="149"/>
      <c r="AG407" s="149" t="s">
        <v>133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197" t="s">
        <v>136</v>
      </c>
      <c r="D408" s="162"/>
      <c r="E408" s="163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49"/>
      <c r="Z408" s="149"/>
      <c r="AA408" s="149"/>
      <c r="AB408" s="149"/>
      <c r="AC408" s="149"/>
      <c r="AD408" s="149"/>
      <c r="AE408" s="149"/>
      <c r="AF408" s="149"/>
      <c r="AG408" s="149" t="s">
        <v>137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197" t="s">
        <v>191</v>
      </c>
      <c r="D409" s="162"/>
      <c r="E409" s="163">
        <v>7.2</v>
      </c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49"/>
      <c r="Z409" s="149"/>
      <c r="AA409" s="149"/>
      <c r="AB409" s="149"/>
      <c r="AC409" s="149"/>
      <c r="AD409" s="149"/>
      <c r="AE409" s="149"/>
      <c r="AF409" s="149"/>
      <c r="AG409" s="149" t="s">
        <v>137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197" t="s">
        <v>192</v>
      </c>
      <c r="D410" s="162"/>
      <c r="E410" s="163">
        <v>1.3</v>
      </c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49"/>
      <c r="Z410" s="149"/>
      <c r="AA410" s="149"/>
      <c r="AB410" s="149"/>
      <c r="AC410" s="149"/>
      <c r="AD410" s="149"/>
      <c r="AE410" s="149"/>
      <c r="AF410" s="149"/>
      <c r="AG410" s="149" t="s">
        <v>137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197" t="s">
        <v>193</v>
      </c>
      <c r="D411" s="162"/>
      <c r="E411" s="163">
        <v>2.8</v>
      </c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49"/>
      <c r="Z411" s="149"/>
      <c r="AA411" s="149"/>
      <c r="AB411" s="149"/>
      <c r="AC411" s="149"/>
      <c r="AD411" s="149"/>
      <c r="AE411" s="149"/>
      <c r="AF411" s="149"/>
      <c r="AG411" s="149" t="s">
        <v>137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197" t="s">
        <v>194</v>
      </c>
      <c r="D412" s="162"/>
      <c r="E412" s="163">
        <v>17.100000000000001</v>
      </c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49"/>
      <c r="Z412" s="149"/>
      <c r="AA412" s="149"/>
      <c r="AB412" s="149"/>
      <c r="AC412" s="149"/>
      <c r="AD412" s="149"/>
      <c r="AE412" s="149"/>
      <c r="AF412" s="149"/>
      <c r="AG412" s="149" t="s">
        <v>137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197" t="s">
        <v>172</v>
      </c>
      <c r="D413" s="162"/>
      <c r="E413" s="163">
        <v>9.9</v>
      </c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49"/>
      <c r="Z413" s="149"/>
      <c r="AA413" s="149"/>
      <c r="AB413" s="149"/>
      <c r="AC413" s="149"/>
      <c r="AD413" s="149"/>
      <c r="AE413" s="149"/>
      <c r="AF413" s="149"/>
      <c r="AG413" s="149" t="s">
        <v>137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6"/>
      <c r="B414" s="157"/>
      <c r="C414" s="198" t="s">
        <v>142</v>
      </c>
      <c r="D414" s="164"/>
      <c r="E414" s="165">
        <v>38.299999999999997</v>
      </c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49"/>
      <c r="Z414" s="149"/>
      <c r="AA414" s="149"/>
      <c r="AB414" s="149"/>
      <c r="AC414" s="149"/>
      <c r="AD414" s="149"/>
      <c r="AE414" s="149"/>
      <c r="AF414" s="149"/>
      <c r="AG414" s="149" t="s">
        <v>137</v>
      </c>
      <c r="AH414" s="149">
        <v>1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79">
        <v>64</v>
      </c>
      <c r="B415" s="180" t="s">
        <v>388</v>
      </c>
      <c r="C415" s="196" t="s">
        <v>389</v>
      </c>
      <c r="D415" s="181" t="s">
        <v>130</v>
      </c>
      <c r="E415" s="182">
        <v>142.43440000000001</v>
      </c>
      <c r="F415" s="183"/>
      <c r="G415" s="184">
        <f>ROUND(E415*F415,2)</f>
        <v>0</v>
      </c>
      <c r="H415" s="183"/>
      <c r="I415" s="184">
        <f>ROUND(E415*H415,2)</f>
        <v>0</v>
      </c>
      <c r="J415" s="183"/>
      <c r="K415" s="184">
        <f>ROUND(E415*J415,2)</f>
        <v>0</v>
      </c>
      <c r="L415" s="184">
        <v>15</v>
      </c>
      <c r="M415" s="184">
        <f>G415*(1+L415/100)</f>
        <v>0</v>
      </c>
      <c r="N415" s="184">
        <v>0</v>
      </c>
      <c r="O415" s="184">
        <f>ROUND(E415*N415,2)</f>
        <v>0</v>
      </c>
      <c r="P415" s="184">
        <v>0</v>
      </c>
      <c r="Q415" s="184">
        <f>ROUND(E415*P415,2)</f>
        <v>0</v>
      </c>
      <c r="R415" s="184"/>
      <c r="S415" s="184" t="s">
        <v>131</v>
      </c>
      <c r="T415" s="185" t="s">
        <v>131</v>
      </c>
      <c r="U415" s="158">
        <v>7.0000000000000001E-3</v>
      </c>
      <c r="V415" s="158">
        <f>ROUND(E415*U415,2)</f>
        <v>1</v>
      </c>
      <c r="W415" s="158"/>
      <c r="X415" s="158" t="s">
        <v>132</v>
      </c>
      <c r="Y415" s="149"/>
      <c r="Z415" s="149"/>
      <c r="AA415" s="149"/>
      <c r="AB415" s="149"/>
      <c r="AC415" s="149"/>
      <c r="AD415" s="149"/>
      <c r="AE415" s="149"/>
      <c r="AF415" s="149"/>
      <c r="AG415" s="149" t="s">
        <v>133</v>
      </c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197" t="s">
        <v>136</v>
      </c>
      <c r="D416" s="162"/>
      <c r="E416" s="163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49"/>
      <c r="Z416" s="149"/>
      <c r="AA416" s="149"/>
      <c r="AB416" s="149"/>
      <c r="AC416" s="149"/>
      <c r="AD416" s="149"/>
      <c r="AE416" s="149"/>
      <c r="AF416" s="149"/>
      <c r="AG416" s="149" t="s">
        <v>137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197" t="s">
        <v>390</v>
      </c>
      <c r="D417" s="162"/>
      <c r="E417" s="163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49"/>
      <c r="Z417" s="149"/>
      <c r="AA417" s="149"/>
      <c r="AB417" s="149"/>
      <c r="AC417" s="149"/>
      <c r="AD417" s="149"/>
      <c r="AE417" s="149"/>
      <c r="AF417" s="149"/>
      <c r="AG417" s="149" t="s">
        <v>137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197" t="s">
        <v>391</v>
      </c>
      <c r="D418" s="162"/>
      <c r="E418" s="163">
        <v>37.265000000000001</v>
      </c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49"/>
      <c r="Z418" s="149"/>
      <c r="AA418" s="149"/>
      <c r="AB418" s="149"/>
      <c r="AC418" s="149"/>
      <c r="AD418" s="149"/>
      <c r="AE418" s="149"/>
      <c r="AF418" s="149"/>
      <c r="AG418" s="149" t="s">
        <v>137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197" t="s">
        <v>392</v>
      </c>
      <c r="D419" s="162"/>
      <c r="E419" s="163">
        <v>12.641999999999999</v>
      </c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49"/>
      <c r="Z419" s="149"/>
      <c r="AA419" s="149"/>
      <c r="AB419" s="149"/>
      <c r="AC419" s="149"/>
      <c r="AD419" s="149"/>
      <c r="AE419" s="149"/>
      <c r="AF419" s="149"/>
      <c r="AG419" s="149" t="s">
        <v>137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197" t="s">
        <v>393</v>
      </c>
      <c r="D420" s="162"/>
      <c r="E420" s="163">
        <v>18.2148</v>
      </c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49"/>
      <c r="Z420" s="149"/>
      <c r="AA420" s="149"/>
      <c r="AB420" s="149"/>
      <c r="AC420" s="149"/>
      <c r="AD420" s="149"/>
      <c r="AE420" s="149"/>
      <c r="AF420" s="149"/>
      <c r="AG420" s="149" t="s">
        <v>137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197" t="s">
        <v>394</v>
      </c>
      <c r="D421" s="162"/>
      <c r="E421" s="163">
        <v>44.341799999999999</v>
      </c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49"/>
      <c r="Z421" s="149"/>
      <c r="AA421" s="149"/>
      <c r="AB421" s="149"/>
      <c r="AC421" s="149"/>
      <c r="AD421" s="149"/>
      <c r="AE421" s="149"/>
      <c r="AF421" s="149"/>
      <c r="AG421" s="149" t="s">
        <v>137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97" t="s">
        <v>395</v>
      </c>
      <c r="D422" s="162"/>
      <c r="E422" s="163">
        <v>35.294600000000003</v>
      </c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49"/>
      <c r="Z422" s="149"/>
      <c r="AA422" s="149"/>
      <c r="AB422" s="149"/>
      <c r="AC422" s="149"/>
      <c r="AD422" s="149"/>
      <c r="AE422" s="149"/>
      <c r="AF422" s="149"/>
      <c r="AG422" s="149" t="s">
        <v>137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98" t="s">
        <v>142</v>
      </c>
      <c r="D423" s="164"/>
      <c r="E423" s="165">
        <v>147.75819999999999</v>
      </c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49"/>
      <c r="Z423" s="149"/>
      <c r="AA423" s="149"/>
      <c r="AB423" s="149"/>
      <c r="AC423" s="149"/>
      <c r="AD423" s="149"/>
      <c r="AE423" s="149"/>
      <c r="AF423" s="149"/>
      <c r="AG423" s="149" t="s">
        <v>137</v>
      </c>
      <c r="AH423" s="149">
        <v>1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197" t="s">
        <v>314</v>
      </c>
      <c r="D424" s="162"/>
      <c r="E424" s="163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49"/>
      <c r="Z424" s="149"/>
      <c r="AA424" s="149"/>
      <c r="AB424" s="149"/>
      <c r="AC424" s="149"/>
      <c r="AD424" s="149"/>
      <c r="AE424" s="149"/>
      <c r="AF424" s="149"/>
      <c r="AG424" s="149" t="s">
        <v>137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97" t="s">
        <v>396</v>
      </c>
      <c r="D425" s="162"/>
      <c r="E425" s="163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49"/>
      <c r="Z425" s="149"/>
      <c r="AA425" s="149"/>
      <c r="AB425" s="149"/>
      <c r="AC425" s="149"/>
      <c r="AD425" s="149"/>
      <c r="AE425" s="149"/>
      <c r="AF425" s="149"/>
      <c r="AG425" s="149" t="s">
        <v>137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197" t="s">
        <v>397</v>
      </c>
      <c r="D426" s="162"/>
      <c r="E426" s="163">
        <v>-3.6360000000000001</v>
      </c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49"/>
      <c r="Z426" s="149"/>
      <c r="AA426" s="149"/>
      <c r="AB426" s="149"/>
      <c r="AC426" s="149"/>
      <c r="AD426" s="149"/>
      <c r="AE426" s="149"/>
      <c r="AF426" s="149"/>
      <c r="AG426" s="149" t="s">
        <v>137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/>
      <c r="B427" s="157"/>
      <c r="C427" s="197" t="s">
        <v>398</v>
      </c>
      <c r="D427" s="162"/>
      <c r="E427" s="163">
        <v>-3.03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49"/>
      <c r="Z427" s="149"/>
      <c r="AA427" s="149"/>
      <c r="AB427" s="149"/>
      <c r="AC427" s="149"/>
      <c r="AD427" s="149"/>
      <c r="AE427" s="149"/>
      <c r="AF427" s="149"/>
      <c r="AG427" s="149" t="s">
        <v>137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56"/>
      <c r="B428" s="157"/>
      <c r="C428" s="197" t="s">
        <v>399</v>
      </c>
      <c r="D428" s="162"/>
      <c r="E428" s="163">
        <v>-3.03</v>
      </c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49"/>
      <c r="Z428" s="149"/>
      <c r="AA428" s="149"/>
      <c r="AB428" s="149"/>
      <c r="AC428" s="149"/>
      <c r="AD428" s="149"/>
      <c r="AE428" s="149"/>
      <c r="AF428" s="149"/>
      <c r="AG428" s="149" t="s">
        <v>137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56"/>
      <c r="B429" s="157"/>
      <c r="C429" s="197" t="s">
        <v>400</v>
      </c>
      <c r="D429" s="162"/>
      <c r="E429" s="163">
        <v>-7.2720000000000002</v>
      </c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49"/>
      <c r="Z429" s="149"/>
      <c r="AA429" s="149"/>
      <c r="AB429" s="149"/>
      <c r="AC429" s="149"/>
      <c r="AD429" s="149"/>
      <c r="AE429" s="149"/>
      <c r="AF429" s="149"/>
      <c r="AG429" s="149" t="s">
        <v>137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6"/>
      <c r="B430" s="157"/>
      <c r="C430" s="197" t="s">
        <v>401</v>
      </c>
      <c r="D430" s="162"/>
      <c r="E430" s="163">
        <v>-3.6360000000000001</v>
      </c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49"/>
      <c r="Z430" s="149"/>
      <c r="AA430" s="149"/>
      <c r="AB430" s="149"/>
      <c r="AC430" s="149"/>
      <c r="AD430" s="149"/>
      <c r="AE430" s="149"/>
      <c r="AF430" s="149"/>
      <c r="AG430" s="149" t="s">
        <v>137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6"/>
      <c r="B431" s="157"/>
      <c r="C431" s="197" t="s">
        <v>402</v>
      </c>
      <c r="D431" s="162"/>
      <c r="E431" s="163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49"/>
      <c r="Z431" s="149"/>
      <c r="AA431" s="149"/>
      <c r="AB431" s="149"/>
      <c r="AC431" s="149"/>
      <c r="AD431" s="149"/>
      <c r="AE431" s="149"/>
      <c r="AF431" s="149"/>
      <c r="AG431" s="149" t="s">
        <v>137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56"/>
      <c r="B432" s="157"/>
      <c r="C432" s="197" t="s">
        <v>403</v>
      </c>
      <c r="D432" s="162"/>
      <c r="E432" s="163">
        <v>-2.0868000000000002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49"/>
      <c r="Z432" s="149"/>
      <c r="AA432" s="149"/>
      <c r="AB432" s="149"/>
      <c r="AC432" s="149"/>
      <c r="AD432" s="149"/>
      <c r="AE432" s="149"/>
      <c r="AF432" s="149"/>
      <c r="AG432" s="149" t="s">
        <v>137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97" t="s">
        <v>404</v>
      </c>
      <c r="D433" s="162"/>
      <c r="E433" s="163">
        <v>-2.0868000000000002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49"/>
      <c r="Z433" s="149"/>
      <c r="AA433" s="149"/>
      <c r="AB433" s="149"/>
      <c r="AC433" s="149"/>
      <c r="AD433" s="149"/>
      <c r="AE433" s="149"/>
      <c r="AF433" s="149"/>
      <c r="AG433" s="149" t="s">
        <v>137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56"/>
      <c r="B434" s="157"/>
      <c r="C434" s="198" t="s">
        <v>142</v>
      </c>
      <c r="D434" s="164"/>
      <c r="E434" s="165">
        <v>-24.7776</v>
      </c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49"/>
      <c r="Z434" s="149"/>
      <c r="AA434" s="149"/>
      <c r="AB434" s="149"/>
      <c r="AC434" s="149"/>
      <c r="AD434" s="149"/>
      <c r="AE434" s="149"/>
      <c r="AF434" s="149"/>
      <c r="AG434" s="149" t="s">
        <v>137</v>
      </c>
      <c r="AH434" s="149">
        <v>1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56"/>
      <c r="B435" s="157"/>
      <c r="C435" s="197" t="s">
        <v>317</v>
      </c>
      <c r="D435" s="162"/>
      <c r="E435" s="163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49"/>
      <c r="Z435" s="149"/>
      <c r="AA435" s="149"/>
      <c r="AB435" s="149"/>
      <c r="AC435" s="149"/>
      <c r="AD435" s="149"/>
      <c r="AE435" s="149"/>
      <c r="AF435" s="149"/>
      <c r="AG435" s="149" t="s">
        <v>137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ht="22.5" outlineLevel="1" x14ac:dyDescent="0.2">
      <c r="A436" s="156"/>
      <c r="B436" s="157"/>
      <c r="C436" s="197" t="s">
        <v>405</v>
      </c>
      <c r="D436" s="162"/>
      <c r="E436" s="163">
        <v>-0.85680000000000001</v>
      </c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49"/>
      <c r="Z436" s="149"/>
      <c r="AA436" s="149"/>
      <c r="AB436" s="149"/>
      <c r="AC436" s="149"/>
      <c r="AD436" s="149"/>
      <c r="AE436" s="149"/>
      <c r="AF436" s="149"/>
      <c r="AG436" s="149" t="s">
        <v>137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197" t="s">
        <v>406</v>
      </c>
      <c r="D437" s="162"/>
      <c r="E437" s="163">
        <v>-2.3220000000000001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49"/>
      <c r="Z437" s="149"/>
      <c r="AA437" s="149"/>
      <c r="AB437" s="149"/>
      <c r="AC437" s="149"/>
      <c r="AD437" s="149"/>
      <c r="AE437" s="149"/>
      <c r="AF437" s="149"/>
      <c r="AG437" s="149" t="s">
        <v>137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197" t="s">
        <v>407</v>
      </c>
      <c r="D438" s="162"/>
      <c r="E438" s="163">
        <v>-11.141400000000001</v>
      </c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49"/>
      <c r="Z438" s="149"/>
      <c r="AA438" s="149"/>
      <c r="AB438" s="149"/>
      <c r="AC438" s="149"/>
      <c r="AD438" s="149"/>
      <c r="AE438" s="149"/>
      <c r="AF438" s="149"/>
      <c r="AG438" s="149" t="s">
        <v>137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97" t="s">
        <v>408</v>
      </c>
      <c r="D439" s="162"/>
      <c r="E439" s="163">
        <v>-6.16</v>
      </c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49"/>
      <c r="Z439" s="149"/>
      <c r="AA439" s="149"/>
      <c r="AB439" s="149"/>
      <c r="AC439" s="149"/>
      <c r="AD439" s="149"/>
      <c r="AE439" s="149"/>
      <c r="AF439" s="149"/>
      <c r="AG439" s="149" t="s">
        <v>137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198" t="s">
        <v>142</v>
      </c>
      <c r="D440" s="164"/>
      <c r="E440" s="165">
        <v>-20.4802</v>
      </c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49"/>
      <c r="Z440" s="149"/>
      <c r="AA440" s="149"/>
      <c r="AB440" s="149"/>
      <c r="AC440" s="149"/>
      <c r="AD440" s="149"/>
      <c r="AE440" s="149"/>
      <c r="AF440" s="149"/>
      <c r="AG440" s="149" t="s">
        <v>137</v>
      </c>
      <c r="AH440" s="149">
        <v>1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197" t="s">
        <v>409</v>
      </c>
      <c r="D441" s="162"/>
      <c r="E441" s="163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49"/>
      <c r="Z441" s="149"/>
      <c r="AA441" s="149"/>
      <c r="AB441" s="149"/>
      <c r="AC441" s="149"/>
      <c r="AD441" s="149"/>
      <c r="AE441" s="149"/>
      <c r="AF441" s="149"/>
      <c r="AG441" s="149" t="s">
        <v>137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97" t="s">
        <v>191</v>
      </c>
      <c r="D442" s="162"/>
      <c r="E442" s="163">
        <v>7.2</v>
      </c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49"/>
      <c r="Z442" s="149"/>
      <c r="AA442" s="149"/>
      <c r="AB442" s="149"/>
      <c r="AC442" s="149"/>
      <c r="AD442" s="149"/>
      <c r="AE442" s="149"/>
      <c r="AF442" s="149"/>
      <c r="AG442" s="149" t="s">
        <v>137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56"/>
      <c r="B443" s="157"/>
      <c r="C443" s="197" t="s">
        <v>192</v>
      </c>
      <c r="D443" s="162"/>
      <c r="E443" s="163">
        <v>1.3</v>
      </c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49"/>
      <c r="Z443" s="149"/>
      <c r="AA443" s="149"/>
      <c r="AB443" s="149"/>
      <c r="AC443" s="149"/>
      <c r="AD443" s="149"/>
      <c r="AE443" s="149"/>
      <c r="AF443" s="149"/>
      <c r="AG443" s="149" t="s">
        <v>137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56"/>
      <c r="B444" s="157"/>
      <c r="C444" s="197" t="s">
        <v>193</v>
      </c>
      <c r="D444" s="162"/>
      <c r="E444" s="163">
        <v>2.8</v>
      </c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49"/>
      <c r="Z444" s="149"/>
      <c r="AA444" s="149"/>
      <c r="AB444" s="149"/>
      <c r="AC444" s="149"/>
      <c r="AD444" s="149"/>
      <c r="AE444" s="149"/>
      <c r="AF444" s="149"/>
      <c r="AG444" s="149" t="s">
        <v>137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56"/>
      <c r="B445" s="157"/>
      <c r="C445" s="197" t="s">
        <v>194</v>
      </c>
      <c r="D445" s="162"/>
      <c r="E445" s="163">
        <v>17.100000000000001</v>
      </c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49"/>
      <c r="Z445" s="149"/>
      <c r="AA445" s="149"/>
      <c r="AB445" s="149"/>
      <c r="AC445" s="149"/>
      <c r="AD445" s="149"/>
      <c r="AE445" s="149"/>
      <c r="AF445" s="149"/>
      <c r="AG445" s="149" t="s">
        <v>137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197" t="s">
        <v>172</v>
      </c>
      <c r="D446" s="162"/>
      <c r="E446" s="163">
        <v>9.9</v>
      </c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49"/>
      <c r="Z446" s="149"/>
      <c r="AA446" s="149"/>
      <c r="AB446" s="149"/>
      <c r="AC446" s="149"/>
      <c r="AD446" s="149"/>
      <c r="AE446" s="149"/>
      <c r="AF446" s="149"/>
      <c r="AG446" s="149" t="s">
        <v>137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198" t="s">
        <v>142</v>
      </c>
      <c r="D447" s="164"/>
      <c r="E447" s="165">
        <v>38.299999999999997</v>
      </c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49"/>
      <c r="Z447" s="149"/>
      <c r="AA447" s="149"/>
      <c r="AB447" s="149"/>
      <c r="AC447" s="149"/>
      <c r="AD447" s="149"/>
      <c r="AE447" s="149"/>
      <c r="AF447" s="149"/>
      <c r="AG447" s="149" t="s">
        <v>137</v>
      </c>
      <c r="AH447" s="149">
        <v>1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197" t="s">
        <v>410</v>
      </c>
      <c r="D448" s="162"/>
      <c r="E448" s="163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49"/>
      <c r="Z448" s="149"/>
      <c r="AA448" s="149"/>
      <c r="AB448" s="149"/>
      <c r="AC448" s="149"/>
      <c r="AD448" s="149"/>
      <c r="AE448" s="149"/>
      <c r="AF448" s="149"/>
      <c r="AG448" s="149" t="s">
        <v>137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56"/>
      <c r="B449" s="157"/>
      <c r="C449" s="197" t="s">
        <v>411</v>
      </c>
      <c r="D449" s="162"/>
      <c r="E449" s="163">
        <v>0.81699999999999995</v>
      </c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49"/>
      <c r="Z449" s="149"/>
      <c r="AA449" s="149"/>
      <c r="AB449" s="149"/>
      <c r="AC449" s="149"/>
      <c r="AD449" s="149"/>
      <c r="AE449" s="149"/>
      <c r="AF449" s="149"/>
      <c r="AG449" s="149" t="s">
        <v>137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ht="22.5" outlineLevel="1" x14ac:dyDescent="0.2">
      <c r="A450" s="156"/>
      <c r="B450" s="157"/>
      <c r="C450" s="197" t="s">
        <v>412</v>
      </c>
      <c r="D450" s="162"/>
      <c r="E450" s="163">
        <v>0.81699999999999995</v>
      </c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49"/>
      <c r="Z450" s="149"/>
      <c r="AA450" s="149"/>
      <c r="AB450" s="149"/>
      <c r="AC450" s="149"/>
      <c r="AD450" s="149"/>
      <c r="AE450" s="149"/>
      <c r="AF450" s="149"/>
      <c r="AG450" s="149" t="s">
        <v>137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6"/>
      <c r="B451" s="157"/>
      <c r="C451" s="198" t="s">
        <v>142</v>
      </c>
      <c r="D451" s="164"/>
      <c r="E451" s="165">
        <v>1.6339999999999999</v>
      </c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49"/>
      <c r="Z451" s="149"/>
      <c r="AA451" s="149"/>
      <c r="AB451" s="149"/>
      <c r="AC451" s="149"/>
      <c r="AD451" s="149"/>
      <c r="AE451" s="149"/>
      <c r="AF451" s="149"/>
      <c r="AG451" s="149" t="s">
        <v>137</v>
      </c>
      <c r="AH451" s="149">
        <v>1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79">
        <v>65</v>
      </c>
      <c r="B452" s="180" t="s">
        <v>413</v>
      </c>
      <c r="C452" s="196" t="s">
        <v>414</v>
      </c>
      <c r="D452" s="181" t="s">
        <v>130</v>
      </c>
      <c r="E452" s="182">
        <v>20.234999999999999</v>
      </c>
      <c r="F452" s="183"/>
      <c r="G452" s="184">
        <f>ROUND(E452*F452,2)</f>
        <v>0</v>
      </c>
      <c r="H452" s="183"/>
      <c r="I452" s="184">
        <f>ROUND(E452*H452,2)</f>
        <v>0</v>
      </c>
      <c r="J452" s="183"/>
      <c r="K452" s="184">
        <f>ROUND(E452*J452,2)</f>
        <v>0</v>
      </c>
      <c r="L452" s="184">
        <v>15</v>
      </c>
      <c r="M452" s="184">
        <f>G452*(1+L452/100)</f>
        <v>0</v>
      </c>
      <c r="N452" s="184">
        <v>0</v>
      </c>
      <c r="O452" s="184">
        <f>ROUND(E452*N452,2)</f>
        <v>0</v>
      </c>
      <c r="P452" s="184">
        <v>0</v>
      </c>
      <c r="Q452" s="184">
        <f>ROUND(E452*P452,2)</f>
        <v>0</v>
      </c>
      <c r="R452" s="184"/>
      <c r="S452" s="184" t="s">
        <v>131</v>
      </c>
      <c r="T452" s="185" t="s">
        <v>131</v>
      </c>
      <c r="U452" s="158">
        <v>2.1000000000000001E-2</v>
      </c>
      <c r="V452" s="158">
        <f>ROUND(E452*U452,2)</f>
        <v>0.42</v>
      </c>
      <c r="W452" s="158"/>
      <c r="X452" s="158" t="s">
        <v>132</v>
      </c>
      <c r="Y452" s="149"/>
      <c r="Z452" s="149"/>
      <c r="AA452" s="149"/>
      <c r="AB452" s="149"/>
      <c r="AC452" s="149"/>
      <c r="AD452" s="149"/>
      <c r="AE452" s="149"/>
      <c r="AF452" s="149"/>
      <c r="AG452" s="149" t="s">
        <v>133</v>
      </c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56"/>
      <c r="B453" s="157"/>
      <c r="C453" s="197" t="s">
        <v>136</v>
      </c>
      <c r="D453" s="162"/>
      <c r="E453" s="163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49"/>
      <c r="Z453" s="149"/>
      <c r="AA453" s="149"/>
      <c r="AB453" s="149"/>
      <c r="AC453" s="149"/>
      <c r="AD453" s="149"/>
      <c r="AE453" s="149"/>
      <c r="AF453" s="149"/>
      <c r="AG453" s="149" t="s">
        <v>137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197" t="s">
        <v>415</v>
      </c>
      <c r="D454" s="162"/>
      <c r="E454" s="163">
        <v>17.0562</v>
      </c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49"/>
      <c r="Z454" s="149"/>
      <c r="AA454" s="149"/>
      <c r="AB454" s="149"/>
      <c r="AC454" s="149"/>
      <c r="AD454" s="149"/>
      <c r="AE454" s="149"/>
      <c r="AF454" s="149"/>
      <c r="AG454" s="149" t="s">
        <v>137</v>
      </c>
      <c r="AH454" s="149">
        <v>5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">
      <c r="A455" s="156"/>
      <c r="B455" s="157"/>
      <c r="C455" s="197" t="s">
        <v>416</v>
      </c>
      <c r="D455" s="162"/>
      <c r="E455" s="163">
        <v>3.1787999999999998</v>
      </c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49"/>
      <c r="Z455" s="149"/>
      <c r="AA455" s="149"/>
      <c r="AB455" s="149"/>
      <c r="AC455" s="149"/>
      <c r="AD455" s="149"/>
      <c r="AE455" s="149"/>
      <c r="AF455" s="149"/>
      <c r="AG455" s="149" t="s">
        <v>137</v>
      </c>
      <c r="AH455" s="149">
        <v>5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56"/>
      <c r="B456" s="157"/>
      <c r="C456" s="198" t="s">
        <v>142</v>
      </c>
      <c r="D456" s="164"/>
      <c r="E456" s="165">
        <v>20.234999999999999</v>
      </c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49"/>
      <c r="Z456" s="149"/>
      <c r="AA456" s="149"/>
      <c r="AB456" s="149"/>
      <c r="AC456" s="149"/>
      <c r="AD456" s="149"/>
      <c r="AE456" s="149"/>
      <c r="AF456" s="149"/>
      <c r="AG456" s="149" t="s">
        <v>137</v>
      </c>
      <c r="AH456" s="149">
        <v>1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79">
        <v>66</v>
      </c>
      <c r="B457" s="180" t="s">
        <v>417</v>
      </c>
      <c r="C457" s="196" t="s">
        <v>418</v>
      </c>
      <c r="D457" s="181" t="s">
        <v>130</v>
      </c>
      <c r="E457" s="182">
        <v>170.0378</v>
      </c>
      <c r="F457" s="183"/>
      <c r="G457" s="184">
        <f>ROUND(E457*F457,2)</f>
        <v>0</v>
      </c>
      <c r="H457" s="183"/>
      <c r="I457" s="184">
        <f>ROUND(E457*H457,2)</f>
        <v>0</v>
      </c>
      <c r="J457" s="183"/>
      <c r="K457" s="184">
        <f>ROUND(E457*J457,2)</f>
        <v>0</v>
      </c>
      <c r="L457" s="184">
        <v>15</v>
      </c>
      <c r="M457" s="184">
        <f>G457*(1+L457/100)</f>
        <v>0</v>
      </c>
      <c r="N457" s="184">
        <v>6.9999999999999994E-5</v>
      </c>
      <c r="O457" s="184">
        <f>ROUND(E457*N457,2)</f>
        <v>0.01</v>
      </c>
      <c r="P457" s="184">
        <v>0</v>
      </c>
      <c r="Q457" s="184">
        <f>ROUND(E457*P457,2)</f>
        <v>0</v>
      </c>
      <c r="R457" s="184"/>
      <c r="S457" s="184" t="s">
        <v>131</v>
      </c>
      <c r="T457" s="185" t="s">
        <v>131</v>
      </c>
      <c r="U457" s="158">
        <v>0.03</v>
      </c>
      <c r="V457" s="158">
        <f>ROUND(E457*U457,2)</f>
        <v>5.0999999999999996</v>
      </c>
      <c r="W457" s="158"/>
      <c r="X457" s="158" t="s">
        <v>132</v>
      </c>
      <c r="Y457" s="149"/>
      <c r="Z457" s="149"/>
      <c r="AA457" s="149"/>
      <c r="AB457" s="149"/>
      <c r="AC457" s="149"/>
      <c r="AD457" s="149"/>
      <c r="AE457" s="149"/>
      <c r="AF457" s="149"/>
      <c r="AG457" s="149" t="s">
        <v>133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266" t="s">
        <v>419</v>
      </c>
      <c r="D458" s="267"/>
      <c r="E458" s="267"/>
      <c r="F458" s="267"/>
      <c r="G458" s="267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49"/>
      <c r="Z458" s="149"/>
      <c r="AA458" s="149"/>
      <c r="AB458" s="149"/>
      <c r="AC458" s="149"/>
      <c r="AD458" s="149"/>
      <c r="AE458" s="149"/>
      <c r="AF458" s="149"/>
      <c r="AG458" s="149" t="s">
        <v>135</v>
      </c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6"/>
      <c r="B459" s="157"/>
      <c r="C459" s="197" t="s">
        <v>136</v>
      </c>
      <c r="D459" s="162"/>
      <c r="E459" s="163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49"/>
      <c r="Z459" s="149"/>
      <c r="AA459" s="149"/>
      <c r="AB459" s="149"/>
      <c r="AC459" s="149"/>
      <c r="AD459" s="149"/>
      <c r="AE459" s="149"/>
      <c r="AF459" s="149"/>
      <c r="AG459" s="149" t="s">
        <v>137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197" t="s">
        <v>390</v>
      </c>
      <c r="D460" s="162"/>
      <c r="E460" s="163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49"/>
      <c r="Z460" s="149"/>
      <c r="AA460" s="149"/>
      <c r="AB460" s="149"/>
      <c r="AC460" s="149"/>
      <c r="AD460" s="149"/>
      <c r="AE460" s="149"/>
      <c r="AF460" s="149"/>
      <c r="AG460" s="149" t="s">
        <v>137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56"/>
      <c r="B461" s="157"/>
      <c r="C461" s="197" t="s">
        <v>391</v>
      </c>
      <c r="D461" s="162"/>
      <c r="E461" s="163">
        <v>37.265000000000001</v>
      </c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49"/>
      <c r="Z461" s="149"/>
      <c r="AA461" s="149"/>
      <c r="AB461" s="149"/>
      <c r="AC461" s="149"/>
      <c r="AD461" s="149"/>
      <c r="AE461" s="149"/>
      <c r="AF461" s="149"/>
      <c r="AG461" s="149" t="s">
        <v>137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197" t="s">
        <v>392</v>
      </c>
      <c r="D462" s="162"/>
      <c r="E462" s="163">
        <v>12.641999999999999</v>
      </c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49"/>
      <c r="Z462" s="149"/>
      <c r="AA462" s="149"/>
      <c r="AB462" s="149"/>
      <c r="AC462" s="149"/>
      <c r="AD462" s="149"/>
      <c r="AE462" s="149"/>
      <c r="AF462" s="149"/>
      <c r="AG462" s="149" t="s">
        <v>137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56"/>
      <c r="B463" s="157"/>
      <c r="C463" s="197" t="s">
        <v>393</v>
      </c>
      <c r="D463" s="162"/>
      <c r="E463" s="163">
        <v>18.2148</v>
      </c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49"/>
      <c r="Z463" s="149"/>
      <c r="AA463" s="149"/>
      <c r="AB463" s="149"/>
      <c r="AC463" s="149"/>
      <c r="AD463" s="149"/>
      <c r="AE463" s="149"/>
      <c r="AF463" s="149"/>
      <c r="AG463" s="149" t="s">
        <v>137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56"/>
      <c r="B464" s="157"/>
      <c r="C464" s="197" t="s">
        <v>394</v>
      </c>
      <c r="D464" s="162"/>
      <c r="E464" s="163">
        <v>44.341799999999999</v>
      </c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49"/>
      <c r="Z464" s="149"/>
      <c r="AA464" s="149"/>
      <c r="AB464" s="149"/>
      <c r="AC464" s="149"/>
      <c r="AD464" s="149"/>
      <c r="AE464" s="149"/>
      <c r="AF464" s="149"/>
      <c r="AG464" s="149" t="s">
        <v>137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197" t="s">
        <v>395</v>
      </c>
      <c r="D465" s="162"/>
      <c r="E465" s="163">
        <v>35.294600000000003</v>
      </c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49"/>
      <c r="Z465" s="149"/>
      <c r="AA465" s="149"/>
      <c r="AB465" s="149"/>
      <c r="AC465" s="149"/>
      <c r="AD465" s="149"/>
      <c r="AE465" s="149"/>
      <c r="AF465" s="149"/>
      <c r="AG465" s="149" t="s">
        <v>137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56"/>
      <c r="B466" s="157"/>
      <c r="C466" s="198" t="s">
        <v>142</v>
      </c>
      <c r="D466" s="164"/>
      <c r="E466" s="165">
        <v>147.75819999999999</v>
      </c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49"/>
      <c r="Z466" s="149"/>
      <c r="AA466" s="149"/>
      <c r="AB466" s="149"/>
      <c r="AC466" s="149"/>
      <c r="AD466" s="149"/>
      <c r="AE466" s="149"/>
      <c r="AF466" s="149"/>
      <c r="AG466" s="149" t="s">
        <v>137</v>
      </c>
      <c r="AH466" s="149">
        <v>1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6"/>
      <c r="B467" s="157"/>
      <c r="C467" s="197" t="s">
        <v>314</v>
      </c>
      <c r="D467" s="162"/>
      <c r="E467" s="163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49"/>
      <c r="Z467" s="149"/>
      <c r="AA467" s="149"/>
      <c r="AB467" s="149"/>
      <c r="AC467" s="149"/>
      <c r="AD467" s="149"/>
      <c r="AE467" s="149"/>
      <c r="AF467" s="149"/>
      <c r="AG467" s="149" t="s">
        <v>137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56"/>
      <c r="B468" s="157"/>
      <c r="C468" s="197" t="s">
        <v>396</v>
      </c>
      <c r="D468" s="162"/>
      <c r="E468" s="163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49"/>
      <c r="Z468" s="149"/>
      <c r="AA468" s="149"/>
      <c r="AB468" s="149"/>
      <c r="AC468" s="149"/>
      <c r="AD468" s="149"/>
      <c r="AE468" s="149"/>
      <c r="AF468" s="149"/>
      <c r="AG468" s="149" t="s">
        <v>137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197" t="s">
        <v>420</v>
      </c>
      <c r="D469" s="162"/>
      <c r="E469" s="163">
        <v>-1.8180000000000001</v>
      </c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49"/>
      <c r="Z469" s="149"/>
      <c r="AA469" s="149"/>
      <c r="AB469" s="149"/>
      <c r="AC469" s="149"/>
      <c r="AD469" s="149"/>
      <c r="AE469" s="149"/>
      <c r="AF469" s="149"/>
      <c r="AG469" s="149" t="s">
        <v>137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6"/>
      <c r="B470" s="157"/>
      <c r="C470" s="197" t="s">
        <v>421</v>
      </c>
      <c r="D470" s="162"/>
      <c r="E470" s="163">
        <v>-1.5149999999999999</v>
      </c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49"/>
      <c r="Z470" s="149"/>
      <c r="AA470" s="149"/>
      <c r="AB470" s="149"/>
      <c r="AC470" s="149"/>
      <c r="AD470" s="149"/>
      <c r="AE470" s="149"/>
      <c r="AF470" s="149"/>
      <c r="AG470" s="149" t="s">
        <v>137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6"/>
      <c r="B471" s="157"/>
      <c r="C471" s="197" t="s">
        <v>422</v>
      </c>
      <c r="D471" s="162"/>
      <c r="E471" s="163">
        <v>-1.5149999999999999</v>
      </c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49"/>
      <c r="Z471" s="149"/>
      <c r="AA471" s="149"/>
      <c r="AB471" s="149"/>
      <c r="AC471" s="149"/>
      <c r="AD471" s="149"/>
      <c r="AE471" s="149"/>
      <c r="AF471" s="149"/>
      <c r="AG471" s="149" t="s">
        <v>137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56"/>
      <c r="B472" s="157"/>
      <c r="C472" s="197" t="s">
        <v>423</v>
      </c>
      <c r="D472" s="162"/>
      <c r="E472" s="163">
        <v>-3.6360000000000001</v>
      </c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49"/>
      <c r="Z472" s="149"/>
      <c r="AA472" s="149"/>
      <c r="AB472" s="149"/>
      <c r="AC472" s="149"/>
      <c r="AD472" s="149"/>
      <c r="AE472" s="149"/>
      <c r="AF472" s="149"/>
      <c r="AG472" s="149" t="s">
        <v>137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97" t="s">
        <v>424</v>
      </c>
      <c r="D473" s="162"/>
      <c r="E473" s="163">
        <v>-1.8180000000000001</v>
      </c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49"/>
      <c r="Z473" s="149"/>
      <c r="AA473" s="149"/>
      <c r="AB473" s="149"/>
      <c r="AC473" s="149"/>
      <c r="AD473" s="149"/>
      <c r="AE473" s="149"/>
      <c r="AF473" s="149"/>
      <c r="AG473" s="149" t="s">
        <v>137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56"/>
      <c r="B474" s="157"/>
      <c r="C474" s="197" t="s">
        <v>402</v>
      </c>
      <c r="D474" s="162"/>
      <c r="E474" s="163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49"/>
      <c r="Z474" s="149"/>
      <c r="AA474" s="149"/>
      <c r="AB474" s="149"/>
      <c r="AC474" s="149"/>
      <c r="AD474" s="149"/>
      <c r="AE474" s="149"/>
      <c r="AF474" s="149"/>
      <c r="AG474" s="149" t="s">
        <v>137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56"/>
      <c r="B475" s="157"/>
      <c r="C475" s="197" t="s">
        <v>403</v>
      </c>
      <c r="D475" s="162"/>
      <c r="E475" s="163">
        <v>-2.0868000000000002</v>
      </c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49"/>
      <c r="Z475" s="149"/>
      <c r="AA475" s="149"/>
      <c r="AB475" s="149"/>
      <c r="AC475" s="149"/>
      <c r="AD475" s="149"/>
      <c r="AE475" s="149"/>
      <c r="AF475" s="149"/>
      <c r="AG475" s="149" t="s">
        <v>137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56"/>
      <c r="B476" s="157"/>
      <c r="C476" s="197" t="s">
        <v>404</v>
      </c>
      <c r="D476" s="162"/>
      <c r="E476" s="163">
        <v>-2.0868000000000002</v>
      </c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49"/>
      <c r="Z476" s="149"/>
      <c r="AA476" s="149"/>
      <c r="AB476" s="149"/>
      <c r="AC476" s="149"/>
      <c r="AD476" s="149"/>
      <c r="AE476" s="149"/>
      <c r="AF476" s="149"/>
      <c r="AG476" s="149" t="s">
        <v>137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56"/>
      <c r="B477" s="157"/>
      <c r="C477" s="198" t="s">
        <v>142</v>
      </c>
      <c r="D477" s="164"/>
      <c r="E477" s="165">
        <v>-14.4756</v>
      </c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49"/>
      <c r="Z477" s="149"/>
      <c r="AA477" s="149"/>
      <c r="AB477" s="149"/>
      <c r="AC477" s="149"/>
      <c r="AD477" s="149"/>
      <c r="AE477" s="149"/>
      <c r="AF477" s="149"/>
      <c r="AG477" s="149" t="s">
        <v>137</v>
      </c>
      <c r="AH477" s="149">
        <v>1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56"/>
      <c r="B478" s="157"/>
      <c r="C478" s="197" t="s">
        <v>425</v>
      </c>
      <c r="D478" s="162"/>
      <c r="E478" s="163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49"/>
      <c r="Z478" s="149"/>
      <c r="AA478" s="149"/>
      <c r="AB478" s="149"/>
      <c r="AC478" s="149"/>
      <c r="AD478" s="149"/>
      <c r="AE478" s="149"/>
      <c r="AF478" s="149"/>
      <c r="AG478" s="149" t="s">
        <v>137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ht="22.5" outlineLevel="1" x14ac:dyDescent="0.2">
      <c r="A479" s="156"/>
      <c r="B479" s="157"/>
      <c r="C479" s="197" t="s">
        <v>405</v>
      </c>
      <c r="D479" s="162"/>
      <c r="E479" s="163">
        <v>-0.85680000000000001</v>
      </c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49"/>
      <c r="Z479" s="149"/>
      <c r="AA479" s="149"/>
      <c r="AB479" s="149"/>
      <c r="AC479" s="149"/>
      <c r="AD479" s="149"/>
      <c r="AE479" s="149"/>
      <c r="AF479" s="149"/>
      <c r="AG479" s="149" t="s">
        <v>137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197" t="s">
        <v>406</v>
      </c>
      <c r="D480" s="162"/>
      <c r="E480" s="163">
        <v>-2.3220000000000001</v>
      </c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49"/>
      <c r="Z480" s="149"/>
      <c r="AA480" s="149"/>
      <c r="AB480" s="149"/>
      <c r="AC480" s="149"/>
      <c r="AD480" s="149"/>
      <c r="AE480" s="149"/>
      <c r="AF480" s="149"/>
      <c r="AG480" s="149" t="s">
        <v>137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6"/>
      <c r="B481" s="157"/>
      <c r="C481" s="198" t="s">
        <v>142</v>
      </c>
      <c r="D481" s="164"/>
      <c r="E481" s="165">
        <v>-3.1787999999999998</v>
      </c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49"/>
      <c r="Z481" s="149"/>
      <c r="AA481" s="149"/>
      <c r="AB481" s="149"/>
      <c r="AC481" s="149"/>
      <c r="AD481" s="149"/>
      <c r="AE481" s="149"/>
      <c r="AF481" s="149"/>
      <c r="AG481" s="149" t="s">
        <v>137</v>
      </c>
      <c r="AH481" s="149">
        <v>1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197" t="s">
        <v>409</v>
      </c>
      <c r="D482" s="162"/>
      <c r="E482" s="163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49"/>
      <c r="Z482" s="149"/>
      <c r="AA482" s="149"/>
      <c r="AB482" s="149"/>
      <c r="AC482" s="149"/>
      <c r="AD482" s="149"/>
      <c r="AE482" s="149"/>
      <c r="AF482" s="149"/>
      <c r="AG482" s="149" t="s">
        <v>137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56"/>
      <c r="B483" s="157"/>
      <c r="C483" s="197" t="s">
        <v>191</v>
      </c>
      <c r="D483" s="162"/>
      <c r="E483" s="163">
        <v>7.2</v>
      </c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49"/>
      <c r="Z483" s="149"/>
      <c r="AA483" s="149"/>
      <c r="AB483" s="149"/>
      <c r="AC483" s="149"/>
      <c r="AD483" s="149"/>
      <c r="AE483" s="149"/>
      <c r="AF483" s="149"/>
      <c r="AG483" s="149" t="s">
        <v>137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197" t="s">
        <v>192</v>
      </c>
      <c r="D484" s="162"/>
      <c r="E484" s="163">
        <v>1.3</v>
      </c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49"/>
      <c r="Z484" s="149"/>
      <c r="AA484" s="149"/>
      <c r="AB484" s="149"/>
      <c r="AC484" s="149"/>
      <c r="AD484" s="149"/>
      <c r="AE484" s="149"/>
      <c r="AF484" s="149"/>
      <c r="AG484" s="149" t="s">
        <v>137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56"/>
      <c r="B485" s="157"/>
      <c r="C485" s="197" t="s">
        <v>193</v>
      </c>
      <c r="D485" s="162"/>
      <c r="E485" s="163">
        <v>2.8</v>
      </c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49"/>
      <c r="Z485" s="149"/>
      <c r="AA485" s="149"/>
      <c r="AB485" s="149"/>
      <c r="AC485" s="149"/>
      <c r="AD485" s="149"/>
      <c r="AE485" s="149"/>
      <c r="AF485" s="149"/>
      <c r="AG485" s="149" t="s">
        <v>137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197" t="s">
        <v>194</v>
      </c>
      <c r="D486" s="162"/>
      <c r="E486" s="163">
        <v>17.100000000000001</v>
      </c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49"/>
      <c r="Z486" s="149"/>
      <c r="AA486" s="149"/>
      <c r="AB486" s="149"/>
      <c r="AC486" s="149"/>
      <c r="AD486" s="149"/>
      <c r="AE486" s="149"/>
      <c r="AF486" s="149"/>
      <c r="AG486" s="149" t="s">
        <v>137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6"/>
      <c r="B487" s="157"/>
      <c r="C487" s="197" t="s">
        <v>172</v>
      </c>
      <c r="D487" s="162"/>
      <c r="E487" s="163">
        <v>9.9</v>
      </c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49"/>
      <c r="Z487" s="149"/>
      <c r="AA487" s="149"/>
      <c r="AB487" s="149"/>
      <c r="AC487" s="149"/>
      <c r="AD487" s="149"/>
      <c r="AE487" s="149"/>
      <c r="AF487" s="149"/>
      <c r="AG487" s="149" t="s">
        <v>137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198" t="s">
        <v>142</v>
      </c>
      <c r="D488" s="164"/>
      <c r="E488" s="165">
        <v>38.299999999999997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49"/>
      <c r="Z488" s="149"/>
      <c r="AA488" s="149"/>
      <c r="AB488" s="149"/>
      <c r="AC488" s="149"/>
      <c r="AD488" s="149"/>
      <c r="AE488" s="149"/>
      <c r="AF488" s="149"/>
      <c r="AG488" s="149" t="s">
        <v>137</v>
      </c>
      <c r="AH488" s="149">
        <v>1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56"/>
      <c r="B489" s="157"/>
      <c r="C489" s="197" t="s">
        <v>410</v>
      </c>
      <c r="D489" s="162"/>
      <c r="E489" s="163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49"/>
      <c r="Z489" s="149"/>
      <c r="AA489" s="149"/>
      <c r="AB489" s="149"/>
      <c r="AC489" s="149"/>
      <c r="AD489" s="149"/>
      <c r="AE489" s="149"/>
      <c r="AF489" s="149"/>
      <c r="AG489" s="149" t="s">
        <v>137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197" t="s">
        <v>411</v>
      </c>
      <c r="D490" s="162"/>
      <c r="E490" s="163">
        <v>0.81699999999999995</v>
      </c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49"/>
      <c r="Z490" s="149"/>
      <c r="AA490" s="149"/>
      <c r="AB490" s="149"/>
      <c r="AC490" s="149"/>
      <c r="AD490" s="149"/>
      <c r="AE490" s="149"/>
      <c r="AF490" s="149"/>
      <c r="AG490" s="149" t="s">
        <v>137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ht="22.5" outlineLevel="1" x14ac:dyDescent="0.2">
      <c r="A491" s="156"/>
      <c r="B491" s="157"/>
      <c r="C491" s="197" t="s">
        <v>412</v>
      </c>
      <c r="D491" s="162"/>
      <c r="E491" s="163">
        <v>0.81699999999999995</v>
      </c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49"/>
      <c r="Z491" s="149"/>
      <c r="AA491" s="149"/>
      <c r="AB491" s="149"/>
      <c r="AC491" s="149"/>
      <c r="AD491" s="149"/>
      <c r="AE491" s="149"/>
      <c r="AF491" s="149"/>
      <c r="AG491" s="149" t="s">
        <v>137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198" t="s">
        <v>142</v>
      </c>
      <c r="D492" s="164"/>
      <c r="E492" s="165">
        <v>1.6339999999999999</v>
      </c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49"/>
      <c r="Z492" s="149"/>
      <c r="AA492" s="149"/>
      <c r="AB492" s="149"/>
      <c r="AC492" s="149"/>
      <c r="AD492" s="149"/>
      <c r="AE492" s="149"/>
      <c r="AF492" s="149"/>
      <c r="AG492" s="149" t="s">
        <v>137</v>
      </c>
      <c r="AH492" s="149">
        <v>1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79">
        <v>67</v>
      </c>
      <c r="B493" s="180" t="s">
        <v>426</v>
      </c>
      <c r="C493" s="196" t="s">
        <v>427</v>
      </c>
      <c r="D493" s="181" t="s">
        <v>130</v>
      </c>
      <c r="E493" s="182">
        <v>170.0378</v>
      </c>
      <c r="F493" s="183"/>
      <c r="G493" s="184">
        <f>ROUND(E493*F493,2)</f>
        <v>0</v>
      </c>
      <c r="H493" s="183"/>
      <c r="I493" s="184">
        <f>ROUND(E493*H493,2)</f>
        <v>0</v>
      </c>
      <c r="J493" s="183"/>
      <c r="K493" s="184">
        <f>ROUND(E493*J493,2)</f>
        <v>0</v>
      </c>
      <c r="L493" s="184">
        <v>15</v>
      </c>
      <c r="M493" s="184">
        <f>G493*(1+L493/100)</f>
        <v>0</v>
      </c>
      <c r="N493" s="184">
        <v>3.6000000000000002E-4</v>
      </c>
      <c r="O493" s="184">
        <f>ROUND(E493*N493,2)</f>
        <v>0.06</v>
      </c>
      <c r="P493" s="184">
        <v>0</v>
      </c>
      <c r="Q493" s="184">
        <f>ROUND(E493*P493,2)</f>
        <v>0</v>
      </c>
      <c r="R493" s="184"/>
      <c r="S493" s="184" t="s">
        <v>131</v>
      </c>
      <c r="T493" s="185" t="s">
        <v>131</v>
      </c>
      <c r="U493" s="158">
        <v>0.2</v>
      </c>
      <c r="V493" s="158">
        <f>ROUND(E493*U493,2)</f>
        <v>34.01</v>
      </c>
      <c r="W493" s="158"/>
      <c r="X493" s="158" t="s">
        <v>132</v>
      </c>
      <c r="Y493" s="149"/>
      <c r="Z493" s="149"/>
      <c r="AA493" s="149"/>
      <c r="AB493" s="149"/>
      <c r="AC493" s="149"/>
      <c r="AD493" s="149"/>
      <c r="AE493" s="149"/>
      <c r="AF493" s="149"/>
      <c r="AG493" s="149" t="s">
        <v>133</v>
      </c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266" t="s">
        <v>428</v>
      </c>
      <c r="D494" s="267"/>
      <c r="E494" s="267"/>
      <c r="F494" s="267"/>
      <c r="G494" s="267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49"/>
      <c r="Z494" s="149"/>
      <c r="AA494" s="149"/>
      <c r="AB494" s="149"/>
      <c r="AC494" s="149"/>
      <c r="AD494" s="149"/>
      <c r="AE494" s="149"/>
      <c r="AF494" s="149"/>
      <c r="AG494" s="149" t="s">
        <v>135</v>
      </c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97" t="s">
        <v>136</v>
      </c>
      <c r="D495" s="162"/>
      <c r="E495" s="163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49"/>
      <c r="Z495" s="149"/>
      <c r="AA495" s="149"/>
      <c r="AB495" s="149"/>
      <c r="AC495" s="149"/>
      <c r="AD495" s="149"/>
      <c r="AE495" s="149"/>
      <c r="AF495" s="149"/>
      <c r="AG495" s="149" t="s">
        <v>137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97" t="s">
        <v>390</v>
      </c>
      <c r="D496" s="162"/>
      <c r="E496" s="163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49"/>
      <c r="Z496" s="149"/>
      <c r="AA496" s="149"/>
      <c r="AB496" s="149"/>
      <c r="AC496" s="149"/>
      <c r="AD496" s="149"/>
      <c r="AE496" s="149"/>
      <c r="AF496" s="149"/>
      <c r="AG496" s="149" t="s">
        <v>137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56"/>
      <c r="B497" s="157"/>
      <c r="C497" s="197" t="s">
        <v>391</v>
      </c>
      <c r="D497" s="162"/>
      <c r="E497" s="163">
        <v>37.265000000000001</v>
      </c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49"/>
      <c r="Z497" s="149"/>
      <c r="AA497" s="149"/>
      <c r="AB497" s="149"/>
      <c r="AC497" s="149"/>
      <c r="AD497" s="149"/>
      <c r="AE497" s="149"/>
      <c r="AF497" s="149"/>
      <c r="AG497" s="149" t="s">
        <v>137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56"/>
      <c r="B498" s="157"/>
      <c r="C498" s="197" t="s">
        <v>392</v>
      </c>
      <c r="D498" s="162"/>
      <c r="E498" s="163">
        <v>12.641999999999999</v>
      </c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49"/>
      <c r="Z498" s="149"/>
      <c r="AA498" s="149"/>
      <c r="AB498" s="149"/>
      <c r="AC498" s="149"/>
      <c r="AD498" s="149"/>
      <c r="AE498" s="149"/>
      <c r="AF498" s="149"/>
      <c r="AG498" s="149" t="s">
        <v>137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56"/>
      <c r="B499" s="157"/>
      <c r="C499" s="197" t="s">
        <v>393</v>
      </c>
      <c r="D499" s="162"/>
      <c r="E499" s="163">
        <v>18.2148</v>
      </c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49"/>
      <c r="Z499" s="149"/>
      <c r="AA499" s="149"/>
      <c r="AB499" s="149"/>
      <c r="AC499" s="149"/>
      <c r="AD499" s="149"/>
      <c r="AE499" s="149"/>
      <c r="AF499" s="149"/>
      <c r="AG499" s="149" t="s">
        <v>137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197" t="s">
        <v>394</v>
      </c>
      <c r="D500" s="162"/>
      <c r="E500" s="163">
        <v>44.341799999999999</v>
      </c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49"/>
      <c r="Z500" s="149"/>
      <c r="AA500" s="149"/>
      <c r="AB500" s="149"/>
      <c r="AC500" s="149"/>
      <c r="AD500" s="149"/>
      <c r="AE500" s="149"/>
      <c r="AF500" s="149"/>
      <c r="AG500" s="149" t="s">
        <v>137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197" t="s">
        <v>395</v>
      </c>
      <c r="D501" s="162"/>
      <c r="E501" s="163">
        <v>35.294600000000003</v>
      </c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49"/>
      <c r="Z501" s="149"/>
      <c r="AA501" s="149"/>
      <c r="AB501" s="149"/>
      <c r="AC501" s="149"/>
      <c r="AD501" s="149"/>
      <c r="AE501" s="149"/>
      <c r="AF501" s="149"/>
      <c r="AG501" s="149" t="s">
        <v>137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6"/>
      <c r="B502" s="157"/>
      <c r="C502" s="198" t="s">
        <v>142</v>
      </c>
      <c r="D502" s="164"/>
      <c r="E502" s="165">
        <v>147.75819999999999</v>
      </c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49"/>
      <c r="Z502" s="149"/>
      <c r="AA502" s="149"/>
      <c r="AB502" s="149"/>
      <c r="AC502" s="149"/>
      <c r="AD502" s="149"/>
      <c r="AE502" s="149"/>
      <c r="AF502" s="149"/>
      <c r="AG502" s="149" t="s">
        <v>137</v>
      </c>
      <c r="AH502" s="149">
        <v>1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6"/>
      <c r="B503" s="157"/>
      <c r="C503" s="197" t="s">
        <v>314</v>
      </c>
      <c r="D503" s="162"/>
      <c r="E503" s="163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49"/>
      <c r="Z503" s="149"/>
      <c r="AA503" s="149"/>
      <c r="AB503" s="149"/>
      <c r="AC503" s="149"/>
      <c r="AD503" s="149"/>
      <c r="AE503" s="149"/>
      <c r="AF503" s="149"/>
      <c r="AG503" s="149" t="s">
        <v>137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197" t="s">
        <v>396</v>
      </c>
      <c r="D504" s="162"/>
      <c r="E504" s="163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49"/>
      <c r="Z504" s="149"/>
      <c r="AA504" s="149"/>
      <c r="AB504" s="149"/>
      <c r="AC504" s="149"/>
      <c r="AD504" s="149"/>
      <c r="AE504" s="149"/>
      <c r="AF504" s="149"/>
      <c r="AG504" s="149" t="s">
        <v>137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6"/>
      <c r="B505" s="157"/>
      <c r="C505" s="197" t="s">
        <v>420</v>
      </c>
      <c r="D505" s="162"/>
      <c r="E505" s="163">
        <v>-1.8180000000000001</v>
      </c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49"/>
      <c r="Z505" s="149"/>
      <c r="AA505" s="149"/>
      <c r="AB505" s="149"/>
      <c r="AC505" s="149"/>
      <c r="AD505" s="149"/>
      <c r="AE505" s="149"/>
      <c r="AF505" s="149"/>
      <c r="AG505" s="149" t="s">
        <v>137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6"/>
      <c r="B506" s="157"/>
      <c r="C506" s="197" t="s">
        <v>421</v>
      </c>
      <c r="D506" s="162"/>
      <c r="E506" s="163">
        <v>-1.5149999999999999</v>
      </c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49"/>
      <c r="Z506" s="149"/>
      <c r="AA506" s="149"/>
      <c r="AB506" s="149"/>
      <c r="AC506" s="149"/>
      <c r="AD506" s="149"/>
      <c r="AE506" s="149"/>
      <c r="AF506" s="149"/>
      <c r="AG506" s="149" t="s">
        <v>137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56"/>
      <c r="B507" s="157"/>
      <c r="C507" s="197" t="s">
        <v>422</v>
      </c>
      <c r="D507" s="162"/>
      <c r="E507" s="163">
        <v>-1.5149999999999999</v>
      </c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49"/>
      <c r="Z507" s="149"/>
      <c r="AA507" s="149"/>
      <c r="AB507" s="149"/>
      <c r="AC507" s="149"/>
      <c r="AD507" s="149"/>
      <c r="AE507" s="149"/>
      <c r="AF507" s="149"/>
      <c r="AG507" s="149" t="s">
        <v>137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197" t="s">
        <v>423</v>
      </c>
      <c r="D508" s="162"/>
      <c r="E508" s="163">
        <v>-3.6360000000000001</v>
      </c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49"/>
      <c r="Z508" s="149"/>
      <c r="AA508" s="149"/>
      <c r="AB508" s="149"/>
      <c r="AC508" s="149"/>
      <c r="AD508" s="149"/>
      <c r="AE508" s="149"/>
      <c r="AF508" s="149"/>
      <c r="AG508" s="149" t="s">
        <v>137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56"/>
      <c r="B509" s="157"/>
      <c r="C509" s="197" t="s">
        <v>424</v>
      </c>
      <c r="D509" s="162"/>
      <c r="E509" s="163">
        <v>-1.8180000000000001</v>
      </c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49"/>
      <c r="Z509" s="149"/>
      <c r="AA509" s="149"/>
      <c r="AB509" s="149"/>
      <c r="AC509" s="149"/>
      <c r="AD509" s="149"/>
      <c r="AE509" s="149"/>
      <c r="AF509" s="149"/>
      <c r="AG509" s="149" t="s">
        <v>137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56"/>
      <c r="B510" s="157"/>
      <c r="C510" s="197" t="s">
        <v>402</v>
      </c>
      <c r="D510" s="162"/>
      <c r="E510" s="163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49"/>
      <c r="Z510" s="149"/>
      <c r="AA510" s="149"/>
      <c r="AB510" s="149"/>
      <c r="AC510" s="149"/>
      <c r="AD510" s="149"/>
      <c r="AE510" s="149"/>
      <c r="AF510" s="149"/>
      <c r="AG510" s="149" t="s">
        <v>137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">
      <c r="A511" s="156"/>
      <c r="B511" s="157"/>
      <c r="C511" s="197" t="s">
        <v>403</v>
      </c>
      <c r="D511" s="162"/>
      <c r="E511" s="163">
        <v>-2.0868000000000002</v>
      </c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49"/>
      <c r="Z511" s="149"/>
      <c r="AA511" s="149"/>
      <c r="AB511" s="149"/>
      <c r="AC511" s="149"/>
      <c r="AD511" s="149"/>
      <c r="AE511" s="149"/>
      <c r="AF511" s="149"/>
      <c r="AG511" s="149" t="s">
        <v>137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197" t="s">
        <v>404</v>
      </c>
      <c r="D512" s="162"/>
      <c r="E512" s="163">
        <v>-2.0868000000000002</v>
      </c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49"/>
      <c r="Z512" s="149"/>
      <c r="AA512" s="149"/>
      <c r="AB512" s="149"/>
      <c r="AC512" s="149"/>
      <c r="AD512" s="149"/>
      <c r="AE512" s="149"/>
      <c r="AF512" s="149"/>
      <c r="AG512" s="149" t="s">
        <v>137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">
      <c r="A513" s="156"/>
      <c r="B513" s="157"/>
      <c r="C513" s="198" t="s">
        <v>142</v>
      </c>
      <c r="D513" s="164"/>
      <c r="E513" s="165">
        <v>-14.4756</v>
      </c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49"/>
      <c r="Z513" s="149"/>
      <c r="AA513" s="149"/>
      <c r="AB513" s="149"/>
      <c r="AC513" s="149"/>
      <c r="AD513" s="149"/>
      <c r="AE513" s="149"/>
      <c r="AF513" s="149"/>
      <c r="AG513" s="149" t="s">
        <v>137</v>
      </c>
      <c r="AH513" s="149">
        <v>1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56"/>
      <c r="B514" s="157"/>
      <c r="C514" s="197" t="s">
        <v>425</v>
      </c>
      <c r="D514" s="162"/>
      <c r="E514" s="163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49"/>
      <c r="Z514" s="149"/>
      <c r="AA514" s="149"/>
      <c r="AB514" s="149"/>
      <c r="AC514" s="149"/>
      <c r="AD514" s="149"/>
      <c r="AE514" s="149"/>
      <c r="AF514" s="149"/>
      <c r="AG514" s="149" t="s">
        <v>137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ht="22.5" outlineLevel="1" x14ac:dyDescent="0.2">
      <c r="A515" s="156"/>
      <c r="B515" s="157"/>
      <c r="C515" s="197" t="s">
        <v>405</v>
      </c>
      <c r="D515" s="162"/>
      <c r="E515" s="163">
        <v>-0.85680000000000001</v>
      </c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49"/>
      <c r="Z515" s="149"/>
      <c r="AA515" s="149"/>
      <c r="AB515" s="149"/>
      <c r="AC515" s="149"/>
      <c r="AD515" s="149"/>
      <c r="AE515" s="149"/>
      <c r="AF515" s="149"/>
      <c r="AG515" s="149" t="s">
        <v>137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">
      <c r="A516" s="156"/>
      <c r="B516" s="157"/>
      <c r="C516" s="197" t="s">
        <v>406</v>
      </c>
      <c r="D516" s="162"/>
      <c r="E516" s="163">
        <v>-2.3220000000000001</v>
      </c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49"/>
      <c r="Z516" s="149"/>
      <c r="AA516" s="149"/>
      <c r="AB516" s="149"/>
      <c r="AC516" s="149"/>
      <c r="AD516" s="149"/>
      <c r="AE516" s="149"/>
      <c r="AF516" s="149"/>
      <c r="AG516" s="149" t="s">
        <v>137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1" x14ac:dyDescent="0.2">
      <c r="A517" s="156"/>
      <c r="B517" s="157"/>
      <c r="C517" s="198" t="s">
        <v>142</v>
      </c>
      <c r="D517" s="164"/>
      <c r="E517" s="165">
        <v>-3.1787999999999998</v>
      </c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49"/>
      <c r="Z517" s="149"/>
      <c r="AA517" s="149"/>
      <c r="AB517" s="149"/>
      <c r="AC517" s="149"/>
      <c r="AD517" s="149"/>
      <c r="AE517" s="149"/>
      <c r="AF517" s="149"/>
      <c r="AG517" s="149" t="s">
        <v>137</v>
      </c>
      <c r="AH517" s="149">
        <v>1</v>
      </c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">
      <c r="A518" s="156"/>
      <c r="B518" s="157"/>
      <c r="C518" s="197" t="s">
        <v>409</v>
      </c>
      <c r="D518" s="162"/>
      <c r="E518" s="163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49"/>
      <c r="Z518" s="149"/>
      <c r="AA518" s="149"/>
      <c r="AB518" s="149"/>
      <c r="AC518" s="149"/>
      <c r="AD518" s="149"/>
      <c r="AE518" s="149"/>
      <c r="AF518" s="149"/>
      <c r="AG518" s="149" t="s">
        <v>137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">
      <c r="A519" s="156"/>
      <c r="B519" s="157"/>
      <c r="C519" s="197" t="s">
        <v>191</v>
      </c>
      <c r="D519" s="162"/>
      <c r="E519" s="163">
        <v>7.2</v>
      </c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49"/>
      <c r="Z519" s="149"/>
      <c r="AA519" s="149"/>
      <c r="AB519" s="149"/>
      <c r="AC519" s="149"/>
      <c r="AD519" s="149"/>
      <c r="AE519" s="149"/>
      <c r="AF519" s="149"/>
      <c r="AG519" s="149" t="s">
        <v>137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56"/>
      <c r="B520" s="157"/>
      <c r="C520" s="197" t="s">
        <v>192</v>
      </c>
      <c r="D520" s="162"/>
      <c r="E520" s="163">
        <v>1.3</v>
      </c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49"/>
      <c r="Z520" s="149"/>
      <c r="AA520" s="149"/>
      <c r="AB520" s="149"/>
      <c r="AC520" s="149"/>
      <c r="AD520" s="149"/>
      <c r="AE520" s="149"/>
      <c r="AF520" s="149"/>
      <c r="AG520" s="149" t="s">
        <v>137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1" x14ac:dyDescent="0.2">
      <c r="A521" s="156"/>
      <c r="B521" s="157"/>
      <c r="C521" s="197" t="s">
        <v>193</v>
      </c>
      <c r="D521" s="162"/>
      <c r="E521" s="163">
        <v>2.8</v>
      </c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49"/>
      <c r="Z521" s="149"/>
      <c r="AA521" s="149"/>
      <c r="AB521" s="149"/>
      <c r="AC521" s="149"/>
      <c r="AD521" s="149"/>
      <c r="AE521" s="149"/>
      <c r="AF521" s="149"/>
      <c r="AG521" s="149" t="s">
        <v>137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56"/>
      <c r="B522" s="157"/>
      <c r="C522" s="197" t="s">
        <v>194</v>
      </c>
      <c r="D522" s="162"/>
      <c r="E522" s="163">
        <v>17.100000000000001</v>
      </c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49"/>
      <c r="Z522" s="149"/>
      <c r="AA522" s="149"/>
      <c r="AB522" s="149"/>
      <c r="AC522" s="149"/>
      <c r="AD522" s="149"/>
      <c r="AE522" s="149"/>
      <c r="AF522" s="149"/>
      <c r="AG522" s="149" t="s">
        <v>137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56"/>
      <c r="B523" s="157"/>
      <c r="C523" s="197" t="s">
        <v>172</v>
      </c>
      <c r="D523" s="162"/>
      <c r="E523" s="163">
        <v>9.9</v>
      </c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49"/>
      <c r="Z523" s="149"/>
      <c r="AA523" s="149"/>
      <c r="AB523" s="149"/>
      <c r="AC523" s="149"/>
      <c r="AD523" s="149"/>
      <c r="AE523" s="149"/>
      <c r="AF523" s="149"/>
      <c r="AG523" s="149" t="s">
        <v>137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198" t="s">
        <v>142</v>
      </c>
      <c r="D524" s="164"/>
      <c r="E524" s="165">
        <v>38.299999999999997</v>
      </c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49"/>
      <c r="Z524" s="149"/>
      <c r="AA524" s="149"/>
      <c r="AB524" s="149"/>
      <c r="AC524" s="149"/>
      <c r="AD524" s="149"/>
      <c r="AE524" s="149"/>
      <c r="AF524" s="149"/>
      <c r="AG524" s="149" t="s">
        <v>137</v>
      </c>
      <c r="AH524" s="149">
        <v>1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56"/>
      <c r="B525" s="157"/>
      <c r="C525" s="197" t="s">
        <v>410</v>
      </c>
      <c r="D525" s="162"/>
      <c r="E525" s="163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49"/>
      <c r="Z525" s="149"/>
      <c r="AA525" s="149"/>
      <c r="AB525" s="149"/>
      <c r="AC525" s="149"/>
      <c r="AD525" s="149"/>
      <c r="AE525" s="149"/>
      <c r="AF525" s="149"/>
      <c r="AG525" s="149" t="s">
        <v>137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56"/>
      <c r="B526" s="157"/>
      <c r="C526" s="197" t="s">
        <v>411</v>
      </c>
      <c r="D526" s="162"/>
      <c r="E526" s="163">
        <v>0.81699999999999995</v>
      </c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49"/>
      <c r="Z526" s="149"/>
      <c r="AA526" s="149"/>
      <c r="AB526" s="149"/>
      <c r="AC526" s="149"/>
      <c r="AD526" s="149"/>
      <c r="AE526" s="149"/>
      <c r="AF526" s="149"/>
      <c r="AG526" s="149" t="s">
        <v>137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ht="22.5" outlineLevel="1" x14ac:dyDescent="0.2">
      <c r="A527" s="156"/>
      <c r="B527" s="157"/>
      <c r="C527" s="197" t="s">
        <v>412</v>
      </c>
      <c r="D527" s="162"/>
      <c r="E527" s="163">
        <v>0.81699999999999995</v>
      </c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49"/>
      <c r="Z527" s="149"/>
      <c r="AA527" s="149"/>
      <c r="AB527" s="149"/>
      <c r="AC527" s="149"/>
      <c r="AD527" s="149"/>
      <c r="AE527" s="149"/>
      <c r="AF527" s="149"/>
      <c r="AG527" s="149" t="s">
        <v>137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198" t="s">
        <v>142</v>
      </c>
      <c r="D528" s="164"/>
      <c r="E528" s="165">
        <v>1.6339999999999999</v>
      </c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49"/>
      <c r="Z528" s="149"/>
      <c r="AA528" s="149"/>
      <c r="AB528" s="149"/>
      <c r="AC528" s="149"/>
      <c r="AD528" s="149"/>
      <c r="AE528" s="149"/>
      <c r="AF528" s="149"/>
      <c r="AG528" s="149" t="s">
        <v>137</v>
      </c>
      <c r="AH528" s="149">
        <v>1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79">
        <v>68</v>
      </c>
      <c r="B529" s="180" t="s">
        <v>429</v>
      </c>
      <c r="C529" s="196" t="s">
        <v>430</v>
      </c>
      <c r="D529" s="181" t="s">
        <v>130</v>
      </c>
      <c r="E529" s="182">
        <v>28.780999999999999</v>
      </c>
      <c r="F529" s="183"/>
      <c r="G529" s="184">
        <f>ROUND(E529*F529,2)</f>
        <v>0</v>
      </c>
      <c r="H529" s="183"/>
      <c r="I529" s="184">
        <f>ROUND(E529*H529,2)</f>
        <v>0</v>
      </c>
      <c r="J529" s="183"/>
      <c r="K529" s="184">
        <f>ROUND(E529*J529,2)</f>
        <v>0</v>
      </c>
      <c r="L529" s="184">
        <v>15</v>
      </c>
      <c r="M529" s="184">
        <f>G529*(1+L529/100)</f>
        <v>0</v>
      </c>
      <c r="N529" s="184">
        <v>0</v>
      </c>
      <c r="O529" s="184">
        <f>ROUND(E529*N529,2)</f>
        <v>0</v>
      </c>
      <c r="P529" s="184">
        <v>0</v>
      </c>
      <c r="Q529" s="184">
        <f>ROUND(E529*P529,2)</f>
        <v>0</v>
      </c>
      <c r="R529" s="184"/>
      <c r="S529" s="184" t="s">
        <v>131</v>
      </c>
      <c r="T529" s="185" t="s">
        <v>131</v>
      </c>
      <c r="U529" s="158">
        <v>7.6679999999999998E-2</v>
      </c>
      <c r="V529" s="158">
        <f>ROUND(E529*U529,2)</f>
        <v>2.21</v>
      </c>
      <c r="W529" s="158"/>
      <c r="X529" s="158" t="s">
        <v>132</v>
      </c>
      <c r="Y529" s="149"/>
      <c r="Z529" s="149"/>
      <c r="AA529" s="149"/>
      <c r="AB529" s="149"/>
      <c r="AC529" s="149"/>
      <c r="AD529" s="149"/>
      <c r="AE529" s="149"/>
      <c r="AF529" s="149"/>
      <c r="AG529" s="149" t="s">
        <v>133</v>
      </c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56"/>
      <c r="B530" s="157"/>
      <c r="C530" s="197" t="s">
        <v>136</v>
      </c>
      <c r="D530" s="162"/>
      <c r="E530" s="163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49"/>
      <c r="Z530" s="149"/>
      <c r="AA530" s="149"/>
      <c r="AB530" s="149"/>
      <c r="AC530" s="149"/>
      <c r="AD530" s="149"/>
      <c r="AE530" s="149"/>
      <c r="AF530" s="149"/>
      <c r="AG530" s="149" t="s">
        <v>137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6"/>
      <c r="B531" s="157"/>
      <c r="C531" s="197" t="s">
        <v>390</v>
      </c>
      <c r="D531" s="162"/>
      <c r="E531" s="163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49"/>
      <c r="Z531" s="149"/>
      <c r="AA531" s="149"/>
      <c r="AB531" s="149"/>
      <c r="AC531" s="149"/>
      <c r="AD531" s="149"/>
      <c r="AE531" s="149"/>
      <c r="AF531" s="149"/>
      <c r="AG531" s="149" t="s">
        <v>137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">
      <c r="A532" s="156"/>
      <c r="B532" s="157"/>
      <c r="C532" s="197" t="s">
        <v>391</v>
      </c>
      <c r="D532" s="162"/>
      <c r="E532" s="163">
        <v>37.265000000000001</v>
      </c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49"/>
      <c r="Z532" s="149"/>
      <c r="AA532" s="149"/>
      <c r="AB532" s="149"/>
      <c r="AC532" s="149"/>
      <c r="AD532" s="149"/>
      <c r="AE532" s="149"/>
      <c r="AF532" s="149"/>
      <c r="AG532" s="149" t="s">
        <v>137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198" t="s">
        <v>142</v>
      </c>
      <c r="D533" s="164"/>
      <c r="E533" s="165">
        <v>37.265000000000001</v>
      </c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49"/>
      <c r="Z533" s="149"/>
      <c r="AA533" s="149"/>
      <c r="AB533" s="149"/>
      <c r="AC533" s="149"/>
      <c r="AD533" s="149"/>
      <c r="AE533" s="149"/>
      <c r="AF533" s="149"/>
      <c r="AG533" s="149" t="s">
        <v>137</v>
      </c>
      <c r="AH533" s="149">
        <v>1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">
      <c r="A534" s="156"/>
      <c r="B534" s="157"/>
      <c r="C534" s="197" t="s">
        <v>314</v>
      </c>
      <c r="D534" s="162"/>
      <c r="E534" s="163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49"/>
      <c r="Z534" s="149"/>
      <c r="AA534" s="149"/>
      <c r="AB534" s="149"/>
      <c r="AC534" s="149"/>
      <c r="AD534" s="149"/>
      <c r="AE534" s="149"/>
      <c r="AF534" s="149"/>
      <c r="AG534" s="149" t="s">
        <v>137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6"/>
      <c r="B535" s="157"/>
      <c r="C535" s="197" t="s">
        <v>396</v>
      </c>
      <c r="D535" s="162"/>
      <c r="E535" s="163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49"/>
      <c r="Z535" s="149"/>
      <c r="AA535" s="149"/>
      <c r="AB535" s="149"/>
      <c r="AC535" s="149"/>
      <c r="AD535" s="149"/>
      <c r="AE535" s="149"/>
      <c r="AF535" s="149"/>
      <c r="AG535" s="149" t="s">
        <v>137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197" t="s">
        <v>420</v>
      </c>
      <c r="D536" s="162"/>
      <c r="E536" s="163">
        <v>-1.8180000000000001</v>
      </c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49"/>
      <c r="Z536" s="149"/>
      <c r="AA536" s="149"/>
      <c r="AB536" s="149"/>
      <c r="AC536" s="149"/>
      <c r="AD536" s="149"/>
      <c r="AE536" s="149"/>
      <c r="AF536" s="149"/>
      <c r="AG536" s="149" t="s">
        <v>137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56"/>
      <c r="B537" s="157"/>
      <c r="C537" s="197" t="s">
        <v>421</v>
      </c>
      <c r="D537" s="162"/>
      <c r="E537" s="163">
        <v>-1.5149999999999999</v>
      </c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49"/>
      <c r="Z537" s="149"/>
      <c r="AA537" s="149"/>
      <c r="AB537" s="149"/>
      <c r="AC537" s="149"/>
      <c r="AD537" s="149"/>
      <c r="AE537" s="149"/>
      <c r="AF537" s="149"/>
      <c r="AG537" s="149" t="s">
        <v>137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56"/>
      <c r="B538" s="157"/>
      <c r="C538" s="197" t="s">
        <v>422</v>
      </c>
      <c r="D538" s="162"/>
      <c r="E538" s="163">
        <v>-1.5149999999999999</v>
      </c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49"/>
      <c r="Z538" s="149"/>
      <c r="AA538" s="149"/>
      <c r="AB538" s="149"/>
      <c r="AC538" s="149"/>
      <c r="AD538" s="149"/>
      <c r="AE538" s="149"/>
      <c r="AF538" s="149"/>
      <c r="AG538" s="149" t="s">
        <v>137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56"/>
      <c r="B539" s="157"/>
      <c r="C539" s="197" t="s">
        <v>431</v>
      </c>
      <c r="D539" s="162"/>
      <c r="E539" s="163">
        <v>-1.8180000000000001</v>
      </c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49"/>
      <c r="Z539" s="149"/>
      <c r="AA539" s="149"/>
      <c r="AB539" s="149"/>
      <c r="AC539" s="149"/>
      <c r="AD539" s="149"/>
      <c r="AE539" s="149"/>
      <c r="AF539" s="149"/>
      <c r="AG539" s="149" t="s">
        <v>137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197" t="s">
        <v>424</v>
      </c>
      <c r="D540" s="162"/>
      <c r="E540" s="163">
        <v>-1.8180000000000001</v>
      </c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49"/>
      <c r="Z540" s="149"/>
      <c r="AA540" s="149"/>
      <c r="AB540" s="149"/>
      <c r="AC540" s="149"/>
      <c r="AD540" s="149"/>
      <c r="AE540" s="149"/>
      <c r="AF540" s="149"/>
      <c r="AG540" s="149" t="s">
        <v>137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198" t="s">
        <v>142</v>
      </c>
      <c r="D541" s="164"/>
      <c r="E541" s="165">
        <v>-8.484</v>
      </c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49"/>
      <c r="Z541" s="149"/>
      <c r="AA541" s="149"/>
      <c r="AB541" s="149"/>
      <c r="AC541" s="149"/>
      <c r="AD541" s="149"/>
      <c r="AE541" s="149"/>
      <c r="AF541" s="149"/>
      <c r="AG541" s="149" t="s">
        <v>137</v>
      </c>
      <c r="AH541" s="149">
        <v>1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x14ac:dyDescent="0.2">
      <c r="A542" s="173" t="s">
        <v>126</v>
      </c>
      <c r="B542" s="174" t="s">
        <v>94</v>
      </c>
      <c r="C542" s="195" t="s">
        <v>95</v>
      </c>
      <c r="D542" s="175"/>
      <c r="E542" s="176"/>
      <c r="F542" s="177"/>
      <c r="G542" s="177">
        <f>SUMIF(AG543:AG586,"&lt;&gt;NOR",G543:G586)</f>
        <v>0</v>
      </c>
      <c r="H542" s="177"/>
      <c r="I542" s="177">
        <f>SUM(I543:I586)</f>
        <v>0</v>
      </c>
      <c r="J542" s="177"/>
      <c r="K542" s="177">
        <f>SUM(K543:K586)</f>
        <v>0</v>
      </c>
      <c r="L542" s="177"/>
      <c r="M542" s="177">
        <f>SUM(M543:M586)</f>
        <v>0</v>
      </c>
      <c r="N542" s="177"/>
      <c r="O542" s="177">
        <f>SUM(O543:O586)</f>
        <v>0</v>
      </c>
      <c r="P542" s="177"/>
      <c r="Q542" s="177">
        <f>SUM(Q543:Q586)</f>
        <v>0</v>
      </c>
      <c r="R542" s="177"/>
      <c r="S542" s="177"/>
      <c r="T542" s="178"/>
      <c r="U542" s="172"/>
      <c r="V542" s="172">
        <f>SUM(V543:V586)</f>
        <v>0.1</v>
      </c>
      <c r="W542" s="172"/>
      <c r="X542" s="172"/>
      <c r="AG542" t="s">
        <v>127</v>
      </c>
    </row>
    <row r="543" spans="1:60" ht="22.5" outlineLevel="1" x14ac:dyDescent="0.2">
      <c r="A543" s="179">
        <v>69</v>
      </c>
      <c r="B543" s="180" t="s">
        <v>432</v>
      </c>
      <c r="C543" s="196" t="s">
        <v>433</v>
      </c>
      <c r="D543" s="181" t="s">
        <v>222</v>
      </c>
      <c r="E543" s="182">
        <v>1</v>
      </c>
      <c r="F543" s="183"/>
      <c r="G543" s="184">
        <f>ROUND(E543*F543,2)</f>
        <v>0</v>
      </c>
      <c r="H543" s="183"/>
      <c r="I543" s="184">
        <f>ROUND(E543*H543,2)</f>
        <v>0</v>
      </c>
      <c r="J543" s="183"/>
      <c r="K543" s="184">
        <f>ROUND(E543*J543,2)</f>
        <v>0</v>
      </c>
      <c r="L543" s="184">
        <v>15</v>
      </c>
      <c r="M543" s="184">
        <f>G543*(1+L543/100)</f>
        <v>0</v>
      </c>
      <c r="N543" s="184">
        <v>1.6000000000000001E-4</v>
      </c>
      <c r="O543" s="184">
        <f>ROUND(E543*N543,2)</f>
        <v>0</v>
      </c>
      <c r="P543" s="184">
        <v>0</v>
      </c>
      <c r="Q543" s="184">
        <f>ROUND(E543*P543,2)</f>
        <v>0</v>
      </c>
      <c r="R543" s="184"/>
      <c r="S543" s="184" t="s">
        <v>197</v>
      </c>
      <c r="T543" s="185" t="s">
        <v>198</v>
      </c>
      <c r="U543" s="158">
        <v>0.1</v>
      </c>
      <c r="V543" s="158">
        <f>ROUND(E543*U543,2)</f>
        <v>0.1</v>
      </c>
      <c r="W543" s="158"/>
      <c r="X543" s="158" t="s">
        <v>132</v>
      </c>
      <c r="Y543" s="149"/>
      <c r="Z543" s="149"/>
      <c r="AA543" s="149"/>
      <c r="AB543" s="149"/>
      <c r="AC543" s="149"/>
      <c r="AD543" s="149"/>
      <c r="AE543" s="149"/>
      <c r="AF543" s="149"/>
      <c r="AG543" s="149" t="s">
        <v>133</v>
      </c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ht="22.5" outlineLevel="1" x14ac:dyDescent="0.2">
      <c r="A544" s="156"/>
      <c r="B544" s="157"/>
      <c r="C544" s="266" t="s">
        <v>224</v>
      </c>
      <c r="D544" s="267"/>
      <c r="E544" s="267"/>
      <c r="F544" s="267"/>
      <c r="G544" s="267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49"/>
      <c r="Z544" s="149"/>
      <c r="AA544" s="149"/>
      <c r="AB544" s="149"/>
      <c r="AC544" s="149"/>
      <c r="AD544" s="149"/>
      <c r="AE544" s="149"/>
      <c r="AF544" s="149"/>
      <c r="AG544" s="149" t="s">
        <v>135</v>
      </c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86" t="str">
        <f>C544</f>
        <v>Kompletní dodávka a montáž včetně uvedení do provozu, prostupů, zaškolení, seřízení, zkoušek dle příslušných ČSN a dalších pomocných prací a zednických přípomocí.</v>
      </c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56"/>
      <c r="B545" s="157"/>
      <c r="C545" s="204" t="s">
        <v>434</v>
      </c>
      <c r="D545" s="159"/>
      <c r="E545" s="160"/>
      <c r="F545" s="161"/>
      <c r="G545" s="161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49"/>
      <c r="Z545" s="149"/>
      <c r="AA545" s="149"/>
      <c r="AB545" s="149"/>
      <c r="AC545" s="149"/>
      <c r="AD545" s="149"/>
      <c r="AE545" s="149"/>
      <c r="AF545" s="149"/>
      <c r="AG545" s="149" t="s">
        <v>135</v>
      </c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ht="22.5" outlineLevel="1" x14ac:dyDescent="0.2">
      <c r="A546" s="156"/>
      <c r="B546" s="157"/>
      <c r="C546" s="268" t="s">
        <v>435</v>
      </c>
      <c r="D546" s="269"/>
      <c r="E546" s="269"/>
      <c r="F546" s="269"/>
      <c r="G546" s="269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49"/>
      <c r="Z546" s="149"/>
      <c r="AA546" s="149"/>
      <c r="AB546" s="149"/>
      <c r="AC546" s="149"/>
      <c r="AD546" s="149"/>
      <c r="AE546" s="149"/>
      <c r="AF546" s="149"/>
      <c r="AG546" s="149" t="s">
        <v>135</v>
      </c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86" t="str">
        <f>C546</f>
        <v>Odstranění stávajících, světel, vypínačů, zásuvek. Nové nové zásuvky, vypínače, příprava pro přisazená stropní svítidla.</v>
      </c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268" t="s">
        <v>436</v>
      </c>
      <c r="D547" s="269"/>
      <c r="E547" s="269"/>
      <c r="F547" s="269"/>
      <c r="G547" s="269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49"/>
      <c r="Z547" s="149"/>
      <c r="AA547" s="149"/>
      <c r="AB547" s="149"/>
      <c r="AC547" s="149"/>
      <c r="AD547" s="149"/>
      <c r="AE547" s="149"/>
      <c r="AF547" s="149"/>
      <c r="AG547" s="149" t="s">
        <v>135</v>
      </c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56"/>
      <c r="B548" s="157"/>
      <c r="C548" s="204" t="s">
        <v>434</v>
      </c>
      <c r="D548" s="159"/>
      <c r="E548" s="160"/>
      <c r="F548" s="161"/>
      <c r="G548" s="161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49"/>
      <c r="Z548" s="149"/>
      <c r="AA548" s="149"/>
      <c r="AB548" s="149"/>
      <c r="AC548" s="149"/>
      <c r="AD548" s="149"/>
      <c r="AE548" s="149"/>
      <c r="AF548" s="149"/>
      <c r="AG548" s="149" t="s">
        <v>135</v>
      </c>
      <c r="AH548" s="149"/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56"/>
      <c r="B549" s="157"/>
      <c r="C549" s="268" t="s">
        <v>493</v>
      </c>
      <c r="D549" s="269"/>
      <c r="E549" s="269"/>
      <c r="F549" s="269"/>
      <c r="G549" s="269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49"/>
      <c r="Z549" s="149"/>
      <c r="AA549" s="149"/>
      <c r="AB549" s="149"/>
      <c r="AC549" s="149"/>
      <c r="AD549" s="149"/>
      <c r="AE549" s="149"/>
      <c r="AF549" s="149"/>
      <c r="AG549" s="149" t="s">
        <v>135</v>
      </c>
      <c r="AH549" s="149"/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56"/>
      <c r="B550" s="157"/>
      <c r="C550" s="204" t="s">
        <v>434</v>
      </c>
      <c r="D550" s="159"/>
      <c r="E550" s="160"/>
      <c r="F550" s="161"/>
      <c r="G550" s="161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49"/>
      <c r="Z550" s="149"/>
      <c r="AA550" s="149"/>
      <c r="AB550" s="149"/>
      <c r="AC550" s="149"/>
      <c r="AD550" s="149"/>
      <c r="AE550" s="149"/>
      <c r="AF550" s="149"/>
      <c r="AG550" s="149" t="s">
        <v>135</v>
      </c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56"/>
      <c r="B551" s="157"/>
      <c r="C551" s="268" t="s">
        <v>494</v>
      </c>
      <c r="D551" s="269"/>
      <c r="E551" s="269"/>
      <c r="F551" s="269"/>
      <c r="G551" s="269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49"/>
      <c r="Z551" s="149"/>
      <c r="AA551" s="149"/>
      <c r="AB551" s="149"/>
      <c r="AC551" s="149"/>
      <c r="AD551" s="149"/>
      <c r="AE551" s="149"/>
      <c r="AF551" s="149"/>
      <c r="AG551" s="149" t="s">
        <v>135</v>
      </c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">
      <c r="A552" s="156"/>
      <c r="B552" s="157"/>
      <c r="C552" s="268" t="s">
        <v>437</v>
      </c>
      <c r="D552" s="269"/>
      <c r="E552" s="269"/>
      <c r="F552" s="269"/>
      <c r="G552" s="269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49"/>
      <c r="Z552" s="149"/>
      <c r="AA552" s="149"/>
      <c r="AB552" s="149"/>
      <c r="AC552" s="149"/>
      <c r="AD552" s="149"/>
      <c r="AE552" s="149"/>
      <c r="AF552" s="149"/>
      <c r="AG552" s="149" t="s">
        <v>135</v>
      </c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6"/>
      <c r="B553" s="157"/>
      <c r="C553" s="268" t="s">
        <v>438</v>
      </c>
      <c r="D553" s="269"/>
      <c r="E553" s="269"/>
      <c r="F553" s="269"/>
      <c r="G553" s="269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49"/>
      <c r="Z553" s="149"/>
      <c r="AA553" s="149"/>
      <c r="AB553" s="149"/>
      <c r="AC553" s="149"/>
      <c r="AD553" s="149"/>
      <c r="AE553" s="149"/>
      <c r="AF553" s="149"/>
      <c r="AG553" s="149" t="s">
        <v>135</v>
      </c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56"/>
      <c r="B554" s="157"/>
      <c r="C554" s="268" t="s">
        <v>439</v>
      </c>
      <c r="D554" s="269"/>
      <c r="E554" s="269"/>
      <c r="F554" s="269"/>
      <c r="G554" s="269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49"/>
      <c r="Z554" s="149"/>
      <c r="AA554" s="149"/>
      <c r="AB554" s="149"/>
      <c r="AC554" s="149"/>
      <c r="AD554" s="149"/>
      <c r="AE554" s="149"/>
      <c r="AF554" s="149"/>
      <c r="AG554" s="149" t="s">
        <v>135</v>
      </c>
      <c r="AH554" s="149"/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268" t="s">
        <v>440</v>
      </c>
      <c r="D555" s="269"/>
      <c r="E555" s="269"/>
      <c r="F555" s="269"/>
      <c r="G555" s="269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49"/>
      <c r="Z555" s="149"/>
      <c r="AA555" s="149"/>
      <c r="AB555" s="149"/>
      <c r="AC555" s="149"/>
      <c r="AD555" s="149"/>
      <c r="AE555" s="149"/>
      <c r="AF555" s="149"/>
      <c r="AG555" s="149" t="s">
        <v>135</v>
      </c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">
      <c r="A556" s="156"/>
      <c r="B556" s="157"/>
      <c r="C556" s="268" t="s">
        <v>441</v>
      </c>
      <c r="D556" s="269"/>
      <c r="E556" s="269"/>
      <c r="F556" s="269"/>
      <c r="G556" s="269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49"/>
      <c r="Z556" s="149"/>
      <c r="AA556" s="149"/>
      <c r="AB556" s="149"/>
      <c r="AC556" s="149"/>
      <c r="AD556" s="149"/>
      <c r="AE556" s="149"/>
      <c r="AF556" s="149"/>
      <c r="AG556" s="149" t="s">
        <v>135</v>
      </c>
      <c r="AH556" s="149"/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56"/>
      <c r="B557" s="157"/>
      <c r="C557" s="268" t="s">
        <v>442</v>
      </c>
      <c r="D557" s="269"/>
      <c r="E557" s="269"/>
      <c r="F557" s="269"/>
      <c r="G557" s="269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49"/>
      <c r="Z557" s="149"/>
      <c r="AA557" s="149"/>
      <c r="AB557" s="149"/>
      <c r="AC557" s="149"/>
      <c r="AD557" s="149"/>
      <c r="AE557" s="149"/>
      <c r="AF557" s="149"/>
      <c r="AG557" s="149" t="s">
        <v>135</v>
      </c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">
      <c r="A558" s="156"/>
      <c r="B558" s="157"/>
      <c r="C558" s="268" t="s">
        <v>443</v>
      </c>
      <c r="D558" s="269"/>
      <c r="E558" s="269"/>
      <c r="F558" s="269"/>
      <c r="G558" s="269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49"/>
      <c r="Z558" s="149"/>
      <c r="AA558" s="149"/>
      <c r="AB558" s="149"/>
      <c r="AC558" s="149"/>
      <c r="AD558" s="149"/>
      <c r="AE558" s="149"/>
      <c r="AF558" s="149"/>
      <c r="AG558" s="149" t="s">
        <v>135</v>
      </c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/>
      <c r="B559" s="157"/>
      <c r="C559" s="204" t="s">
        <v>434</v>
      </c>
      <c r="D559" s="159"/>
      <c r="E559" s="160"/>
      <c r="F559" s="161"/>
      <c r="G559" s="161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49"/>
      <c r="Z559" s="149"/>
      <c r="AA559" s="149"/>
      <c r="AB559" s="149"/>
      <c r="AC559" s="149"/>
      <c r="AD559" s="149"/>
      <c r="AE559" s="149"/>
      <c r="AF559" s="149"/>
      <c r="AG559" s="149" t="s">
        <v>135</v>
      </c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56"/>
      <c r="B560" s="157"/>
      <c r="C560" s="268" t="s">
        <v>444</v>
      </c>
      <c r="D560" s="269"/>
      <c r="E560" s="269"/>
      <c r="F560" s="269"/>
      <c r="G560" s="269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49"/>
      <c r="Z560" s="149"/>
      <c r="AA560" s="149"/>
      <c r="AB560" s="149"/>
      <c r="AC560" s="149"/>
      <c r="AD560" s="149"/>
      <c r="AE560" s="149"/>
      <c r="AF560" s="149"/>
      <c r="AG560" s="149" t="s">
        <v>135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56"/>
      <c r="B561" s="157"/>
      <c r="C561" s="268" t="s">
        <v>445</v>
      </c>
      <c r="D561" s="269"/>
      <c r="E561" s="269"/>
      <c r="F561" s="269"/>
      <c r="G561" s="269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49"/>
      <c r="Z561" s="149"/>
      <c r="AA561" s="149"/>
      <c r="AB561" s="149"/>
      <c r="AC561" s="149"/>
      <c r="AD561" s="149"/>
      <c r="AE561" s="149"/>
      <c r="AF561" s="149"/>
      <c r="AG561" s="149" t="s">
        <v>135</v>
      </c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56"/>
      <c r="B562" s="157"/>
      <c r="C562" s="268" t="s">
        <v>446</v>
      </c>
      <c r="D562" s="269"/>
      <c r="E562" s="269"/>
      <c r="F562" s="269"/>
      <c r="G562" s="269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49"/>
      <c r="Z562" s="149"/>
      <c r="AA562" s="149"/>
      <c r="AB562" s="149"/>
      <c r="AC562" s="149"/>
      <c r="AD562" s="149"/>
      <c r="AE562" s="149"/>
      <c r="AF562" s="149"/>
      <c r="AG562" s="149" t="s">
        <v>135</v>
      </c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56"/>
      <c r="B563" s="157"/>
      <c r="C563" s="268" t="s">
        <v>447</v>
      </c>
      <c r="D563" s="269"/>
      <c r="E563" s="269"/>
      <c r="F563" s="269"/>
      <c r="G563" s="269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49"/>
      <c r="Z563" s="149"/>
      <c r="AA563" s="149"/>
      <c r="AB563" s="149"/>
      <c r="AC563" s="149"/>
      <c r="AD563" s="149"/>
      <c r="AE563" s="149"/>
      <c r="AF563" s="149"/>
      <c r="AG563" s="149" t="s">
        <v>135</v>
      </c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56"/>
      <c r="B564" s="157"/>
      <c r="C564" s="268" t="s">
        <v>448</v>
      </c>
      <c r="D564" s="269"/>
      <c r="E564" s="269"/>
      <c r="F564" s="269"/>
      <c r="G564" s="269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49"/>
      <c r="Z564" s="149"/>
      <c r="AA564" s="149"/>
      <c r="AB564" s="149"/>
      <c r="AC564" s="149"/>
      <c r="AD564" s="149"/>
      <c r="AE564" s="149"/>
      <c r="AF564" s="149"/>
      <c r="AG564" s="149" t="s">
        <v>135</v>
      </c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56"/>
      <c r="B565" s="157"/>
      <c r="C565" s="268" t="s">
        <v>449</v>
      </c>
      <c r="D565" s="269"/>
      <c r="E565" s="269"/>
      <c r="F565" s="269"/>
      <c r="G565" s="269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49"/>
      <c r="Z565" s="149"/>
      <c r="AA565" s="149"/>
      <c r="AB565" s="149"/>
      <c r="AC565" s="149"/>
      <c r="AD565" s="149"/>
      <c r="AE565" s="149"/>
      <c r="AF565" s="149"/>
      <c r="AG565" s="149" t="s">
        <v>135</v>
      </c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56"/>
      <c r="B566" s="157"/>
      <c r="C566" s="268" t="s">
        <v>450</v>
      </c>
      <c r="D566" s="269"/>
      <c r="E566" s="269"/>
      <c r="F566" s="269"/>
      <c r="G566" s="269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49"/>
      <c r="Z566" s="149"/>
      <c r="AA566" s="149"/>
      <c r="AB566" s="149"/>
      <c r="AC566" s="149"/>
      <c r="AD566" s="149"/>
      <c r="AE566" s="149"/>
      <c r="AF566" s="149"/>
      <c r="AG566" s="149" t="s">
        <v>135</v>
      </c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56"/>
      <c r="B567" s="157"/>
      <c r="C567" s="268" t="s">
        <v>451</v>
      </c>
      <c r="D567" s="269"/>
      <c r="E567" s="269"/>
      <c r="F567" s="269"/>
      <c r="G567" s="269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49"/>
      <c r="Z567" s="149"/>
      <c r="AA567" s="149"/>
      <c r="AB567" s="149"/>
      <c r="AC567" s="149"/>
      <c r="AD567" s="149"/>
      <c r="AE567" s="149"/>
      <c r="AF567" s="149"/>
      <c r="AG567" s="149" t="s">
        <v>135</v>
      </c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56"/>
      <c r="B568" s="157"/>
      <c r="C568" s="268" t="s">
        <v>452</v>
      </c>
      <c r="D568" s="269"/>
      <c r="E568" s="269"/>
      <c r="F568" s="269"/>
      <c r="G568" s="269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49"/>
      <c r="Z568" s="149"/>
      <c r="AA568" s="149"/>
      <c r="AB568" s="149"/>
      <c r="AC568" s="149"/>
      <c r="AD568" s="149"/>
      <c r="AE568" s="149"/>
      <c r="AF568" s="149"/>
      <c r="AG568" s="149" t="s">
        <v>135</v>
      </c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">
      <c r="A569" s="156"/>
      <c r="B569" s="157"/>
      <c r="C569" s="268" t="s">
        <v>453</v>
      </c>
      <c r="D569" s="269"/>
      <c r="E569" s="269"/>
      <c r="F569" s="269"/>
      <c r="G569" s="269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49"/>
      <c r="Z569" s="149"/>
      <c r="AA569" s="149"/>
      <c r="AB569" s="149"/>
      <c r="AC569" s="149"/>
      <c r="AD569" s="149"/>
      <c r="AE569" s="149"/>
      <c r="AF569" s="149"/>
      <c r="AG569" s="149" t="s">
        <v>135</v>
      </c>
      <c r="AH569" s="149"/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">
      <c r="A570" s="156"/>
      <c r="B570" s="157"/>
      <c r="C570" s="268" t="s">
        <v>454</v>
      </c>
      <c r="D570" s="269"/>
      <c r="E570" s="269"/>
      <c r="F570" s="269"/>
      <c r="G570" s="269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49"/>
      <c r="Z570" s="149"/>
      <c r="AA570" s="149"/>
      <c r="AB570" s="149"/>
      <c r="AC570" s="149"/>
      <c r="AD570" s="149"/>
      <c r="AE570" s="149"/>
      <c r="AF570" s="149"/>
      <c r="AG570" s="149" t="s">
        <v>135</v>
      </c>
      <c r="AH570" s="149"/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">
      <c r="A571" s="156"/>
      <c r="B571" s="157"/>
      <c r="C571" s="268" t="s">
        <v>455</v>
      </c>
      <c r="D571" s="269"/>
      <c r="E571" s="269"/>
      <c r="F571" s="269"/>
      <c r="G571" s="269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49"/>
      <c r="Z571" s="149"/>
      <c r="AA571" s="149"/>
      <c r="AB571" s="149"/>
      <c r="AC571" s="149"/>
      <c r="AD571" s="149"/>
      <c r="AE571" s="149"/>
      <c r="AF571" s="149"/>
      <c r="AG571" s="149" t="s">
        <v>135</v>
      </c>
      <c r="AH571" s="149"/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56"/>
      <c r="B572" s="157"/>
      <c r="C572" s="268" t="s">
        <v>456</v>
      </c>
      <c r="D572" s="269"/>
      <c r="E572" s="269"/>
      <c r="F572" s="269"/>
      <c r="G572" s="269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49"/>
      <c r="Z572" s="149"/>
      <c r="AA572" s="149"/>
      <c r="AB572" s="149"/>
      <c r="AC572" s="149"/>
      <c r="AD572" s="149"/>
      <c r="AE572" s="149"/>
      <c r="AF572" s="149"/>
      <c r="AG572" s="149" t="s">
        <v>135</v>
      </c>
      <c r="AH572" s="149"/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">
      <c r="A573" s="156"/>
      <c r="B573" s="157"/>
      <c r="C573" s="268" t="s">
        <v>457</v>
      </c>
      <c r="D573" s="269"/>
      <c r="E573" s="269"/>
      <c r="F573" s="269"/>
      <c r="G573" s="269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49"/>
      <c r="Z573" s="149"/>
      <c r="AA573" s="149"/>
      <c r="AB573" s="149"/>
      <c r="AC573" s="149"/>
      <c r="AD573" s="149"/>
      <c r="AE573" s="149"/>
      <c r="AF573" s="149"/>
      <c r="AG573" s="149" t="s">
        <v>135</v>
      </c>
      <c r="AH573" s="149"/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">
      <c r="A574" s="156"/>
      <c r="B574" s="157"/>
      <c r="C574" s="268" t="s">
        <v>458</v>
      </c>
      <c r="D574" s="269"/>
      <c r="E574" s="269"/>
      <c r="F574" s="269"/>
      <c r="G574" s="269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49"/>
      <c r="Z574" s="149"/>
      <c r="AA574" s="149"/>
      <c r="AB574" s="149"/>
      <c r="AC574" s="149"/>
      <c r="AD574" s="149"/>
      <c r="AE574" s="149"/>
      <c r="AF574" s="149"/>
      <c r="AG574" s="149" t="s">
        <v>135</v>
      </c>
      <c r="AH574" s="149"/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">
      <c r="A575" s="156"/>
      <c r="B575" s="157"/>
      <c r="C575" s="268" t="s">
        <v>459</v>
      </c>
      <c r="D575" s="269"/>
      <c r="E575" s="269"/>
      <c r="F575" s="269"/>
      <c r="G575" s="269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49"/>
      <c r="Z575" s="149"/>
      <c r="AA575" s="149"/>
      <c r="AB575" s="149"/>
      <c r="AC575" s="149"/>
      <c r="AD575" s="149"/>
      <c r="AE575" s="149"/>
      <c r="AF575" s="149"/>
      <c r="AG575" s="149" t="s">
        <v>135</v>
      </c>
      <c r="AH575" s="149"/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1" x14ac:dyDescent="0.2">
      <c r="A576" s="156"/>
      <c r="B576" s="157"/>
      <c r="C576" s="268" t="s">
        <v>460</v>
      </c>
      <c r="D576" s="269"/>
      <c r="E576" s="269"/>
      <c r="F576" s="269"/>
      <c r="G576" s="269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49"/>
      <c r="Z576" s="149"/>
      <c r="AA576" s="149"/>
      <c r="AB576" s="149"/>
      <c r="AC576" s="149"/>
      <c r="AD576" s="149"/>
      <c r="AE576" s="149"/>
      <c r="AF576" s="149"/>
      <c r="AG576" s="149" t="s">
        <v>135</v>
      </c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">
      <c r="A577" s="156"/>
      <c r="B577" s="157"/>
      <c r="C577" s="204" t="s">
        <v>434</v>
      </c>
      <c r="D577" s="159"/>
      <c r="E577" s="160"/>
      <c r="F577" s="161"/>
      <c r="G577" s="161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49"/>
      <c r="Z577" s="149"/>
      <c r="AA577" s="149"/>
      <c r="AB577" s="149"/>
      <c r="AC577" s="149"/>
      <c r="AD577" s="149"/>
      <c r="AE577" s="149"/>
      <c r="AF577" s="149"/>
      <c r="AG577" s="149" t="s">
        <v>135</v>
      </c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">
      <c r="A578" s="156"/>
      <c r="B578" s="157"/>
      <c r="C578" s="268" t="s">
        <v>461</v>
      </c>
      <c r="D578" s="269"/>
      <c r="E578" s="269"/>
      <c r="F578" s="269"/>
      <c r="G578" s="269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49"/>
      <c r="Z578" s="149"/>
      <c r="AA578" s="149"/>
      <c r="AB578" s="149"/>
      <c r="AC578" s="149"/>
      <c r="AD578" s="149"/>
      <c r="AE578" s="149"/>
      <c r="AF578" s="149"/>
      <c r="AG578" s="149" t="s">
        <v>135</v>
      </c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56"/>
      <c r="B579" s="157"/>
      <c r="C579" s="268" t="s">
        <v>445</v>
      </c>
      <c r="D579" s="269"/>
      <c r="E579" s="269"/>
      <c r="F579" s="269"/>
      <c r="G579" s="269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49"/>
      <c r="Z579" s="149"/>
      <c r="AA579" s="149"/>
      <c r="AB579" s="149"/>
      <c r="AC579" s="149"/>
      <c r="AD579" s="149"/>
      <c r="AE579" s="149"/>
      <c r="AF579" s="149"/>
      <c r="AG579" s="149" t="s">
        <v>135</v>
      </c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">
      <c r="A580" s="156"/>
      <c r="B580" s="157"/>
      <c r="C580" s="268" t="s">
        <v>446</v>
      </c>
      <c r="D580" s="269"/>
      <c r="E580" s="269"/>
      <c r="F580" s="269"/>
      <c r="G580" s="269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49"/>
      <c r="Z580" s="149"/>
      <c r="AA580" s="149"/>
      <c r="AB580" s="149"/>
      <c r="AC580" s="149"/>
      <c r="AD580" s="149"/>
      <c r="AE580" s="149"/>
      <c r="AF580" s="149"/>
      <c r="AG580" s="149" t="s">
        <v>135</v>
      </c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">
      <c r="A581" s="156"/>
      <c r="B581" s="157"/>
      <c r="C581" s="268" t="s">
        <v>448</v>
      </c>
      <c r="D581" s="269"/>
      <c r="E581" s="269"/>
      <c r="F581" s="269"/>
      <c r="G581" s="269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49"/>
      <c r="Z581" s="149"/>
      <c r="AA581" s="149"/>
      <c r="AB581" s="149"/>
      <c r="AC581" s="149"/>
      <c r="AD581" s="149"/>
      <c r="AE581" s="149"/>
      <c r="AF581" s="149"/>
      <c r="AG581" s="149" t="s">
        <v>135</v>
      </c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1" x14ac:dyDescent="0.2">
      <c r="A582" s="156"/>
      <c r="B582" s="157"/>
      <c r="C582" s="268" t="s">
        <v>449</v>
      </c>
      <c r="D582" s="269"/>
      <c r="E582" s="269"/>
      <c r="F582" s="269"/>
      <c r="G582" s="269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49"/>
      <c r="Z582" s="149"/>
      <c r="AA582" s="149"/>
      <c r="AB582" s="149"/>
      <c r="AC582" s="149"/>
      <c r="AD582" s="149"/>
      <c r="AE582" s="149"/>
      <c r="AF582" s="149"/>
      <c r="AG582" s="149" t="s">
        <v>135</v>
      </c>
      <c r="AH582" s="149"/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">
      <c r="A583" s="156"/>
      <c r="B583" s="157"/>
      <c r="C583" s="268" t="s">
        <v>450</v>
      </c>
      <c r="D583" s="269"/>
      <c r="E583" s="269"/>
      <c r="F583" s="269"/>
      <c r="G583" s="269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49"/>
      <c r="Z583" s="149"/>
      <c r="AA583" s="149"/>
      <c r="AB583" s="149"/>
      <c r="AC583" s="149"/>
      <c r="AD583" s="149"/>
      <c r="AE583" s="149"/>
      <c r="AF583" s="149"/>
      <c r="AG583" s="149" t="s">
        <v>135</v>
      </c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x14ac:dyDescent="0.2">
      <c r="A584" s="156"/>
      <c r="B584" s="157"/>
      <c r="C584" s="268" t="s">
        <v>451</v>
      </c>
      <c r="D584" s="269"/>
      <c r="E584" s="269"/>
      <c r="F584" s="269"/>
      <c r="G584" s="269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49"/>
      <c r="Z584" s="149"/>
      <c r="AA584" s="149"/>
      <c r="AB584" s="149"/>
      <c r="AC584" s="149"/>
      <c r="AD584" s="149"/>
      <c r="AE584" s="149"/>
      <c r="AF584" s="149"/>
      <c r="AG584" s="149" t="s">
        <v>135</v>
      </c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 x14ac:dyDescent="0.2">
      <c r="A585" s="156"/>
      <c r="B585" s="157"/>
      <c r="C585" s="268" t="s">
        <v>462</v>
      </c>
      <c r="D585" s="269"/>
      <c r="E585" s="269"/>
      <c r="F585" s="269"/>
      <c r="G585" s="269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49"/>
      <c r="Z585" s="149"/>
      <c r="AA585" s="149"/>
      <c r="AB585" s="149"/>
      <c r="AC585" s="149"/>
      <c r="AD585" s="149"/>
      <c r="AE585" s="149"/>
      <c r="AF585" s="149"/>
      <c r="AG585" s="149" t="s">
        <v>135</v>
      </c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">
      <c r="A586" s="156"/>
      <c r="B586" s="157"/>
      <c r="C586" s="268" t="s">
        <v>463</v>
      </c>
      <c r="D586" s="269"/>
      <c r="E586" s="269"/>
      <c r="F586" s="269"/>
      <c r="G586" s="269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49"/>
      <c r="Z586" s="149"/>
      <c r="AA586" s="149"/>
      <c r="AB586" s="149"/>
      <c r="AC586" s="149"/>
      <c r="AD586" s="149"/>
      <c r="AE586" s="149"/>
      <c r="AF586" s="149"/>
      <c r="AG586" s="149" t="s">
        <v>135</v>
      </c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x14ac:dyDescent="0.2">
      <c r="A587" s="173" t="s">
        <v>126</v>
      </c>
      <c r="B587" s="174" t="s">
        <v>96</v>
      </c>
      <c r="C587" s="195" t="s">
        <v>97</v>
      </c>
      <c r="D587" s="175"/>
      <c r="E587" s="176"/>
      <c r="F587" s="177"/>
      <c r="G587" s="177">
        <f>SUMIF(AG588:AG596,"&lt;&gt;NOR",G588:G596)</f>
        <v>0</v>
      </c>
      <c r="H587" s="177"/>
      <c r="I587" s="177">
        <f>SUM(I588:I596)</f>
        <v>0</v>
      </c>
      <c r="J587" s="177"/>
      <c r="K587" s="177">
        <f>SUM(K588:K596)</f>
        <v>0</v>
      </c>
      <c r="L587" s="177"/>
      <c r="M587" s="177">
        <f>SUM(M588:M596)</f>
        <v>0</v>
      </c>
      <c r="N587" s="177"/>
      <c r="O587" s="177">
        <f>SUM(O588:O596)</f>
        <v>0</v>
      </c>
      <c r="P587" s="177"/>
      <c r="Q587" s="177">
        <f>SUM(Q588:Q596)</f>
        <v>0</v>
      </c>
      <c r="R587" s="177"/>
      <c r="S587" s="177"/>
      <c r="T587" s="178"/>
      <c r="U587" s="172"/>
      <c r="V587" s="172">
        <f>SUM(V588:V596)</f>
        <v>8.8099999999999987</v>
      </c>
      <c r="W587" s="172"/>
      <c r="X587" s="172"/>
      <c r="AG587" t="s">
        <v>127</v>
      </c>
    </row>
    <row r="588" spans="1:60" outlineLevel="1" x14ac:dyDescent="0.2">
      <c r="A588" s="187">
        <v>70</v>
      </c>
      <c r="B588" s="188" t="s">
        <v>464</v>
      </c>
      <c r="C588" s="199" t="s">
        <v>465</v>
      </c>
      <c r="D588" s="189" t="s">
        <v>219</v>
      </c>
      <c r="E588" s="190">
        <v>1.0315099999999999</v>
      </c>
      <c r="F588" s="191"/>
      <c r="G588" s="192">
        <f>ROUND(E588*F588,2)</f>
        <v>0</v>
      </c>
      <c r="H588" s="191"/>
      <c r="I588" s="192">
        <f>ROUND(E588*H588,2)</f>
        <v>0</v>
      </c>
      <c r="J588" s="191"/>
      <c r="K588" s="192">
        <f>ROUND(E588*J588,2)</f>
        <v>0</v>
      </c>
      <c r="L588" s="192">
        <v>15</v>
      </c>
      <c r="M588" s="192">
        <f>G588*(1+L588/100)</f>
        <v>0</v>
      </c>
      <c r="N588" s="192">
        <v>0</v>
      </c>
      <c r="O588" s="192">
        <f>ROUND(E588*N588,2)</f>
        <v>0</v>
      </c>
      <c r="P588" s="192">
        <v>0</v>
      </c>
      <c r="Q588" s="192">
        <f>ROUND(E588*P588,2)</f>
        <v>0</v>
      </c>
      <c r="R588" s="192"/>
      <c r="S588" s="192" t="s">
        <v>131</v>
      </c>
      <c r="T588" s="193" t="s">
        <v>131</v>
      </c>
      <c r="U588" s="158">
        <v>2.0089999999999999</v>
      </c>
      <c r="V588" s="158">
        <f>ROUND(E588*U588,2)</f>
        <v>2.0699999999999998</v>
      </c>
      <c r="W588" s="158"/>
      <c r="X588" s="158" t="s">
        <v>132</v>
      </c>
      <c r="Y588" s="149"/>
      <c r="Z588" s="149"/>
      <c r="AA588" s="149"/>
      <c r="AB588" s="149"/>
      <c r="AC588" s="149"/>
      <c r="AD588" s="149"/>
      <c r="AE588" s="149"/>
      <c r="AF588" s="149"/>
      <c r="AG588" s="149" t="s">
        <v>133</v>
      </c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1" x14ac:dyDescent="0.2">
      <c r="A589" s="187">
        <v>71</v>
      </c>
      <c r="B589" s="188" t="s">
        <v>466</v>
      </c>
      <c r="C589" s="199" t="s">
        <v>467</v>
      </c>
      <c r="D589" s="189" t="s">
        <v>219</v>
      </c>
      <c r="E589" s="190">
        <v>4.1260399999999997</v>
      </c>
      <c r="F589" s="191"/>
      <c r="G589" s="192">
        <f>ROUND(E589*F589,2)</f>
        <v>0</v>
      </c>
      <c r="H589" s="191"/>
      <c r="I589" s="192">
        <f>ROUND(E589*H589,2)</f>
        <v>0</v>
      </c>
      <c r="J589" s="191"/>
      <c r="K589" s="192">
        <f>ROUND(E589*J589,2)</f>
        <v>0</v>
      </c>
      <c r="L589" s="192">
        <v>15</v>
      </c>
      <c r="M589" s="192">
        <f>G589*(1+L589/100)</f>
        <v>0</v>
      </c>
      <c r="N589" s="192">
        <v>0</v>
      </c>
      <c r="O589" s="192">
        <f>ROUND(E589*N589,2)</f>
        <v>0</v>
      </c>
      <c r="P589" s="192">
        <v>0</v>
      </c>
      <c r="Q589" s="192">
        <f>ROUND(E589*P589,2)</f>
        <v>0</v>
      </c>
      <c r="R589" s="192"/>
      <c r="S589" s="192" t="s">
        <v>131</v>
      </c>
      <c r="T589" s="193" t="s">
        <v>131</v>
      </c>
      <c r="U589" s="158">
        <v>0.95899999999999996</v>
      </c>
      <c r="V589" s="158">
        <f>ROUND(E589*U589,2)</f>
        <v>3.96</v>
      </c>
      <c r="W589" s="158"/>
      <c r="X589" s="158" t="s">
        <v>132</v>
      </c>
      <c r="Y589" s="149"/>
      <c r="Z589" s="149"/>
      <c r="AA589" s="149"/>
      <c r="AB589" s="149"/>
      <c r="AC589" s="149"/>
      <c r="AD589" s="149"/>
      <c r="AE589" s="149"/>
      <c r="AF589" s="149"/>
      <c r="AG589" s="149" t="s">
        <v>133</v>
      </c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">
      <c r="A590" s="179">
        <v>72</v>
      </c>
      <c r="B590" s="180" t="s">
        <v>468</v>
      </c>
      <c r="C590" s="196" t="s">
        <v>469</v>
      </c>
      <c r="D590" s="181" t="s">
        <v>219</v>
      </c>
      <c r="E590" s="182">
        <v>1.0315099999999999</v>
      </c>
      <c r="F590" s="183"/>
      <c r="G590" s="184">
        <f>ROUND(E590*F590,2)</f>
        <v>0</v>
      </c>
      <c r="H590" s="183"/>
      <c r="I590" s="184">
        <f>ROUND(E590*H590,2)</f>
        <v>0</v>
      </c>
      <c r="J590" s="183"/>
      <c r="K590" s="184">
        <f>ROUND(E590*J590,2)</f>
        <v>0</v>
      </c>
      <c r="L590" s="184">
        <v>15</v>
      </c>
      <c r="M590" s="184">
        <f>G590*(1+L590/100)</f>
        <v>0</v>
      </c>
      <c r="N590" s="184">
        <v>0</v>
      </c>
      <c r="O590" s="184">
        <f>ROUND(E590*N590,2)</f>
        <v>0</v>
      </c>
      <c r="P590" s="184">
        <v>0</v>
      </c>
      <c r="Q590" s="184">
        <f>ROUND(E590*P590,2)</f>
        <v>0</v>
      </c>
      <c r="R590" s="184"/>
      <c r="S590" s="184" t="s">
        <v>131</v>
      </c>
      <c r="T590" s="185" t="s">
        <v>131</v>
      </c>
      <c r="U590" s="158">
        <v>0.49</v>
      </c>
      <c r="V590" s="158">
        <f>ROUND(E590*U590,2)</f>
        <v>0.51</v>
      </c>
      <c r="W590" s="158"/>
      <c r="X590" s="158" t="s">
        <v>132</v>
      </c>
      <c r="Y590" s="149"/>
      <c r="Z590" s="149"/>
      <c r="AA590" s="149"/>
      <c r="AB590" s="149"/>
      <c r="AC590" s="149"/>
      <c r="AD590" s="149"/>
      <c r="AE590" s="149"/>
      <c r="AF590" s="149"/>
      <c r="AG590" s="149" t="s">
        <v>133</v>
      </c>
      <c r="AH590" s="149"/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 x14ac:dyDescent="0.2">
      <c r="A591" s="156"/>
      <c r="B591" s="157"/>
      <c r="C591" s="266" t="s">
        <v>470</v>
      </c>
      <c r="D591" s="267"/>
      <c r="E591" s="267"/>
      <c r="F591" s="267"/>
      <c r="G591" s="267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49"/>
      <c r="Z591" s="149"/>
      <c r="AA591" s="149"/>
      <c r="AB591" s="149"/>
      <c r="AC591" s="149"/>
      <c r="AD591" s="149"/>
      <c r="AE591" s="149"/>
      <c r="AF591" s="149"/>
      <c r="AG591" s="149" t="s">
        <v>135</v>
      </c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">
      <c r="A592" s="187">
        <v>73</v>
      </c>
      <c r="B592" s="188" t="s">
        <v>471</v>
      </c>
      <c r="C592" s="199" t="s">
        <v>472</v>
      </c>
      <c r="D592" s="189" t="s">
        <v>219</v>
      </c>
      <c r="E592" s="190">
        <v>19.598700000000001</v>
      </c>
      <c r="F592" s="191"/>
      <c r="G592" s="192">
        <f>ROUND(E592*F592,2)</f>
        <v>0</v>
      </c>
      <c r="H592" s="191"/>
      <c r="I592" s="192">
        <f>ROUND(E592*H592,2)</f>
        <v>0</v>
      </c>
      <c r="J592" s="191"/>
      <c r="K592" s="192">
        <f>ROUND(E592*J592,2)</f>
        <v>0</v>
      </c>
      <c r="L592" s="192">
        <v>15</v>
      </c>
      <c r="M592" s="192">
        <f>G592*(1+L592/100)</f>
        <v>0</v>
      </c>
      <c r="N592" s="192">
        <v>0</v>
      </c>
      <c r="O592" s="192">
        <f>ROUND(E592*N592,2)</f>
        <v>0</v>
      </c>
      <c r="P592" s="192">
        <v>0</v>
      </c>
      <c r="Q592" s="192">
        <f>ROUND(E592*P592,2)</f>
        <v>0</v>
      </c>
      <c r="R592" s="192"/>
      <c r="S592" s="192" t="s">
        <v>131</v>
      </c>
      <c r="T592" s="193" t="s">
        <v>131</v>
      </c>
      <c r="U592" s="158">
        <v>0</v>
      </c>
      <c r="V592" s="158">
        <f>ROUND(E592*U592,2)</f>
        <v>0</v>
      </c>
      <c r="W592" s="158"/>
      <c r="X592" s="158" t="s">
        <v>132</v>
      </c>
      <c r="Y592" s="149"/>
      <c r="Z592" s="149"/>
      <c r="AA592" s="149"/>
      <c r="AB592" s="149"/>
      <c r="AC592" s="149"/>
      <c r="AD592" s="149"/>
      <c r="AE592" s="149"/>
      <c r="AF592" s="149"/>
      <c r="AG592" s="149" t="s">
        <v>133</v>
      </c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">
      <c r="A593" s="179">
        <v>74</v>
      </c>
      <c r="B593" s="180" t="s">
        <v>473</v>
      </c>
      <c r="C593" s="196" t="s">
        <v>474</v>
      </c>
      <c r="D593" s="181" t="s">
        <v>219</v>
      </c>
      <c r="E593" s="182">
        <v>1.0315099999999999</v>
      </c>
      <c r="F593" s="183"/>
      <c r="G593" s="184">
        <f>ROUND(E593*F593,2)</f>
        <v>0</v>
      </c>
      <c r="H593" s="183"/>
      <c r="I593" s="184">
        <f>ROUND(E593*H593,2)</f>
        <v>0</v>
      </c>
      <c r="J593" s="183"/>
      <c r="K593" s="184">
        <f>ROUND(E593*J593,2)</f>
        <v>0</v>
      </c>
      <c r="L593" s="184">
        <v>15</v>
      </c>
      <c r="M593" s="184">
        <f>G593*(1+L593/100)</f>
        <v>0</v>
      </c>
      <c r="N593" s="184">
        <v>0</v>
      </c>
      <c r="O593" s="184">
        <f>ROUND(E593*N593,2)</f>
        <v>0</v>
      </c>
      <c r="P593" s="184">
        <v>0</v>
      </c>
      <c r="Q593" s="184">
        <f>ROUND(E593*P593,2)</f>
        <v>0</v>
      </c>
      <c r="R593" s="184"/>
      <c r="S593" s="184" t="s">
        <v>131</v>
      </c>
      <c r="T593" s="185" t="s">
        <v>131</v>
      </c>
      <c r="U593" s="158">
        <v>0.752</v>
      </c>
      <c r="V593" s="158">
        <f>ROUND(E593*U593,2)</f>
        <v>0.78</v>
      </c>
      <c r="W593" s="158"/>
      <c r="X593" s="158" t="s">
        <v>132</v>
      </c>
      <c r="Y593" s="149"/>
      <c r="Z593" s="149"/>
      <c r="AA593" s="149"/>
      <c r="AB593" s="149"/>
      <c r="AC593" s="149"/>
      <c r="AD593" s="149"/>
      <c r="AE593" s="149"/>
      <c r="AF593" s="149"/>
      <c r="AG593" s="149" t="s">
        <v>133</v>
      </c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ht="22.5" outlineLevel="1" x14ac:dyDescent="0.2">
      <c r="A594" s="156"/>
      <c r="B594" s="157"/>
      <c r="C594" s="266" t="s">
        <v>475</v>
      </c>
      <c r="D594" s="267"/>
      <c r="E594" s="267"/>
      <c r="F594" s="267"/>
      <c r="G594" s="267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49"/>
      <c r="Z594" s="149"/>
      <c r="AA594" s="149"/>
      <c r="AB594" s="149"/>
      <c r="AC594" s="149"/>
      <c r="AD594" s="149"/>
      <c r="AE594" s="149"/>
      <c r="AF594" s="149"/>
      <c r="AG594" s="149" t="s">
        <v>135</v>
      </c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86" t="str">
        <f>C594</f>
        <v>S naložením suti nebo vybouraných hmot do dopravního prostředku a na jejich vyložením, popřípadě přeložením na normální dopravní prostředek.</v>
      </c>
      <c r="BB594" s="149"/>
      <c r="BC594" s="149"/>
      <c r="BD594" s="149"/>
      <c r="BE594" s="149"/>
      <c r="BF594" s="149"/>
      <c r="BG594" s="149"/>
      <c r="BH594" s="149"/>
    </row>
    <row r="595" spans="1:60" outlineLevel="1" x14ac:dyDescent="0.2">
      <c r="A595" s="187">
        <v>75</v>
      </c>
      <c r="B595" s="188" t="s">
        <v>476</v>
      </c>
      <c r="C595" s="199" t="s">
        <v>477</v>
      </c>
      <c r="D595" s="189" t="s">
        <v>219</v>
      </c>
      <c r="E595" s="190">
        <v>4.1260399999999997</v>
      </c>
      <c r="F595" s="191"/>
      <c r="G595" s="192">
        <f>ROUND(E595*F595,2)</f>
        <v>0</v>
      </c>
      <c r="H595" s="191"/>
      <c r="I595" s="192">
        <f>ROUND(E595*H595,2)</f>
        <v>0</v>
      </c>
      <c r="J595" s="191"/>
      <c r="K595" s="192">
        <f>ROUND(E595*J595,2)</f>
        <v>0</v>
      </c>
      <c r="L595" s="192">
        <v>15</v>
      </c>
      <c r="M595" s="192">
        <f>G595*(1+L595/100)</f>
        <v>0</v>
      </c>
      <c r="N595" s="192">
        <v>0</v>
      </c>
      <c r="O595" s="192">
        <f>ROUND(E595*N595,2)</f>
        <v>0</v>
      </c>
      <c r="P595" s="192">
        <v>0</v>
      </c>
      <c r="Q595" s="192">
        <f>ROUND(E595*P595,2)</f>
        <v>0</v>
      </c>
      <c r="R595" s="192"/>
      <c r="S595" s="192" t="s">
        <v>131</v>
      </c>
      <c r="T595" s="193" t="s">
        <v>131</v>
      </c>
      <c r="U595" s="158">
        <v>0.36</v>
      </c>
      <c r="V595" s="158">
        <f>ROUND(E595*U595,2)</f>
        <v>1.49</v>
      </c>
      <c r="W595" s="158"/>
      <c r="X595" s="158" t="s">
        <v>132</v>
      </c>
      <c r="Y595" s="149"/>
      <c r="Z595" s="149"/>
      <c r="AA595" s="149"/>
      <c r="AB595" s="149"/>
      <c r="AC595" s="149"/>
      <c r="AD595" s="149"/>
      <c r="AE595" s="149"/>
      <c r="AF595" s="149"/>
      <c r="AG595" s="149" t="s">
        <v>133</v>
      </c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ht="22.5" outlineLevel="1" x14ac:dyDescent="0.2">
      <c r="A596" s="187">
        <v>76</v>
      </c>
      <c r="B596" s="188" t="s">
        <v>478</v>
      </c>
      <c r="C596" s="199" t="s">
        <v>479</v>
      </c>
      <c r="D596" s="189" t="s">
        <v>219</v>
      </c>
      <c r="E596" s="190">
        <v>1.0315099999999999</v>
      </c>
      <c r="F596" s="191"/>
      <c r="G596" s="192">
        <f>ROUND(E596*F596,2)</f>
        <v>0</v>
      </c>
      <c r="H596" s="191"/>
      <c r="I596" s="192">
        <f>ROUND(E596*H596,2)</f>
        <v>0</v>
      </c>
      <c r="J596" s="191"/>
      <c r="K596" s="192">
        <f>ROUND(E596*J596,2)</f>
        <v>0</v>
      </c>
      <c r="L596" s="192">
        <v>15</v>
      </c>
      <c r="M596" s="192">
        <f>G596*(1+L596/100)</f>
        <v>0</v>
      </c>
      <c r="N596" s="192">
        <v>0</v>
      </c>
      <c r="O596" s="192">
        <f>ROUND(E596*N596,2)</f>
        <v>0</v>
      </c>
      <c r="P596" s="192">
        <v>0</v>
      </c>
      <c r="Q596" s="192">
        <f>ROUND(E596*P596,2)</f>
        <v>0</v>
      </c>
      <c r="R596" s="192"/>
      <c r="S596" s="192" t="s">
        <v>131</v>
      </c>
      <c r="T596" s="193" t="s">
        <v>131</v>
      </c>
      <c r="U596" s="158">
        <v>0</v>
      </c>
      <c r="V596" s="158">
        <f>ROUND(E596*U596,2)</f>
        <v>0</v>
      </c>
      <c r="W596" s="158"/>
      <c r="X596" s="158" t="s">
        <v>132</v>
      </c>
      <c r="Y596" s="149"/>
      <c r="Z596" s="149"/>
      <c r="AA596" s="149"/>
      <c r="AB596" s="149"/>
      <c r="AC596" s="149"/>
      <c r="AD596" s="149"/>
      <c r="AE596" s="149"/>
      <c r="AF596" s="149"/>
      <c r="AG596" s="149" t="s">
        <v>133</v>
      </c>
      <c r="AH596" s="149"/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x14ac:dyDescent="0.2">
      <c r="A597" s="173" t="s">
        <v>126</v>
      </c>
      <c r="B597" s="174" t="s">
        <v>99</v>
      </c>
      <c r="C597" s="195" t="s">
        <v>30</v>
      </c>
      <c r="D597" s="175"/>
      <c r="E597" s="176"/>
      <c r="F597" s="177"/>
      <c r="G597" s="177">
        <f>SUMIF(AG598:AG603,"&lt;&gt;NOR",G598:G603)</f>
        <v>0</v>
      </c>
      <c r="H597" s="177"/>
      <c r="I597" s="177">
        <f>SUM(I598:I603)</f>
        <v>0</v>
      </c>
      <c r="J597" s="177"/>
      <c r="K597" s="177">
        <f>SUM(K598:K603)</f>
        <v>0</v>
      </c>
      <c r="L597" s="177"/>
      <c r="M597" s="177">
        <f>SUM(M598:M603)</f>
        <v>0</v>
      </c>
      <c r="N597" s="177"/>
      <c r="O597" s="177">
        <f>SUM(O598:O603)</f>
        <v>0</v>
      </c>
      <c r="P597" s="177"/>
      <c r="Q597" s="177">
        <f>SUM(Q598:Q603)</f>
        <v>0</v>
      </c>
      <c r="R597" s="177"/>
      <c r="S597" s="177"/>
      <c r="T597" s="178"/>
      <c r="U597" s="172"/>
      <c r="V597" s="172">
        <f>SUM(V598:V603)</f>
        <v>0</v>
      </c>
      <c r="W597" s="172"/>
      <c r="X597" s="172"/>
      <c r="AG597" t="s">
        <v>127</v>
      </c>
    </row>
    <row r="598" spans="1:60" outlineLevel="1" x14ac:dyDescent="0.2">
      <c r="A598" s="179">
        <v>77</v>
      </c>
      <c r="B598" s="180" t="s">
        <v>480</v>
      </c>
      <c r="C598" s="196" t="s">
        <v>481</v>
      </c>
      <c r="D598" s="181" t="s">
        <v>482</v>
      </c>
      <c r="E598" s="182">
        <v>1</v>
      </c>
      <c r="F598" s="183"/>
      <c r="G598" s="184">
        <f>ROUND(E598*F598,2)</f>
        <v>0</v>
      </c>
      <c r="H598" s="183"/>
      <c r="I598" s="184">
        <f>ROUND(E598*H598,2)</f>
        <v>0</v>
      </c>
      <c r="J598" s="183"/>
      <c r="K598" s="184">
        <f>ROUND(E598*J598,2)</f>
        <v>0</v>
      </c>
      <c r="L598" s="184">
        <v>15</v>
      </c>
      <c r="M598" s="184">
        <f>G598*(1+L598/100)</f>
        <v>0</v>
      </c>
      <c r="N598" s="184">
        <v>0</v>
      </c>
      <c r="O598" s="184">
        <f>ROUND(E598*N598,2)</f>
        <v>0</v>
      </c>
      <c r="P598" s="184">
        <v>0</v>
      </c>
      <c r="Q598" s="184">
        <f>ROUND(E598*P598,2)</f>
        <v>0</v>
      </c>
      <c r="R598" s="184"/>
      <c r="S598" s="184" t="s">
        <v>131</v>
      </c>
      <c r="T598" s="185" t="s">
        <v>198</v>
      </c>
      <c r="U598" s="158">
        <v>0</v>
      </c>
      <c r="V598" s="158">
        <f>ROUND(E598*U598,2)</f>
        <v>0</v>
      </c>
      <c r="W598" s="158"/>
      <c r="X598" s="158" t="s">
        <v>483</v>
      </c>
      <c r="Y598" s="149"/>
      <c r="Z598" s="149"/>
      <c r="AA598" s="149"/>
      <c r="AB598" s="149"/>
      <c r="AC598" s="149"/>
      <c r="AD598" s="149"/>
      <c r="AE598" s="149"/>
      <c r="AF598" s="149"/>
      <c r="AG598" s="149" t="s">
        <v>484</v>
      </c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ht="22.5" outlineLevel="1" x14ac:dyDescent="0.2">
      <c r="A599" s="156"/>
      <c r="B599" s="157"/>
      <c r="C599" s="266" t="s">
        <v>485</v>
      </c>
      <c r="D599" s="267"/>
      <c r="E599" s="267"/>
      <c r="F599" s="267"/>
      <c r="G599" s="267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49"/>
      <c r="Z599" s="149"/>
      <c r="AA599" s="149"/>
      <c r="AB599" s="149"/>
      <c r="AC599" s="149"/>
      <c r="AD599" s="149"/>
      <c r="AE599" s="149"/>
      <c r="AF599" s="149"/>
      <c r="AG599" s="149" t="s">
        <v>135</v>
      </c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86" t="str">
        <f>C599</f>
        <v>Náklady zhotovitele, související s prováděním zkoušek a revizí předepsaných technickými normami nebo objednatelem a které jsou pro provedení díla nezbytné.</v>
      </c>
      <c r="BB599" s="149"/>
      <c r="BC599" s="149"/>
      <c r="BD599" s="149"/>
      <c r="BE599" s="149"/>
      <c r="BF599" s="149"/>
      <c r="BG599" s="149"/>
      <c r="BH599" s="149"/>
    </row>
    <row r="600" spans="1:60" outlineLevel="1" x14ac:dyDescent="0.2">
      <c r="A600" s="156"/>
      <c r="B600" s="157"/>
      <c r="C600" s="204" t="s">
        <v>434</v>
      </c>
      <c r="D600" s="159"/>
      <c r="E600" s="160"/>
      <c r="F600" s="161"/>
      <c r="G600" s="161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49"/>
      <c r="Z600" s="149"/>
      <c r="AA600" s="149"/>
      <c r="AB600" s="149"/>
      <c r="AC600" s="149"/>
      <c r="AD600" s="149"/>
      <c r="AE600" s="149"/>
      <c r="AF600" s="149"/>
      <c r="AG600" s="149" t="s">
        <v>135</v>
      </c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1" x14ac:dyDescent="0.2">
      <c r="A601" s="156"/>
      <c r="B601" s="157"/>
      <c r="C601" s="268" t="s">
        <v>486</v>
      </c>
      <c r="D601" s="269"/>
      <c r="E601" s="269"/>
      <c r="F601" s="269"/>
      <c r="G601" s="269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49"/>
      <c r="Z601" s="149"/>
      <c r="AA601" s="149"/>
      <c r="AB601" s="149"/>
      <c r="AC601" s="149"/>
      <c r="AD601" s="149"/>
      <c r="AE601" s="149"/>
      <c r="AF601" s="149"/>
      <c r="AG601" s="149" t="s">
        <v>135</v>
      </c>
      <c r="AH601" s="149"/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ht="22.5" outlineLevel="1" x14ac:dyDescent="0.2">
      <c r="A602" s="179">
        <v>78</v>
      </c>
      <c r="B602" s="180" t="s">
        <v>487</v>
      </c>
      <c r="C602" s="196" t="s">
        <v>488</v>
      </c>
      <c r="D602" s="181" t="s">
        <v>482</v>
      </c>
      <c r="E602" s="182">
        <v>1</v>
      </c>
      <c r="F602" s="183"/>
      <c r="G602" s="184">
        <f>ROUND(E602*F602,2)</f>
        <v>0</v>
      </c>
      <c r="H602" s="183"/>
      <c r="I602" s="184">
        <f>ROUND(E602*H602,2)</f>
        <v>0</v>
      </c>
      <c r="J602" s="183"/>
      <c r="K602" s="184">
        <f>ROUND(E602*J602,2)</f>
        <v>0</v>
      </c>
      <c r="L602" s="184">
        <v>15</v>
      </c>
      <c r="M602" s="184">
        <f>G602*(1+L602/100)</f>
        <v>0</v>
      </c>
      <c r="N602" s="184">
        <v>0</v>
      </c>
      <c r="O602" s="184">
        <f>ROUND(E602*N602,2)</f>
        <v>0</v>
      </c>
      <c r="P602" s="184">
        <v>0</v>
      </c>
      <c r="Q602" s="184">
        <f>ROUND(E602*P602,2)</f>
        <v>0</v>
      </c>
      <c r="R602" s="184"/>
      <c r="S602" s="184" t="s">
        <v>131</v>
      </c>
      <c r="T602" s="185" t="s">
        <v>198</v>
      </c>
      <c r="U602" s="158">
        <v>0</v>
      </c>
      <c r="V602" s="158">
        <f>ROUND(E602*U602,2)</f>
        <v>0</v>
      </c>
      <c r="W602" s="158"/>
      <c r="X602" s="158" t="s">
        <v>483</v>
      </c>
      <c r="Y602" s="149"/>
      <c r="Z602" s="149"/>
      <c r="AA602" s="149"/>
      <c r="AB602" s="149"/>
      <c r="AC602" s="149"/>
      <c r="AD602" s="149"/>
      <c r="AE602" s="149"/>
      <c r="AF602" s="149"/>
      <c r="AG602" s="149" t="s">
        <v>484</v>
      </c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ht="22.5" outlineLevel="1" x14ac:dyDescent="0.2">
      <c r="A603" s="156"/>
      <c r="B603" s="157"/>
      <c r="C603" s="266" t="s">
        <v>489</v>
      </c>
      <c r="D603" s="267"/>
      <c r="E603" s="267"/>
      <c r="F603" s="267"/>
      <c r="G603" s="267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49"/>
      <c r="Z603" s="149"/>
      <c r="AA603" s="149"/>
      <c r="AB603" s="149"/>
      <c r="AC603" s="149"/>
      <c r="AD603" s="149"/>
      <c r="AE603" s="149"/>
      <c r="AF603" s="149"/>
      <c r="AG603" s="149" t="s">
        <v>135</v>
      </c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86" t="str">
        <f>C603</f>
        <v>Náklady na vyhotovení dokumentace skutečného provedení stavby a její předání objednateli v požadované formě a požadovaném počtu.</v>
      </c>
      <c r="BB603" s="149"/>
      <c r="BC603" s="149"/>
      <c r="BD603" s="149"/>
      <c r="BE603" s="149"/>
      <c r="BF603" s="149"/>
      <c r="BG603" s="149"/>
      <c r="BH603" s="149"/>
    </row>
    <row r="604" spans="1:60" x14ac:dyDescent="0.2">
      <c r="A604" s="3"/>
      <c r="B604" s="4"/>
      <c r="C604" s="205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AE604">
        <v>15</v>
      </c>
      <c r="AF604">
        <v>21</v>
      </c>
      <c r="AG604" t="s">
        <v>113</v>
      </c>
    </row>
    <row r="605" spans="1:60" x14ac:dyDescent="0.2">
      <c r="A605" s="152"/>
      <c r="B605" s="153" t="s">
        <v>31</v>
      </c>
      <c r="C605" s="206"/>
      <c r="D605" s="154"/>
      <c r="E605" s="155"/>
      <c r="F605" s="155"/>
      <c r="G605" s="194">
        <f>G8+G48+G57+G64+G85+G117+G119+G122+G125+G134+G204+G222+G261+G308+G345+G394+G542+G587+G597</f>
        <v>0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AE605">
        <f>SUMIF(L7:L603,AE604,G7:G603)</f>
        <v>0</v>
      </c>
      <c r="AF605">
        <f>SUMIF(L7:L603,AF604,G7:G603)</f>
        <v>0</v>
      </c>
      <c r="AG605" t="s">
        <v>490</v>
      </c>
    </row>
    <row r="606" spans="1:60" x14ac:dyDescent="0.2">
      <c r="A606" s="3"/>
      <c r="B606" s="4"/>
      <c r="C606" s="205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60" x14ac:dyDescent="0.2">
      <c r="A607" s="3"/>
      <c r="B607" s="4"/>
      <c r="C607" s="205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60" x14ac:dyDescent="0.2">
      <c r="A608" s="277" t="s">
        <v>491</v>
      </c>
      <c r="B608" s="277"/>
      <c r="C608" s="278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33" x14ac:dyDescent="0.2">
      <c r="A609" s="279"/>
      <c r="B609" s="280"/>
      <c r="C609" s="281"/>
      <c r="D609" s="280"/>
      <c r="E609" s="280"/>
      <c r="F609" s="280"/>
      <c r="G609" s="28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AG609" t="s">
        <v>492</v>
      </c>
    </row>
    <row r="610" spans="1:33" x14ac:dyDescent="0.2">
      <c r="A610" s="283"/>
      <c r="B610" s="284"/>
      <c r="C610" s="285"/>
      <c r="D610" s="284"/>
      <c r="E610" s="284"/>
      <c r="F610" s="284"/>
      <c r="G610" s="28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33" x14ac:dyDescent="0.2">
      <c r="A611" s="283"/>
      <c r="B611" s="284"/>
      <c r="C611" s="285"/>
      <c r="D611" s="284"/>
      <c r="E611" s="284"/>
      <c r="F611" s="284"/>
      <c r="G611" s="28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33" x14ac:dyDescent="0.2">
      <c r="A612" s="283"/>
      <c r="B612" s="284"/>
      <c r="C612" s="285"/>
      <c r="D612" s="284"/>
      <c r="E612" s="284"/>
      <c r="F612" s="284"/>
      <c r="G612" s="28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33" x14ac:dyDescent="0.2">
      <c r="A613" s="287"/>
      <c r="B613" s="288"/>
      <c r="C613" s="289"/>
      <c r="D613" s="288"/>
      <c r="E613" s="288"/>
      <c r="F613" s="288"/>
      <c r="G613" s="290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33" x14ac:dyDescent="0.2">
      <c r="A614" s="3"/>
      <c r="B614" s="4"/>
      <c r="C614" s="205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33" x14ac:dyDescent="0.2">
      <c r="C615" s="207"/>
      <c r="D615" s="10"/>
      <c r="AG615" t="s">
        <v>495</v>
      </c>
    </row>
    <row r="616" spans="1:33" x14ac:dyDescent="0.2">
      <c r="D616" s="10"/>
    </row>
    <row r="617" spans="1:33" x14ac:dyDescent="0.2">
      <c r="D617" s="10"/>
    </row>
    <row r="618" spans="1:33" x14ac:dyDescent="0.2">
      <c r="D618" s="10"/>
    </row>
    <row r="619" spans="1:33" x14ac:dyDescent="0.2">
      <c r="D619" s="10"/>
    </row>
    <row r="620" spans="1:33" x14ac:dyDescent="0.2">
      <c r="D620" s="10"/>
    </row>
    <row r="621" spans="1:33" x14ac:dyDescent="0.2">
      <c r="D621" s="10"/>
    </row>
    <row r="622" spans="1:33" x14ac:dyDescent="0.2">
      <c r="D622" s="10"/>
    </row>
    <row r="623" spans="1:33" x14ac:dyDescent="0.2">
      <c r="D623" s="10"/>
    </row>
    <row r="624" spans="1:33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9">
    <mergeCell ref="A608:C608"/>
    <mergeCell ref="A609:G613"/>
    <mergeCell ref="C10:G10"/>
    <mergeCell ref="C22:G22"/>
    <mergeCell ref="C31:G31"/>
    <mergeCell ref="C59:G59"/>
    <mergeCell ref="C196:G196"/>
    <mergeCell ref="A1:G1"/>
    <mergeCell ref="C2:G2"/>
    <mergeCell ref="C3:G3"/>
    <mergeCell ref="C4:G4"/>
    <mergeCell ref="C77:G77"/>
    <mergeCell ref="C121:G121"/>
    <mergeCell ref="C124:G124"/>
    <mergeCell ref="C141:G141"/>
    <mergeCell ref="C195:G195"/>
    <mergeCell ref="C546:G546"/>
    <mergeCell ref="C206:G206"/>
    <mergeCell ref="C230:G230"/>
    <mergeCell ref="C310:G310"/>
    <mergeCell ref="C328:G328"/>
    <mergeCell ref="C334:G334"/>
    <mergeCell ref="C340:G340"/>
    <mergeCell ref="C364:G364"/>
    <mergeCell ref="C388:G388"/>
    <mergeCell ref="C458:G458"/>
    <mergeCell ref="C494:G494"/>
    <mergeCell ref="C544:G544"/>
    <mergeCell ref="C561:G561"/>
    <mergeCell ref="C547:G547"/>
    <mergeCell ref="C549:G549"/>
    <mergeCell ref="C551:G551"/>
    <mergeCell ref="C552:G552"/>
    <mergeCell ref="C553:G553"/>
    <mergeCell ref="C554:G554"/>
    <mergeCell ref="C555:G555"/>
    <mergeCell ref="C556:G556"/>
    <mergeCell ref="C557:G557"/>
    <mergeCell ref="C558:G558"/>
    <mergeCell ref="C560:G560"/>
    <mergeCell ref="C573:G573"/>
    <mergeCell ref="C562:G562"/>
    <mergeCell ref="C563:G563"/>
    <mergeCell ref="C564:G564"/>
    <mergeCell ref="C565:G565"/>
    <mergeCell ref="C566:G566"/>
    <mergeCell ref="C567:G567"/>
    <mergeCell ref="C568:G568"/>
    <mergeCell ref="C569:G569"/>
    <mergeCell ref="C570:G570"/>
    <mergeCell ref="C571:G571"/>
    <mergeCell ref="C572:G572"/>
    <mergeCell ref="C586:G586"/>
    <mergeCell ref="C574:G574"/>
    <mergeCell ref="C575:G575"/>
    <mergeCell ref="C576:G576"/>
    <mergeCell ref="C578:G578"/>
    <mergeCell ref="C579:G579"/>
    <mergeCell ref="C580:G580"/>
    <mergeCell ref="C581:G581"/>
    <mergeCell ref="C582:G582"/>
    <mergeCell ref="C583:G583"/>
    <mergeCell ref="C584:G584"/>
    <mergeCell ref="C585:G585"/>
    <mergeCell ref="C591:G591"/>
    <mergeCell ref="C594:G594"/>
    <mergeCell ref="C599:G599"/>
    <mergeCell ref="C601:G601"/>
    <mergeCell ref="C603:G60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22.19 22.19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'22.19 22.19 Pol'!Názvy_tisku</vt:lpstr>
      <vt:lpstr>oadresa</vt:lpstr>
      <vt:lpstr>Stavba!Objednatel</vt:lpstr>
      <vt:lpstr>Stavba!Objekt</vt:lpstr>
      <vt:lpstr>'22.19 22.19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Radomír Marvan</cp:lastModifiedBy>
  <cp:lastPrinted>2019-03-19T12:27:02Z</cp:lastPrinted>
  <dcterms:created xsi:type="dcterms:W3CDTF">2009-04-08T07:15:50Z</dcterms:created>
  <dcterms:modified xsi:type="dcterms:W3CDTF">2022-06-16T10:21:01Z</dcterms:modified>
</cp:coreProperties>
</file>