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2\898 Brno, Kotlářská\"/>
    </mc:Choice>
  </mc:AlternateContent>
  <xr:revisionPtr revIDLastSave="0" documentId="8_{0CAE7BD8-8EA0-457A-B797-9284BB7289A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0 Pol" sheetId="12" r:id="rId4"/>
    <sheet name="01 01b Pol" sheetId="13" r:id="rId5"/>
    <sheet name="01 02 Pol" sheetId="14" r:id="rId6"/>
    <sheet name="01 03 Pol" sheetId="15" r:id="rId7"/>
    <sheet name="01 04 Pol" sheetId="16" r:id="rId8"/>
    <sheet name="01 05 Pol" sheetId="17" r:id="rId9"/>
  </sheets>
  <externalReferences>
    <externalReference r:id="rId10"/>
  </externalReferences>
  <definedNames>
    <definedName name="CelkemDPHVypocet" localSheetId="1">Stavba!$H$47</definedName>
    <definedName name="CenaCelkem">Stavba!$G$29</definedName>
    <definedName name="CenaCelkemBezDPH">Stavba!$G$28</definedName>
    <definedName name="CenaCelkemVypocet" localSheetId="1">Stavba!$I$47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00 Pol'!$1:$7</definedName>
    <definedName name="_xlnm.Print_Titles" localSheetId="4">'01 01b Pol'!$1:$7</definedName>
    <definedName name="_xlnm.Print_Titles" localSheetId="5">'01 02 Pol'!$1:$7</definedName>
    <definedName name="_xlnm.Print_Titles" localSheetId="6">'01 03 Pol'!$1:$7</definedName>
    <definedName name="_xlnm.Print_Titles" localSheetId="7">'01 04 Pol'!$1:$7</definedName>
    <definedName name="_xlnm.Print_Titles" localSheetId="8">'01 05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00 Pol'!$A$1:$Y$26</definedName>
    <definedName name="_xlnm.Print_Area" localSheetId="4">'01 01b Pol'!$A$1:$Y$469</definedName>
    <definedName name="_xlnm.Print_Area" localSheetId="5">'01 02 Pol'!$A$1:$Y$85</definedName>
    <definedName name="_xlnm.Print_Area" localSheetId="6">'01 03 Pol'!$A$1:$Y$99</definedName>
    <definedName name="_xlnm.Print_Area" localSheetId="7">'01 04 Pol'!$A$1:$Y$40</definedName>
    <definedName name="_xlnm.Print_Area" localSheetId="8">'01 05 Pol'!$A$1:$Y$27</definedName>
    <definedName name="_xlnm.Print_Area" localSheetId="1">Stavba!$A$1:$J$93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Stavba!$F$47</definedName>
    <definedName name="ZakladDPHZakl">Stavba!$G$25</definedName>
    <definedName name="ZakladDPHZaklVypocet" localSheetId="1">Stavba!$G$47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17" i="17"/>
  <c r="I8" i="17"/>
  <c r="O8" i="17"/>
  <c r="G9" i="17"/>
  <c r="G8" i="17" s="1"/>
  <c r="I9" i="17"/>
  <c r="K9" i="17"/>
  <c r="K8" i="17" s="1"/>
  <c r="M9" i="17"/>
  <c r="M8" i="17" s="1"/>
  <c r="O9" i="17"/>
  <c r="Q9" i="17"/>
  <c r="Q8" i="17" s="1"/>
  <c r="V9" i="17"/>
  <c r="V8" i="17" s="1"/>
  <c r="K11" i="17"/>
  <c r="G12" i="17"/>
  <c r="M12" i="17" s="1"/>
  <c r="I12" i="17"/>
  <c r="I11" i="17" s="1"/>
  <c r="K12" i="17"/>
  <c r="O12" i="17"/>
  <c r="O11" i="17" s="1"/>
  <c r="Q12" i="17"/>
  <c r="V12" i="17"/>
  <c r="V11" i="17" s="1"/>
  <c r="G13" i="17"/>
  <c r="M13" i="17" s="1"/>
  <c r="I13" i="17"/>
  <c r="K13" i="17"/>
  <c r="O13" i="17"/>
  <c r="Q13" i="17"/>
  <c r="Q11" i="17" s="1"/>
  <c r="V13" i="17"/>
  <c r="G15" i="17"/>
  <c r="I15" i="17"/>
  <c r="K15" i="17"/>
  <c r="M15" i="17"/>
  <c r="O15" i="17"/>
  <c r="Q15" i="17"/>
  <c r="V15" i="17"/>
  <c r="AE17" i="17"/>
  <c r="G30" i="16"/>
  <c r="G8" i="16"/>
  <c r="O8" i="16"/>
  <c r="V8" i="16"/>
  <c r="G9" i="16"/>
  <c r="I9" i="16"/>
  <c r="I8" i="16" s="1"/>
  <c r="K9" i="16"/>
  <c r="K8" i="16" s="1"/>
  <c r="M9" i="16"/>
  <c r="M8" i="16" s="1"/>
  <c r="O9" i="16"/>
  <c r="Q9" i="16"/>
  <c r="Q8" i="16" s="1"/>
  <c r="V9" i="16"/>
  <c r="K12" i="16"/>
  <c r="G13" i="16"/>
  <c r="M13" i="16" s="1"/>
  <c r="I13" i="16"/>
  <c r="I12" i="16" s="1"/>
  <c r="K13" i="16"/>
  <c r="O13" i="16"/>
  <c r="Q13" i="16"/>
  <c r="Q12" i="16" s="1"/>
  <c r="V13" i="16"/>
  <c r="V12" i="16" s="1"/>
  <c r="G17" i="16"/>
  <c r="M17" i="16" s="1"/>
  <c r="I17" i="16"/>
  <c r="K17" i="16"/>
  <c r="O17" i="16"/>
  <c r="O12" i="16" s="1"/>
  <c r="Q17" i="16"/>
  <c r="V17" i="16"/>
  <c r="Q21" i="16"/>
  <c r="G22" i="16"/>
  <c r="G21" i="16" s="1"/>
  <c r="I22" i="16"/>
  <c r="K22" i="16"/>
  <c r="K21" i="16" s="1"/>
  <c r="M22" i="16"/>
  <c r="M21" i="16" s="1"/>
  <c r="O22" i="16"/>
  <c r="O21" i="16" s="1"/>
  <c r="Q22" i="16"/>
  <c r="V22" i="16"/>
  <c r="V21" i="16" s="1"/>
  <c r="G24" i="16"/>
  <c r="I24" i="16"/>
  <c r="I21" i="16" s="1"/>
  <c r="K24" i="16"/>
  <c r="M24" i="16"/>
  <c r="O24" i="16"/>
  <c r="Q24" i="16"/>
  <c r="V24" i="16"/>
  <c r="G26" i="16"/>
  <c r="M26" i="16" s="1"/>
  <c r="I26" i="16"/>
  <c r="K26" i="16"/>
  <c r="O26" i="16"/>
  <c r="Q26" i="16"/>
  <c r="V26" i="16"/>
  <c r="AE30" i="16"/>
  <c r="AF30" i="16"/>
  <c r="G89" i="15"/>
  <c r="O8" i="15"/>
  <c r="G9" i="15"/>
  <c r="G8" i="15" s="1"/>
  <c r="I9" i="15"/>
  <c r="K9" i="15"/>
  <c r="K8" i="15" s="1"/>
  <c r="M9" i="15"/>
  <c r="M8" i="15" s="1"/>
  <c r="O9" i="15"/>
  <c r="Q9" i="15"/>
  <c r="Q8" i="15" s="1"/>
  <c r="V9" i="15"/>
  <c r="V8" i="15" s="1"/>
  <c r="G12" i="15"/>
  <c r="I12" i="15"/>
  <c r="I8" i="15" s="1"/>
  <c r="K12" i="15"/>
  <c r="M12" i="15"/>
  <c r="O12" i="15"/>
  <c r="Q12" i="15"/>
  <c r="V12" i="15"/>
  <c r="I15" i="15"/>
  <c r="G16" i="15"/>
  <c r="M16" i="15" s="1"/>
  <c r="I16" i="15"/>
  <c r="K16" i="15"/>
  <c r="K15" i="15" s="1"/>
  <c r="O16" i="15"/>
  <c r="Q16" i="15"/>
  <c r="Q15" i="15" s="1"/>
  <c r="V16" i="15"/>
  <c r="V15" i="15" s="1"/>
  <c r="G19" i="15"/>
  <c r="M19" i="15" s="1"/>
  <c r="I19" i="15"/>
  <c r="K19" i="15"/>
  <c r="O19" i="15"/>
  <c r="O15" i="15" s="1"/>
  <c r="Q19" i="15"/>
  <c r="V19" i="15"/>
  <c r="O22" i="15"/>
  <c r="G23" i="15"/>
  <c r="G22" i="15" s="1"/>
  <c r="I23" i="15"/>
  <c r="K23" i="15"/>
  <c r="K22" i="15" s="1"/>
  <c r="M23" i="15"/>
  <c r="M22" i="15" s="1"/>
  <c r="O23" i="15"/>
  <c r="Q23" i="15"/>
  <c r="Q22" i="15" s="1"/>
  <c r="V23" i="15"/>
  <c r="V22" i="15" s="1"/>
  <c r="G26" i="15"/>
  <c r="I26" i="15"/>
  <c r="I22" i="15" s="1"/>
  <c r="K26" i="15"/>
  <c r="M26" i="15"/>
  <c r="O26" i="15"/>
  <c r="Q26" i="15"/>
  <c r="V26" i="15"/>
  <c r="G30" i="15"/>
  <c r="M30" i="15" s="1"/>
  <c r="I30" i="15"/>
  <c r="K30" i="15"/>
  <c r="K29" i="15" s="1"/>
  <c r="O30" i="15"/>
  <c r="Q30" i="15"/>
  <c r="Q29" i="15" s="1"/>
  <c r="V30" i="15"/>
  <c r="V29" i="15" s="1"/>
  <c r="G33" i="15"/>
  <c r="M33" i="15" s="1"/>
  <c r="I33" i="15"/>
  <c r="K33" i="15"/>
  <c r="O33" i="15"/>
  <c r="O29" i="15" s="1"/>
  <c r="Q33" i="15"/>
  <c r="V33" i="15"/>
  <c r="G39" i="15"/>
  <c r="I39" i="15"/>
  <c r="K39" i="15"/>
  <c r="M39" i="15"/>
  <c r="O39" i="15"/>
  <c r="Q39" i="15"/>
  <c r="V39" i="15"/>
  <c r="G42" i="15"/>
  <c r="I42" i="15"/>
  <c r="K42" i="15"/>
  <c r="M42" i="15"/>
  <c r="O42" i="15"/>
  <c r="Q42" i="15"/>
  <c r="V42" i="15"/>
  <c r="G48" i="15"/>
  <c r="I48" i="15"/>
  <c r="K48" i="15"/>
  <c r="M48" i="15"/>
  <c r="O48" i="15"/>
  <c r="Q48" i="15"/>
  <c r="V48" i="15"/>
  <c r="G49" i="15"/>
  <c r="M49" i="15" s="1"/>
  <c r="I49" i="15"/>
  <c r="I29" i="15" s="1"/>
  <c r="K49" i="15"/>
  <c r="O49" i="15"/>
  <c r="Q49" i="15"/>
  <c r="V49" i="15"/>
  <c r="G57" i="15"/>
  <c r="M57" i="15" s="1"/>
  <c r="I57" i="15"/>
  <c r="K57" i="15"/>
  <c r="O57" i="15"/>
  <c r="Q57" i="15"/>
  <c r="V57" i="15"/>
  <c r="G65" i="15"/>
  <c r="I65" i="15"/>
  <c r="K65" i="15"/>
  <c r="M65" i="15"/>
  <c r="O65" i="15"/>
  <c r="Q65" i="15"/>
  <c r="V65" i="15"/>
  <c r="O66" i="15"/>
  <c r="G67" i="15"/>
  <c r="G66" i="15" s="1"/>
  <c r="I67" i="15"/>
  <c r="K67" i="15"/>
  <c r="K66" i="15" s="1"/>
  <c r="M67" i="15"/>
  <c r="M66" i="15" s="1"/>
  <c r="O67" i="15"/>
  <c r="Q67" i="15"/>
  <c r="Q66" i="15" s="1"/>
  <c r="V67" i="15"/>
  <c r="V66" i="15" s="1"/>
  <c r="G70" i="15"/>
  <c r="I70" i="15"/>
  <c r="I66" i="15" s="1"/>
  <c r="K70" i="15"/>
  <c r="M70" i="15"/>
  <c r="O70" i="15"/>
  <c r="Q70" i="15"/>
  <c r="V70" i="15"/>
  <c r="G73" i="15"/>
  <c r="M73" i="15" s="1"/>
  <c r="I73" i="15"/>
  <c r="K73" i="15"/>
  <c r="O73" i="15"/>
  <c r="Q73" i="15"/>
  <c r="V73" i="15"/>
  <c r="G76" i="15"/>
  <c r="M76" i="15" s="1"/>
  <c r="I76" i="15"/>
  <c r="K76" i="15"/>
  <c r="O76" i="15"/>
  <c r="Q76" i="15"/>
  <c r="V76" i="15"/>
  <c r="G79" i="15"/>
  <c r="I79" i="15"/>
  <c r="K79" i="15"/>
  <c r="M79" i="15"/>
  <c r="O79" i="15"/>
  <c r="Q79" i="15"/>
  <c r="V79" i="15"/>
  <c r="G82" i="15"/>
  <c r="I82" i="15"/>
  <c r="K82" i="15"/>
  <c r="M82" i="15"/>
  <c r="O82" i="15"/>
  <c r="Q82" i="15"/>
  <c r="V82" i="15"/>
  <c r="G85" i="15"/>
  <c r="I85" i="15"/>
  <c r="K85" i="15"/>
  <c r="M85" i="15"/>
  <c r="O85" i="15"/>
  <c r="Q85" i="15"/>
  <c r="V85" i="15"/>
  <c r="K86" i="15"/>
  <c r="Q86" i="15"/>
  <c r="G87" i="15"/>
  <c r="M87" i="15" s="1"/>
  <c r="M86" i="15" s="1"/>
  <c r="I87" i="15"/>
  <c r="I86" i="15" s="1"/>
  <c r="K87" i="15"/>
  <c r="O87" i="15"/>
  <c r="O86" i="15" s="1"/>
  <c r="Q87" i="15"/>
  <c r="V87" i="15"/>
  <c r="V86" i="15" s="1"/>
  <c r="AE89" i="15"/>
  <c r="G75" i="14"/>
  <c r="G9" i="14"/>
  <c r="I9" i="14"/>
  <c r="I8" i="14" s="1"/>
  <c r="K9" i="14"/>
  <c r="K8" i="14" s="1"/>
  <c r="M9" i="14"/>
  <c r="O9" i="14"/>
  <c r="Q9" i="14"/>
  <c r="Q8" i="14" s="1"/>
  <c r="V9" i="14"/>
  <c r="G10" i="14"/>
  <c r="G8" i="14" s="1"/>
  <c r="I10" i="14"/>
  <c r="K10" i="14"/>
  <c r="O10" i="14"/>
  <c r="Q10" i="14"/>
  <c r="V10" i="14"/>
  <c r="V8" i="14" s="1"/>
  <c r="G11" i="14"/>
  <c r="M11" i="14" s="1"/>
  <c r="I11" i="14"/>
  <c r="K11" i="14"/>
  <c r="O11" i="14"/>
  <c r="Q11" i="14"/>
  <c r="V11" i="14"/>
  <c r="G12" i="14"/>
  <c r="M12" i="14" s="1"/>
  <c r="I12" i="14"/>
  <c r="K12" i="14"/>
  <c r="O12" i="14"/>
  <c r="Q12" i="14"/>
  <c r="V12" i="14"/>
  <c r="G13" i="14"/>
  <c r="I13" i="14"/>
  <c r="K13" i="14"/>
  <c r="M13" i="14"/>
  <c r="O13" i="14"/>
  <c r="O8" i="14" s="1"/>
  <c r="Q13" i="14"/>
  <c r="V13" i="14"/>
  <c r="G14" i="14"/>
  <c r="I14" i="14"/>
  <c r="K14" i="14"/>
  <c r="M14" i="14"/>
  <c r="O14" i="14"/>
  <c r="Q14" i="14"/>
  <c r="V14" i="14"/>
  <c r="G15" i="14"/>
  <c r="I15" i="14"/>
  <c r="K15" i="14"/>
  <c r="M15" i="14"/>
  <c r="O15" i="14"/>
  <c r="Q15" i="14"/>
  <c r="V15" i="14"/>
  <c r="G16" i="14"/>
  <c r="M16" i="14" s="1"/>
  <c r="I16" i="14"/>
  <c r="K16" i="14"/>
  <c r="O16" i="14"/>
  <c r="Q16" i="14"/>
  <c r="V16" i="14"/>
  <c r="G17" i="14"/>
  <c r="M17" i="14" s="1"/>
  <c r="I17" i="14"/>
  <c r="K17" i="14"/>
  <c r="O17" i="14"/>
  <c r="Q17" i="14"/>
  <c r="V17" i="14"/>
  <c r="G18" i="14"/>
  <c r="M18" i="14" s="1"/>
  <c r="I18" i="14"/>
  <c r="K18" i="14"/>
  <c r="O18" i="14"/>
  <c r="Q18" i="14"/>
  <c r="V18" i="14"/>
  <c r="G19" i="14"/>
  <c r="I19" i="14"/>
  <c r="K19" i="14"/>
  <c r="M19" i="14"/>
  <c r="O19" i="14"/>
  <c r="Q19" i="14"/>
  <c r="V19" i="14"/>
  <c r="G20" i="14"/>
  <c r="I20" i="14"/>
  <c r="K20" i="14"/>
  <c r="M20" i="14"/>
  <c r="O20" i="14"/>
  <c r="Q20" i="14"/>
  <c r="V20" i="14"/>
  <c r="G21" i="14"/>
  <c r="I21" i="14"/>
  <c r="K21" i="14"/>
  <c r="M21" i="14"/>
  <c r="O21" i="14"/>
  <c r="Q21" i="14"/>
  <c r="V21" i="14"/>
  <c r="G22" i="14"/>
  <c r="M22" i="14" s="1"/>
  <c r="I22" i="14"/>
  <c r="K22" i="14"/>
  <c r="O22" i="14"/>
  <c r="Q22" i="14"/>
  <c r="V22" i="14"/>
  <c r="G23" i="14"/>
  <c r="M23" i="14" s="1"/>
  <c r="I23" i="14"/>
  <c r="K23" i="14"/>
  <c r="O23" i="14"/>
  <c r="Q23" i="14"/>
  <c r="V23" i="14"/>
  <c r="G24" i="14"/>
  <c r="M24" i="14" s="1"/>
  <c r="I24" i="14"/>
  <c r="K24" i="14"/>
  <c r="O24" i="14"/>
  <c r="Q24" i="14"/>
  <c r="V24" i="14"/>
  <c r="G25" i="14"/>
  <c r="I25" i="14"/>
  <c r="K25" i="14"/>
  <c r="M25" i="14"/>
  <c r="O25" i="14"/>
  <c r="Q25" i="14"/>
  <c r="V25" i="14"/>
  <c r="G26" i="14"/>
  <c r="I26" i="14"/>
  <c r="K26" i="14"/>
  <c r="M26" i="14"/>
  <c r="O26" i="14"/>
  <c r="Q26" i="14"/>
  <c r="V26" i="14"/>
  <c r="G27" i="14"/>
  <c r="I27" i="14"/>
  <c r="K27" i="14"/>
  <c r="M27" i="14"/>
  <c r="O27" i="14"/>
  <c r="Q27" i="14"/>
  <c r="V27" i="14"/>
  <c r="G28" i="14"/>
  <c r="M28" i="14" s="1"/>
  <c r="I28" i="14"/>
  <c r="K28" i="14"/>
  <c r="O28" i="14"/>
  <c r="Q28" i="14"/>
  <c r="V28" i="14"/>
  <c r="G29" i="14"/>
  <c r="M29" i="14" s="1"/>
  <c r="I29" i="14"/>
  <c r="K29" i="14"/>
  <c r="O29" i="14"/>
  <c r="Q29" i="14"/>
  <c r="V29" i="14"/>
  <c r="G30" i="14"/>
  <c r="M30" i="14" s="1"/>
  <c r="I30" i="14"/>
  <c r="K30" i="14"/>
  <c r="O30" i="14"/>
  <c r="Q30" i="14"/>
  <c r="V30" i="14"/>
  <c r="G32" i="14"/>
  <c r="I32" i="14"/>
  <c r="K32" i="14"/>
  <c r="K31" i="14" s="1"/>
  <c r="M32" i="14"/>
  <c r="O32" i="14"/>
  <c r="Q32" i="14"/>
  <c r="V32" i="14"/>
  <c r="G33" i="14"/>
  <c r="I33" i="14"/>
  <c r="I31" i="14" s="1"/>
  <c r="K33" i="14"/>
  <c r="M33" i="14"/>
  <c r="O33" i="14"/>
  <c r="Q33" i="14"/>
  <c r="V33" i="14"/>
  <c r="G34" i="14"/>
  <c r="G31" i="14" s="1"/>
  <c r="I34" i="14"/>
  <c r="K34" i="14"/>
  <c r="O34" i="14"/>
  <c r="Q34" i="14"/>
  <c r="V34" i="14"/>
  <c r="V31" i="14" s="1"/>
  <c r="G35" i="14"/>
  <c r="M35" i="14" s="1"/>
  <c r="I35" i="14"/>
  <c r="K35" i="14"/>
  <c r="O35" i="14"/>
  <c r="Q35" i="14"/>
  <c r="V35" i="14"/>
  <c r="G36" i="14"/>
  <c r="M36" i="14" s="1"/>
  <c r="I36" i="14"/>
  <c r="K36" i="14"/>
  <c r="O36" i="14"/>
  <c r="Q36" i="14"/>
  <c r="Q31" i="14" s="1"/>
  <c r="V36" i="14"/>
  <c r="G37" i="14"/>
  <c r="I37" i="14"/>
  <c r="K37" i="14"/>
  <c r="M37" i="14"/>
  <c r="O37" i="14"/>
  <c r="O31" i="14" s="1"/>
  <c r="Q37" i="14"/>
  <c r="V37" i="14"/>
  <c r="G38" i="14"/>
  <c r="I38" i="14"/>
  <c r="K38" i="14"/>
  <c r="M38" i="14"/>
  <c r="O38" i="14"/>
  <c r="Q38" i="14"/>
  <c r="V38" i="14"/>
  <c r="G39" i="14"/>
  <c r="I39" i="14"/>
  <c r="K39" i="14"/>
  <c r="M39" i="14"/>
  <c r="O39" i="14"/>
  <c r="Q39" i="14"/>
  <c r="V39" i="14"/>
  <c r="G41" i="14"/>
  <c r="M41" i="14" s="1"/>
  <c r="I41" i="14"/>
  <c r="K41" i="14"/>
  <c r="O41" i="14"/>
  <c r="Q41" i="14"/>
  <c r="Q40" i="14" s="1"/>
  <c r="V41" i="14"/>
  <c r="V40" i="14" s="1"/>
  <c r="G42" i="14"/>
  <c r="M42" i="14" s="1"/>
  <c r="I42" i="14"/>
  <c r="K42" i="14"/>
  <c r="O42" i="14"/>
  <c r="O40" i="14" s="1"/>
  <c r="Q42" i="14"/>
  <c r="V42" i="14"/>
  <c r="G43" i="14"/>
  <c r="I43" i="14"/>
  <c r="K43" i="14"/>
  <c r="M43" i="14"/>
  <c r="O43" i="14"/>
  <c r="Q43" i="14"/>
  <c r="V43" i="14"/>
  <c r="G44" i="14"/>
  <c r="I44" i="14"/>
  <c r="K44" i="14"/>
  <c r="M44" i="14"/>
  <c r="O44" i="14"/>
  <c r="Q44" i="14"/>
  <c r="V44" i="14"/>
  <c r="G45" i="14"/>
  <c r="I45" i="14"/>
  <c r="K45" i="14"/>
  <c r="K40" i="14" s="1"/>
  <c r="M45" i="14"/>
  <c r="O45" i="14"/>
  <c r="Q45" i="14"/>
  <c r="V45" i="14"/>
  <c r="G46" i="14"/>
  <c r="M46" i="14" s="1"/>
  <c r="I46" i="14"/>
  <c r="I40" i="14" s="1"/>
  <c r="K46" i="14"/>
  <c r="O46" i="14"/>
  <c r="Q46" i="14"/>
  <c r="V46" i="14"/>
  <c r="G47" i="14"/>
  <c r="M47" i="14" s="1"/>
  <c r="I47" i="14"/>
  <c r="K47" i="14"/>
  <c r="O47" i="14"/>
  <c r="Q47" i="14"/>
  <c r="V47" i="14"/>
  <c r="G48" i="14"/>
  <c r="M48" i="14" s="1"/>
  <c r="I48" i="14"/>
  <c r="K48" i="14"/>
  <c r="O48" i="14"/>
  <c r="Q48" i="14"/>
  <c r="V48" i="14"/>
  <c r="G49" i="14"/>
  <c r="I49" i="14"/>
  <c r="K49" i="14"/>
  <c r="M49" i="14"/>
  <c r="O49" i="14"/>
  <c r="Q49" i="14"/>
  <c r="V49" i="14"/>
  <c r="G50" i="14"/>
  <c r="I50" i="14"/>
  <c r="K50" i="14"/>
  <c r="M50" i="14"/>
  <c r="O50" i="14"/>
  <c r="Q50" i="14"/>
  <c r="V50" i="14"/>
  <c r="G51" i="14"/>
  <c r="I51" i="14"/>
  <c r="K51" i="14"/>
  <c r="M51" i="14"/>
  <c r="O51" i="14"/>
  <c r="Q51" i="14"/>
  <c r="V51" i="14"/>
  <c r="G52" i="14"/>
  <c r="M52" i="14" s="1"/>
  <c r="I52" i="14"/>
  <c r="K52" i="14"/>
  <c r="O52" i="14"/>
  <c r="Q52" i="14"/>
  <c r="V52" i="14"/>
  <c r="G53" i="14"/>
  <c r="M53" i="14" s="1"/>
  <c r="I53" i="14"/>
  <c r="K53" i="14"/>
  <c r="O53" i="14"/>
  <c r="Q53" i="14"/>
  <c r="V53" i="14"/>
  <c r="G54" i="14"/>
  <c r="M54" i="14" s="1"/>
  <c r="I54" i="14"/>
  <c r="K54" i="14"/>
  <c r="O54" i="14"/>
  <c r="Q54" i="14"/>
  <c r="V54" i="14"/>
  <c r="G55" i="14"/>
  <c r="I55" i="14"/>
  <c r="K55" i="14"/>
  <c r="M55" i="14"/>
  <c r="O55" i="14"/>
  <c r="Q55" i="14"/>
  <c r="V55" i="14"/>
  <c r="G56" i="14"/>
  <c r="I56" i="14"/>
  <c r="K56" i="14"/>
  <c r="M56" i="14"/>
  <c r="O56" i="14"/>
  <c r="Q56" i="14"/>
  <c r="V56" i="14"/>
  <c r="G57" i="14"/>
  <c r="I57" i="14"/>
  <c r="K57" i="14"/>
  <c r="M57" i="14"/>
  <c r="O57" i="14"/>
  <c r="Q57" i="14"/>
  <c r="V57" i="14"/>
  <c r="G58" i="14"/>
  <c r="M58" i="14" s="1"/>
  <c r="I58" i="14"/>
  <c r="K58" i="14"/>
  <c r="O58" i="14"/>
  <c r="Q58" i="14"/>
  <c r="V58" i="14"/>
  <c r="G59" i="14"/>
  <c r="M59" i="14" s="1"/>
  <c r="I59" i="14"/>
  <c r="K59" i="14"/>
  <c r="O59" i="14"/>
  <c r="Q59" i="14"/>
  <c r="V59" i="14"/>
  <c r="G60" i="14"/>
  <c r="M60" i="14" s="1"/>
  <c r="I60" i="14"/>
  <c r="K60" i="14"/>
  <c r="O60" i="14"/>
  <c r="Q60" i="14"/>
  <c r="V60" i="14"/>
  <c r="G61" i="14"/>
  <c r="I61" i="14"/>
  <c r="K61" i="14"/>
  <c r="M61" i="14"/>
  <c r="O61" i="14"/>
  <c r="Q61" i="14"/>
  <c r="V61" i="14"/>
  <c r="G62" i="14"/>
  <c r="I62" i="14"/>
  <c r="K62" i="14"/>
  <c r="M62" i="14"/>
  <c r="O62" i="14"/>
  <c r="Q62" i="14"/>
  <c r="V62" i="14"/>
  <c r="G63" i="14"/>
  <c r="I63" i="14"/>
  <c r="K63" i="14"/>
  <c r="M63" i="14"/>
  <c r="O63" i="14"/>
  <c r="Q63" i="14"/>
  <c r="V63" i="14"/>
  <c r="G64" i="14"/>
  <c r="M64" i="14" s="1"/>
  <c r="I64" i="14"/>
  <c r="K64" i="14"/>
  <c r="O64" i="14"/>
  <c r="Q64" i="14"/>
  <c r="V64" i="14"/>
  <c r="G65" i="14"/>
  <c r="M65" i="14" s="1"/>
  <c r="I65" i="14"/>
  <c r="K65" i="14"/>
  <c r="O65" i="14"/>
  <c r="Q65" i="14"/>
  <c r="V65" i="14"/>
  <c r="G66" i="14"/>
  <c r="M66" i="14" s="1"/>
  <c r="I66" i="14"/>
  <c r="K66" i="14"/>
  <c r="O66" i="14"/>
  <c r="Q66" i="14"/>
  <c r="V66" i="14"/>
  <c r="G67" i="14"/>
  <c r="I67" i="14"/>
  <c r="K67" i="14"/>
  <c r="M67" i="14"/>
  <c r="O67" i="14"/>
  <c r="Q67" i="14"/>
  <c r="V67" i="14"/>
  <c r="G69" i="14"/>
  <c r="I69" i="14"/>
  <c r="I68" i="14" s="1"/>
  <c r="K69" i="14"/>
  <c r="K68" i="14" s="1"/>
  <c r="M69" i="14"/>
  <c r="O69" i="14"/>
  <c r="Q69" i="14"/>
  <c r="V69" i="14"/>
  <c r="G70" i="14"/>
  <c r="G68" i="14" s="1"/>
  <c r="I70" i="14"/>
  <c r="K70" i="14"/>
  <c r="O70" i="14"/>
  <c r="Q70" i="14"/>
  <c r="V70" i="14"/>
  <c r="V68" i="14" s="1"/>
  <c r="G71" i="14"/>
  <c r="M71" i="14" s="1"/>
  <c r="I71" i="14"/>
  <c r="K71" i="14"/>
  <c r="O71" i="14"/>
  <c r="Q71" i="14"/>
  <c r="Q68" i="14" s="1"/>
  <c r="V71" i="14"/>
  <c r="G72" i="14"/>
  <c r="M72" i="14" s="1"/>
  <c r="I72" i="14"/>
  <c r="K72" i="14"/>
  <c r="O72" i="14"/>
  <c r="Q72" i="14"/>
  <c r="V72" i="14"/>
  <c r="G73" i="14"/>
  <c r="I73" i="14"/>
  <c r="K73" i="14"/>
  <c r="M73" i="14"/>
  <c r="O73" i="14"/>
  <c r="O68" i="14" s="1"/>
  <c r="Q73" i="14"/>
  <c r="V73" i="14"/>
  <c r="AE75" i="14"/>
  <c r="G459" i="13"/>
  <c r="G9" i="13"/>
  <c r="G8" i="13" s="1"/>
  <c r="I9" i="13"/>
  <c r="K9" i="13"/>
  <c r="K8" i="13" s="1"/>
  <c r="M9" i="13"/>
  <c r="M8" i="13" s="1"/>
  <c r="O9" i="13"/>
  <c r="Q9" i="13"/>
  <c r="Q8" i="13" s="1"/>
  <c r="V9" i="13"/>
  <c r="V8" i="13" s="1"/>
  <c r="G11" i="13"/>
  <c r="I11" i="13"/>
  <c r="I8" i="13" s="1"/>
  <c r="K11" i="13"/>
  <c r="M11" i="13"/>
  <c r="O11" i="13"/>
  <c r="Q11" i="13"/>
  <c r="V11" i="13"/>
  <c r="G13" i="13"/>
  <c r="M13" i="13" s="1"/>
  <c r="I13" i="13"/>
  <c r="K13" i="13"/>
  <c r="O13" i="13"/>
  <c r="Q13" i="13"/>
  <c r="V13" i="13"/>
  <c r="G15" i="13"/>
  <c r="M15" i="13" s="1"/>
  <c r="I15" i="13"/>
  <c r="K15" i="13"/>
  <c r="O15" i="13"/>
  <c r="Q15" i="13"/>
  <c r="V15" i="13"/>
  <c r="G17" i="13"/>
  <c r="M17" i="13" s="1"/>
  <c r="I17" i="13"/>
  <c r="K17" i="13"/>
  <c r="O17" i="13"/>
  <c r="O8" i="13" s="1"/>
  <c r="Q17" i="13"/>
  <c r="V17" i="13"/>
  <c r="G19" i="13"/>
  <c r="I19" i="13"/>
  <c r="K19" i="13"/>
  <c r="M19" i="13"/>
  <c r="O19" i="13"/>
  <c r="Q19" i="13"/>
  <c r="V19" i="13"/>
  <c r="G21" i="13"/>
  <c r="I21" i="13"/>
  <c r="K21" i="13"/>
  <c r="M21" i="13"/>
  <c r="O21" i="13"/>
  <c r="Q21" i="13"/>
  <c r="V21" i="13"/>
  <c r="G24" i="13"/>
  <c r="I24" i="13"/>
  <c r="K24" i="13"/>
  <c r="M24" i="13"/>
  <c r="O24" i="13"/>
  <c r="Q24" i="13"/>
  <c r="V24" i="13"/>
  <c r="G28" i="13"/>
  <c r="M28" i="13" s="1"/>
  <c r="I28" i="13"/>
  <c r="K28" i="13"/>
  <c r="O28" i="13"/>
  <c r="Q28" i="13"/>
  <c r="V28" i="13"/>
  <c r="G32" i="13"/>
  <c r="M32" i="13" s="1"/>
  <c r="I32" i="13"/>
  <c r="K32" i="13"/>
  <c r="O32" i="13"/>
  <c r="Q32" i="13"/>
  <c r="V32" i="13"/>
  <c r="G34" i="13"/>
  <c r="I34" i="13"/>
  <c r="K34" i="13"/>
  <c r="M34" i="13"/>
  <c r="O34" i="13"/>
  <c r="Q34" i="13"/>
  <c r="V34" i="13"/>
  <c r="G36" i="13"/>
  <c r="I36" i="13"/>
  <c r="K36" i="13"/>
  <c r="M36" i="13"/>
  <c r="O36" i="13"/>
  <c r="Q36" i="13"/>
  <c r="V36" i="13"/>
  <c r="G38" i="13"/>
  <c r="I38" i="13"/>
  <c r="K38" i="13"/>
  <c r="M38" i="13"/>
  <c r="O38" i="13"/>
  <c r="Q38" i="13"/>
  <c r="V38" i="13"/>
  <c r="G40" i="13"/>
  <c r="M40" i="13" s="1"/>
  <c r="I40" i="13"/>
  <c r="K40" i="13"/>
  <c r="O40" i="13"/>
  <c r="Q40" i="13"/>
  <c r="V40" i="13"/>
  <c r="G45" i="13"/>
  <c r="V45" i="13"/>
  <c r="G46" i="13"/>
  <c r="M46" i="13" s="1"/>
  <c r="I46" i="13"/>
  <c r="K46" i="13"/>
  <c r="K45" i="13" s="1"/>
  <c r="O46" i="13"/>
  <c r="Q46" i="13"/>
  <c r="Q45" i="13" s="1"/>
  <c r="V46" i="13"/>
  <c r="G47" i="13"/>
  <c r="I47" i="13"/>
  <c r="K47" i="13"/>
  <c r="M47" i="13"/>
  <c r="O47" i="13"/>
  <c r="O45" i="13" s="1"/>
  <c r="Q47" i="13"/>
  <c r="V47" i="13"/>
  <c r="G48" i="13"/>
  <c r="I48" i="13"/>
  <c r="K48" i="13"/>
  <c r="M48" i="13"/>
  <c r="O48" i="13"/>
  <c r="Q48" i="13"/>
  <c r="V48" i="13"/>
  <c r="G49" i="13"/>
  <c r="I49" i="13"/>
  <c r="K49" i="13"/>
  <c r="M49" i="13"/>
  <c r="O49" i="13"/>
  <c r="Q49" i="13"/>
  <c r="V49" i="13"/>
  <c r="G50" i="13"/>
  <c r="M50" i="13" s="1"/>
  <c r="I50" i="13"/>
  <c r="I45" i="13" s="1"/>
  <c r="K50" i="13"/>
  <c r="O50" i="13"/>
  <c r="Q50" i="13"/>
  <c r="V50" i="13"/>
  <c r="G51" i="13"/>
  <c r="I51" i="13"/>
  <c r="V51" i="13"/>
  <c r="G52" i="13"/>
  <c r="M52" i="13" s="1"/>
  <c r="M51" i="13" s="1"/>
  <c r="I52" i="13"/>
  <c r="K52" i="13"/>
  <c r="K51" i="13" s="1"/>
  <c r="O52" i="13"/>
  <c r="Q52" i="13"/>
  <c r="Q51" i="13" s="1"/>
  <c r="V52" i="13"/>
  <c r="G56" i="13"/>
  <c r="I56" i="13"/>
  <c r="K56" i="13"/>
  <c r="M56" i="13"/>
  <c r="O56" i="13"/>
  <c r="O51" i="13" s="1"/>
  <c r="Q56" i="13"/>
  <c r="V56" i="13"/>
  <c r="G58" i="13"/>
  <c r="I58" i="13"/>
  <c r="K58" i="13"/>
  <c r="M58" i="13"/>
  <c r="O58" i="13"/>
  <c r="Q58" i="13"/>
  <c r="V58" i="13"/>
  <c r="K60" i="13"/>
  <c r="G61" i="13"/>
  <c r="M61" i="13" s="1"/>
  <c r="I61" i="13"/>
  <c r="I60" i="13" s="1"/>
  <c r="K61" i="13"/>
  <c r="O61" i="13"/>
  <c r="O60" i="13" s="1"/>
  <c r="Q61" i="13"/>
  <c r="Q60" i="13" s="1"/>
  <c r="V61" i="13"/>
  <c r="G64" i="13"/>
  <c r="M64" i="13" s="1"/>
  <c r="I64" i="13"/>
  <c r="K64" i="13"/>
  <c r="O64" i="13"/>
  <c r="Q64" i="13"/>
  <c r="V64" i="13"/>
  <c r="V60" i="13" s="1"/>
  <c r="G67" i="13"/>
  <c r="M67" i="13" s="1"/>
  <c r="I67" i="13"/>
  <c r="K67" i="13"/>
  <c r="O67" i="13"/>
  <c r="Q67" i="13"/>
  <c r="V67" i="13"/>
  <c r="O89" i="13"/>
  <c r="Q89" i="13"/>
  <c r="G90" i="13"/>
  <c r="I90" i="13"/>
  <c r="I89" i="13" s="1"/>
  <c r="K90" i="13"/>
  <c r="M90" i="13"/>
  <c r="M89" i="13" s="1"/>
  <c r="O90" i="13"/>
  <c r="Q90" i="13"/>
  <c r="V90" i="13"/>
  <c r="G97" i="13"/>
  <c r="G89" i="13" s="1"/>
  <c r="I97" i="13"/>
  <c r="K97" i="13"/>
  <c r="K89" i="13" s="1"/>
  <c r="M97" i="13"/>
  <c r="O97" i="13"/>
  <c r="Q97" i="13"/>
  <c r="V97" i="13"/>
  <c r="V89" i="13" s="1"/>
  <c r="I99" i="13"/>
  <c r="K99" i="13"/>
  <c r="G100" i="13"/>
  <c r="M100" i="13" s="1"/>
  <c r="I100" i="13"/>
  <c r="K100" i="13"/>
  <c r="O100" i="13"/>
  <c r="O99" i="13" s="1"/>
  <c r="Q100" i="13"/>
  <c r="V100" i="13"/>
  <c r="V99" i="13" s="1"/>
  <c r="G101" i="13"/>
  <c r="M101" i="13" s="1"/>
  <c r="I101" i="13"/>
  <c r="K101" i="13"/>
  <c r="O101" i="13"/>
  <c r="Q101" i="13"/>
  <c r="Q99" i="13" s="1"/>
  <c r="V101" i="13"/>
  <c r="G102" i="13"/>
  <c r="M102" i="13" s="1"/>
  <c r="I102" i="13"/>
  <c r="K102" i="13"/>
  <c r="O102" i="13"/>
  <c r="Q102" i="13"/>
  <c r="V102" i="13"/>
  <c r="I103" i="13"/>
  <c r="M103" i="13"/>
  <c r="O103" i="13"/>
  <c r="Q103" i="13"/>
  <c r="G104" i="13"/>
  <c r="G103" i="13" s="1"/>
  <c r="I104" i="13"/>
  <c r="K104" i="13"/>
  <c r="K103" i="13" s="1"/>
  <c r="M104" i="13"/>
  <c r="O104" i="13"/>
  <c r="Q104" i="13"/>
  <c r="V104" i="13"/>
  <c r="V103" i="13" s="1"/>
  <c r="I105" i="13"/>
  <c r="K105" i="13"/>
  <c r="G106" i="13"/>
  <c r="M106" i="13" s="1"/>
  <c r="I106" i="13"/>
  <c r="K106" i="13"/>
  <c r="O106" i="13"/>
  <c r="O105" i="13" s="1"/>
  <c r="Q106" i="13"/>
  <c r="V106" i="13"/>
  <c r="V105" i="13" s="1"/>
  <c r="G108" i="13"/>
  <c r="M108" i="13" s="1"/>
  <c r="I108" i="13"/>
  <c r="K108" i="13"/>
  <c r="O108" i="13"/>
  <c r="Q108" i="13"/>
  <c r="Q105" i="13" s="1"/>
  <c r="V108" i="13"/>
  <c r="O109" i="13"/>
  <c r="G110" i="13"/>
  <c r="I110" i="13"/>
  <c r="I109" i="13" s="1"/>
  <c r="K110" i="13"/>
  <c r="M110" i="13"/>
  <c r="O110" i="13"/>
  <c r="Q110" i="13"/>
  <c r="V110" i="13"/>
  <c r="G118" i="13"/>
  <c r="G109" i="13" s="1"/>
  <c r="I118" i="13"/>
  <c r="K118" i="13"/>
  <c r="K109" i="13" s="1"/>
  <c r="M118" i="13"/>
  <c r="O118" i="13"/>
  <c r="Q118" i="13"/>
  <c r="V118" i="13"/>
  <c r="V109" i="13" s="1"/>
  <c r="G126" i="13"/>
  <c r="I126" i="13"/>
  <c r="K126" i="13"/>
  <c r="M126" i="13"/>
  <c r="O126" i="13"/>
  <c r="Q126" i="13"/>
  <c r="V126" i="13"/>
  <c r="G136" i="13"/>
  <c r="M136" i="13" s="1"/>
  <c r="I136" i="13"/>
  <c r="K136" i="13"/>
  <c r="O136" i="13"/>
  <c r="Q136" i="13"/>
  <c r="V136" i="13"/>
  <c r="G138" i="13"/>
  <c r="M138" i="13" s="1"/>
  <c r="I138" i="13"/>
  <c r="K138" i="13"/>
  <c r="O138" i="13"/>
  <c r="Q138" i="13"/>
  <c r="Q109" i="13" s="1"/>
  <c r="V138" i="13"/>
  <c r="G139" i="13"/>
  <c r="K139" i="13"/>
  <c r="O139" i="13"/>
  <c r="Q139" i="13"/>
  <c r="V139" i="13"/>
  <c r="G140" i="13"/>
  <c r="I140" i="13"/>
  <c r="I139" i="13" s="1"/>
  <c r="K140" i="13"/>
  <c r="M140" i="13"/>
  <c r="M139" i="13" s="1"/>
  <c r="O140" i="13"/>
  <c r="Q140" i="13"/>
  <c r="V140" i="13"/>
  <c r="G143" i="13"/>
  <c r="I143" i="13"/>
  <c r="I142" i="13" s="1"/>
  <c r="K143" i="13"/>
  <c r="M143" i="13"/>
  <c r="O143" i="13"/>
  <c r="Q143" i="13"/>
  <c r="Q142" i="13" s="1"/>
  <c r="V143" i="13"/>
  <c r="G145" i="13"/>
  <c r="M145" i="13" s="1"/>
  <c r="I145" i="13"/>
  <c r="K145" i="13"/>
  <c r="O145" i="13"/>
  <c r="O142" i="13" s="1"/>
  <c r="Q145" i="13"/>
  <c r="V145" i="13"/>
  <c r="V142" i="13" s="1"/>
  <c r="G147" i="13"/>
  <c r="M147" i="13" s="1"/>
  <c r="I147" i="13"/>
  <c r="K147" i="13"/>
  <c r="O147" i="13"/>
  <c r="Q147" i="13"/>
  <c r="V147" i="13"/>
  <c r="G151" i="13"/>
  <c r="M151" i="13" s="1"/>
  <c r="I151" i="13"/>
  <c r="K151" i="13"/>
  <c r="O151" i="13"/>
  <c r="Q151" i="13"/>
  <c r="V151" i="13"/>
  <c r="G155" i="13"/>
  <c r="I155" i="13"/>
  <c r="K155" i="13"/>
  <c r="M155" i="13"/>
  <c r="O155" i="13"/>
  <c r="Q155" i="13"/>
  <c r="V155" i="13"/>
  <c r="G159" i="13"/>
  <c r="I159" i="13"/>
  <c r="K159" i="13"/>
  <c r="K142" i="13" s="1"/>
  <c r="M159" i="13"/>
  <c r="O159" i="13"/>
  <c r="Q159" i="13"/>
  <c r="V159" i="13"/>
  <c r="G163" i="13"/>
  <c r="I163" i="13"/>
  <c r="K163" i="13"/>
  <c r="M163" i="13"/>
  <c r="O163" i="13"/>
  <c r="Q163" i="13"/>
  <c r="V163" i="13"/>
  <c r="G167" i="13"/>
  <c r="M167" i="13" s="1"/>
  <c r="I167" i="13"/>
  <c r="K167" i="13"/>
  <c r="O167" i="13"/>
  <c r="Q167" i="13"/>
  <c r="V167" i="13"/>
  <c r="G171" i="13"/>
  <c r="M171" i="13" s="1"/>
  <c r="I171" i="13"/>
  <c r="K171" i="13"/>
  <c r="O171" i="13"/>
  <c r="Q171" i="13"/>
  <c r="V171" i="13"/>
  <c r="G174" i="13"/>
  <c r="M174" i="13" s="1"/>
  <c r="I174" i="13"/>
  <c r="K174" i="13"/>
  <c r="O174" i="13"/>
  <c r="Q174" i="13"/>
  <c r="V174" i="13"/>
  <c r="G180" i="13"/>
  <c r="I180" i="13"/>
  <c r="K180" i="13"/>
  <c r="M180" i="13"/>
  <c r="O180" i="13"/>
  <c r="Q180" i="13"/>
  <c r="V180" i="13"/>
  <c r="G182" i="13"/>
  <c r="I182" i="13"/>
  <c r="K182" i="13"/>
  <c r="M182" i="13"/>
  <c r="O182" i="13"/>
  <c r="Q182" i="13"/>
  <c r="V182" i="13"/>
  <c r="G185" i="13"/>
  <c r="M185" i="13" s="1"/>
  <c r="I185" i="13"/>
  <c r="K185" i="13"/>
  <c r="O185" i="13"/>
  <c r="O184" i="13" s="1"/>
  <c r="Q185" i="13"/>
  <c r="V185" i="13"/>
  <c r="V184" i="13" s="1"/>
  <c r="G194" i="13"/>
  <c r="M194" i="13" s="1"/>
  <c r="I194" i="13"/>
  <c r="K194" i="13"/>
  <c r="O194" i="13"/>
  <c r="Q194" i="13"/>
  <c r="Q184" i="13" s="1"/>
  <c r="V194" i="13"/>
  <c r="G198" i="13"/>
  <c r="M198" i="13" s="1"/>
  <c r="I198" i="13"/>
  <c r="K198" i="13"/>
  <c r="O198" i="13"/>
  <c r="Q198" i="13"/>
  <c r="V198" i="13"/>
  <c r="G200" i="13"/>
  <c r="I200" i="13"/>
  <c r="K200" i="13"/>
  <c r="M200" i="13"/>
  <c r="O200" i="13"/>
  <c r="Q200" i="13"/>
  <c r="V200" i="13"/>
  <c r="G220" i="13"/>
  <c r="I220" i="13"/>
  <c r="K220" i="13"/>
  <c r="K184" i="13" s="1"/>
  <c r="M220" i="13"/>
  <c r="O220" i="13"/>
  <c r="Q220" i="13"/>
  <c r="V220" i="13"/>
  <c r="G222" i="13"/>
  <c r="I222" i="13"/>
  <c r="I184" i="13" s="1"/>
  <c r="K222" i="13"/>
  <c r="M222" i="13"/>
  <c r="O222" i="13"/>
  <c r="Q222" i="13"/>
  <c r="V222" i="13"/>
  <c r="G224" i="13"/>
  <c r="M224" i="13" s="1"/>
  <c r="I224" i="13"/>
  <c r="K224" i="13"/>
  <c r="O224" i="13"/>
  <c r="Q224" i="13"/>
  <c r="V224" i="13"/>
  <c r="G227" i="13"/>
  <c r="M227" i="13" s="1"/>
  <c r="I227" i="13"/>
  <c r="K227" i="13"/>
  <c r="O227" i="13"/>
  <c r="Q227" i="13"/>
  <c r="V227" i="13"/>
  <c r="G233" i="13"/>
  <c r="M233" i="13" s="1"/>
  <c r="I233" i="13"/>
  <c r="K233" i="13"/>
  <c r="O233" i="13"/>
  <c r="Q233" i="13"/>
  <c r="V233" i="13"/>
  <c r="G234" i="13"/>
  <c r="I234" i="13"/>
  <c r="K234" i="13"/>
  <c r="M234" i="13"/>
  <c r="O234" i="13"/>
  <c r="Q234" i="13"/>
  <c r="V234" i="13"/>
  <c r="G259" i="13"/>
  <c r="I259" i="13"/>
  <c r="I258" i="13" s="1"/>
  <c r="K259" i="13"/>
  <c r="M259" i="13"/>
  <c r="O259" i="13"/>
  <c r="Q259" i="13"/>
  <c r="Q258" i="13" s="1"/>
  <c r="V259" i="13"/>
  <c r="G261" i="13"/>
  <c r="M261" i="13" s="1"/>
  <c r="I261" i="13"/>
  <c r="K261" i="13"/>
  <c r="O261" i="13"/>
  <c r="O258" i="13" s="1"/>
  <c r="Q261" i="13"/>
  <c r="V261" i="13"/>
  <c r="V258" i="13" s="1"/>
  <c r="G263" i="13"/>
  <c r="M263" i="13" s="1"/>
  <c r="I263" i="13"/>
  <c r="K263" i="13"/>
  <c r="O263" i="13"/>
  <c r="Q263" i="13"/>
  <c r="V263" i="13"/>
  <c r="G265" i="13"/>
  <c r="M265" i="13" s="1"/>
  <c r="I265" i="13"/>
  <c r="K265" i="13"/>
  <c r="O265" i="13"/>
  <c r="Q265" i="13"/>
  <c r="V265" i="13"/>
  <c r="G267" i="13"/>
  <c r="I267" i="13"/>
  <c r="K267" i="13"/>
  <c r="M267" i="13"/>
  <c r="O267" i="13"/>
  <c r="Q267" i="13"/>
  <c r="V267" i="13"/>
  <c r="G271" i="13"/>
  <c r="I271" i="13"/>
  <c r="K271" i="13"/>
  <c r="K258" i="13" s="1"/>
  <c r="M271" i="13"/>
  <c r="O271" i="13"/>
  <c r="Q271" i="13"/>
  <c r="V271" i="13"/>
  <c r="I272" i="13"/>
  <c r="K272" i="13"/>
  <c r="G273" i="13"/>
  <c r="M273" i="13" s="1"/>
  <c r="I273" i="13"/>
  <c r="K273" i="13"/>
  <c r="O273" i="13"/>
  <c r="O272" i="13" s="1"/>
  <c r="Q273" i="13"/>
  <c r="V273" i="13"/>
  <c r="V272" i="13" s="1"/>
  <c r="G274" i="13"/>
  <c r="M274" i="13" s="1"/>
  <c r="I274" i="13"/>
  <c r="K274" i="13"/>
  <c r="O274" i="13"/>
  <c r="Q274" i="13"/>
  <c r="Q272" i="13" s="1"/>
  <c r="V274" i="13"/>
  <c r="G275" i="13"/>
  <c r="M275" i="13" s="1"/>
  <c r="I275" i="13"/>
  <c r="K275" i="13"/>
  <c r="O275" i="13"/>
  <c r="Q275" i="13"/>
  <c r="V275" i="13"/>
  <c r="G277" i="13"/>
  <c r="I277" i="13"/>
  <c r="K277" i="13"/>
  <c r="M277" i="13"/>
  <c r="O277" i="13"/>
  <c r="Q277" i="13"/>
  <c r="V277" i="13"/>
  <c r="G281" i="13"/>
  <c r="I281" i="13"/>
  <c r="I280" i="13" s="1"/>
  <c r="K281" i="13"/>
  <c r="M281" i="13"/>
  <c r="O281" i="13"/>
  <c r="Q281" i="13"/>
  <c r="Q280" i="13" s="1"/>
  <c r="V281" i="13"/>
  <c r="G288" i="13"/>
  <c r="M288" i="13" s="1"/>
  <c r="I288" i="13"/>
  <c r="K288" i="13"/>
  <c r="O288" i="13"/>
  <c r="O280" i="13" s="1"/>
  <c r="Q288" i="13"/>
  <c r="V288" i="13"/>
  <c r="V280" i="13" s="1"/>
  <c r="G295" i="13"/>
  <c r="M295" i="13" s="1"/>
  <c r="I295" i="13"/>
  <c r="K295" i="13"/>
  <c r="O295" i="13"/>
  <c r="Q295" i="13"/>
  <c r="V295" i="13"/>
  <c r="G298" i="13"/>
  <c r="M298" i="13" s="1"/>
  <c r="I298" i="13"/>
  <c r="K298" i="13"/>
  <c r="O298" i="13"/>
  <c r="Q298" i="13"/>
  <c r="V298" i="13"/>
  <c r="G305" i="13"/>
  <c r="I305" i="13"/>
  <c r="K305" i="13"/>
  <c r="M305" i="13"/>
  <c r="O305" i="13"/>
  <c r="Q305" i="13"/>
  <c r="V305" i="13"/>
  <c r="G312" i="13"/>
  <c r="I312" i="13"/>
  <c r="K312" i="13"/>
  <c r="M312" i="13"/>
  <c r="O312" i="13"/>
  <c r="Q312" i="13"/>
  <c r="V312" i="13"/>
  <c r="G314" i="13"/>
  <c r="I314" i="13"/>
  <c r="K314" i="13"/>
  <c r="M314" i="13"/>
  <c r="O314" i="13"/>
  <c r="Q314" i="13"/>
  <c r="V314" i="13"/>
  <c r="G319" i="13"/>
  <c r="M319" i="13" s="1"/>
  <c r="I319" i="13"/>
  <c r="K319" i="13"/>
  <c r="O319" i="13"/>
  <c r="Q319" i="13"/>
  <c r="V319" i="13"/>
  <c r="G324" i="13"/>
  <c r="M324" i="13" s="1"/>
  <c r="I324" i="13"/>
  <c r="K324" i="13"/>
  <c r="O324" i="13"/>
  <c r="Q324" i="13"/>
  <c r="V324" i="13"/>
  <c r="G326" i="13"/>
  <c r="M326" i="13" s="1"/>
  <c r="I326" i="13"/>
  <c r="K326" i="13"/>
  <c r="O326" i="13"/>
  <c r="Q326" i="13"/>
  <c r="V326" i="13"/>
  <c r="G328" i="13"/>
  <c r="I328" i="13"/>
  <c r="K328" i="13"/>
  <c r="M328" i="13"/>
  <c r="O328" i="13"/>
  <c r="Q328" i="13"/>
  <c r="V328" i="13"/>
  <c r="G330" i="13"/>
  <c r="I330" i="13"/>
  <c r="K330" i="13"/>
  <c r="K280" i="13" s="1"/>
  <c r="M330" i="13"/>
  <c r="O330" i="13"/>
  <c r="Q330" i="13"/>
  <c r="V330" i="13"/>
  <c r="G332" i="13"/>
  <c r="I332" i="13"/>
  <c r="K332" i="13"/>
  <c r="M332" i="13"/>
  <c r="O332" i="13"/>
  <c r="Q332" i="13"/>
  <c r="V332" i="13"/>
  <c r="G333" i="13"/>
  <c r="V333" i="13"/>
  <c r="G334" i="13"/>
  <c r="M334" i="13" s="1"/>
  <c r="M333" i="13" s="1"/>
  <c r="I334" i="13"/>
  <c r="K334" i="13"/>
  <c r="O334" i="13"/>
  <c r="Q334" i="13"/>
  <c r="Q333" i="13" s="1"/>
  <c r="V334" i="13"/>
  <c r="G337" i="13"/>
  <c r="I337" i="13"/>
  <c r="K337" i="13"/>
  <c r="K333" i="13" s="1"/>
  <c r="M337" i="13"/>
  <c r="O337" i="13"/>
  <c r="O333" i="13" s="1"/>
  <c r="Q337" i="13"/>
  <c r="V337" i="13"/>
  <c r="G340" i="13"/>
  <c r="I340" i="13"/>
  <c r="K340" i="13"/>
  <c r="M340" i="13"/>
  <c r="O340" i="13"/>
  <c r="Q340" i="13"/>
  <c r="V340" i="13"/>
  <c r="G343" i="13"/>
  <c r="I343" i="13"/>
  <c r="K343" i="13"/>
  <c r="M343" i="13"/>
  <c r="O343" i="13"/>
  <c r="Q343" i="13"/>
  <c r="V343" i="13"/>
  <c r="G346" i="13"/>
  <c r="I346" i="13"/>
  <c r="I333" i="13" s="1"/>
  <c r="K346" i="13"/>
  <c r="M346" i="13"/>
  <c r="O346" i="13"/>
  <c r="Q346" i="13"/>
  <c r="V346" i="13"/>
  <c r="G347" i="13"/>
  <c r="V347" i="13"/>
  <c r="G348" i="13"/>
  <c r="M348" i="13" s="1"/>
  <c r="M347" i="13" s="1"/>
  <c r="I348" i="13"/>
  <c r="K348" i="13"/>
  <c r="O348" i="13"/>
  <c r="Q348" i="13"/>
  <c r="Q347" i="13" s="1"/>
  <c r="V348" i="13"/>
  <c r="G350" i="13"/>
  <c r="I350" i="13"/>
  <c r="K350" i="13"/>
  <c r="K347" i="13" s="1"/>
  <c r="M350" i="13"/>
  <c r="O350" i="13"/>
  <c r="O347" i="13" s="1"/>
  <c r="Q350" i="13"/>
  <c r="V350" i="13"/>
  <c r="G352" i="13"/>
  <c r="I352" i="13"/>
  <c r="K352" i="13"/>
  <c r="M352" i="13"/>
  <c r="O352" i="13"/>
  <c r="Q352" i="13"/>
  <c r="V352" i="13"/>
  <c r="G357" i="13"/>
  <c r="I357" i="13"/>
  <c r="K357" i="13"/>
  <c r="M357" i="13"/>
  <c r="O357" i="13"/>
  <c r="Q357" i="13"/>
  <c r="V357" i="13"/>
  <c r="G362" i="13"/>
  <c r="I362" i="13"/>
  <c r="I347" i="13" s="1"/>
  <c r="K362" i="13"/>
  <c r="M362" i="13"/>
  <c r="O362" i="13"/>
  <c r="Q362" i="13"/>
  <c r="V362" i="13"/>
  <c r="G366" i="13"/>
  <c r="G367" i="13"/>
  <c r="M367" i="13" s="1"/>
  <c r="M366" i="13" s="1"/>
  <c r="I367" i="13"/>
  <c r="K367" i="13"/>
  <c r="O367" i="13"/>
  <c r="Q367" i="13"/>
  <c r="Q366" i="13" s="1"/>
  <c r="V367" i="13"/>
  <c r="V366" i="13" s="1"/>
  <c r="G370" i="13"/>
  <c r="M370" i="13" s="1"/>
  <c r="I370" i="13"/>
  <c r="K370" i="13"/>
  <c r="K366" i="13" s="1"/>
  <c r="O370" i="13"/>
  <c r="O366" i="13" s="1"/>
  <c r="Q370" i="13"/>
  <c r="V370" i="13"/>
  <c r="G392" i="13"/>
  <c r="I392" i="13"/>
  <c r="K392" i="13"/>
  <c r="M392" i="13"/>
  <c r="O392" i="13"/>
  <c r="Q392" i="13"/>
  <c r="V392" i="13"/>
  <c r="G414" i="13"/>
  <c r="I414" i="13"/>
  <c r="K414" i="13"/>
  <c r="M414" i="13"/>
  <c r="O414" i="13"/>
  <c r="Q414" i="13"/>
  <c r="V414" i="13"/>
  <c r="G436" i="13"/>
  <c r="I436" i="13"/>
  <c r="I366" i="13" s="1"/>
  <c r="K436" i="13"/>
  <c r="M436" i="13"/>
  <c r="O436" i="13"/>
  <c r="Q436" i="13"/>
  <c r="V436" i="13"/>
  <c r="AE459" i="13"/>
  <c r="AF459" i="13"/>
  <c r="G16" i="12"/>
  <c r="G8" i="12"/>
  <c r="V8" i="12"/>
  <c r="G9" i="12"/>
  <c r="I9" i="12"/>
  <c r="I8" i="12" s="1"/>
  <c r="K9" i="12"/>
  <c r="K8" i="12" s="1"/>
  <c r="M9" i="12"/>
  <c r="M8" i="12" s="1"/>
  <c r="O9" i="12"/>
  <c r="Q9" i="12"/>
  <c r="Q8" i="12" s="1"/>
  <c r="V9" i="12"/>
  <c r="G10" i="12"/>
  <c r="I10" i="12"/>
  <c r="K10" i="12"/>
  <c r="M10" i="12"/>
  <c r="O10" i="12"/>
  <c r="O8" i="12" s="1"/>
  <c r="Q10" i="12"/>
  <c r="V10" i="12"/>
  <c r="G11" i="12"/>
  <c r="G12" i="12"/>
  <c r="M12" i="12" s="1"/>
  <c r="I12" i="12"/>
  <c r="K12" i="12"/>
  <c r="K11" i="12" s="1"/>
  <c r="O12" i="12"/>
  <c r="O11" i="12" s="1"/>
  <c r="Q12" i="12"/>
  <c r="Q11" i="12" s="1"/>
  <c r="V12" i="12"/>
  <c r="V11" i="12" s="1"/>
  <c r="G13" i="12"/>
  <c r="M13" i="12" s="1"/>
  <c r="I13" i="12"/>
  <c r="I11" i="12" s="1"/>
  <c r="K13" i="12"/>
  <c r="O13" i="12"/>
  <c r="Q13" i="12"/>
  <c r="V13" i="12"/>
  <c r="G14" i="12"/>
  <c r="M14" i="12" s="1"/>
  <c r="I14" i="12"/>
  <c r="K14" i="12"/>
  <c r="O14" i="12"/>
  <c r="Q14" i="12"/>
  <c r="V14" i="12"/>
  <c r="AE16" i="12"/>
  <c r="I20" i="1"/>
  <c r="I19" i="1"/>
  <c r="I18" i="1"/>
  <c r="F47" i="1"/>
  <c r="G47" i="1"/>
  <c r="G25" i="1" s="1"/>
  <c r="A25" i="1" s="1"/>
  <c r="A26" i="1" s="1"/>
  <c r="G26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47" i="1" s="1"/>
  <c r="J28" i="1"/>
  <c r="J26" i="1"/>
  <c r="G38" i="1"/>
  <c r="F38" i="1"/>
  <c r="J23" i="1"/>
  <c r="J24" i="1"/>
  <c r="J25" i="1"/>
  <c r="J27" i="1"/>
  <c r="E24" i="1"/>
  <c r="E26" i="1"/>
  <c r="I17" i="1" l="1"/>
  <c r="I16" i="1"/>
  <c r="I21" i="1" s="1"/>
  <c r="I93" i="1"/>
  <c r="J85" i="1" s="1"/>
  <c r="G28" i="1"/>
  <c r="G23" i="1"/>
  <c r="M11" i="17"/>
  <c r="G11" i="17"/>
  <c r="AF17" i="17"/>
  <c r="M12" i="16"/>
  <c r="G12" i="16"/>
  <c r="M15" i="15"/>
  <c r="M29" i="15"/>
  <c r="AF89" i="15"/>
  <c r="G29" i="15"/>
  <c r="G15" i="15"/>
  <c r="G86" i="15"/>
  <c r="M40" i="14"/>
  <c r="M70" i="14"/>
  <c r="M68" i="14" s="1"/>
  <c r="M34" i="14"/>
  <c r="M31" i="14" s="1"/>
  <c r="M10" i="14"/>
  <c r="M8" i="14" s="1"/>
  <c r="G40" i="14"/>
  <c r="AF75" i="14"/>
  <c r="M99" i="13"/>
  <c r="M280" i="13"/>
  <c r="M258" i="13"/>
  <c r="M45" i="13"/>
  <c r="M272" i="13"/>
  <c r="M105" i="13"/>
  <c r="M60" i="13"/>
  <c r="M142" i="13"/>
  <c r="M184" i="13"/>
  <c r="M109" i="13"/>
  <c r="G272" i="13"/>
  <c r="G184" i="13"/>
  <c r="G105" i="13"/>
  <c r="G99" i="13"/>
  <c r="G280" i="13"/>
  <c r="G258" i="13"/>
  <c r="G142" i="13"/>
  <c r="G60" i="13"/>
  <c r="M11" i="12"/>
  <c r="AF16" i="12"/>
  <c r="I39" i="1"/>
  <c r="I47" i="1" s="1"/>
  <c r="J76" i="1" l="1"/>
  <c r="J90" i="1"/>
  <c r="J73" i="1"/>
  <c r="J67" i="1"/>
  <c r="J64" i="1"/>
  <c r="J91" i="1"/>
  <c r="J79" i="1"/>
  <c r="J70" i="1"/>
  <c r="J82" i="1"/>
  <c r="J88" i="1"/>
  <c r="J65" i="1"/>
  <c r="J89" i="1"/>
  <c r="J78" i="1"/>
  <c r="J71" i="1"/>
  <c r="J87" i="1"/>
  <c r="J80" i="1"/>
  <c r="J69" i="1"/>
  <c r="J62" i="1"/>
  <c r="J72" i="1"/>
  <c r="J75" i="1"/>
  <c r="J81" i="1"/>
  <c r="J74" i="1"/>
  <c r="J63" i="1"/>
  <c r="J92" i="1"/>
  <c r="J84" i="1"/>
  <c r="J77" i="1"/>
  <c r="J66" i="1"/>
  <c r="J83" i="1"/>
  <c r="J86" i="1"/>
  <c r="J68" i="1"/>
  <c r="A23" i="1"/>
  <c r="A24" i="1" s="1"/>
  <c r="G24" i="1" s="1"/>
  <c r="A27" i="1" s="1"/>
  <c r="A29" i="1" s="1"/>
  <c r="G29" i="1" s="1"/>
  <c r="G27" i="1" s="1"/>
  <c r="J45" i="1"/>
  <c r="J41" i="1"/>
  <c r="J39" i="1"/>
  <c r="J47" i="1" s="1"/>
  <c r="J43" i="1"/>
  <c r="J46" i="1"/>
  <c r="J44" i="1"/>
  <c r="J42" i="1"/>
  <c r="J40" i="1"/>
  <c r="J9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</author>
  </authors>
  <commentList>
    <comment ref="S6" authorId="0" shapeId="0" xr:uid="{9ADF8FBF-84C0-4F1F-915D-59202B22D4B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6AC5C57-E220-4314-9E00-74446BFEE08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</author>
  </authors>
  <commentList>
    <comment ref="S6" authorId="0" shapeId="0" xr:uid="{34F4B3A2-C369-4BF5-90E5-89C3913ED28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C404348-14D3-4C19-8CD1-D400644822C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</author>
  </authors>
  <commentList>
    <comment ref="S6" authorId="0" shapeId="0" xr:uid="{AFB4C293-C3C7-483C-92FB-0B3D50A2F6A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AC350E6-E122-431A-B0C4-80CA65392EE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</author>
  </authors>
  <commentList>
    <comment ref="S6" authorId="0" shapeId="0" xr:uid="{ACC8418B-3D18-4BEB-86E9-22098254E54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CCFDB71-EE8F-49EB-A6AE-93D999AD4FB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</author>
  </authors>
  <commentList>
    <comment ref="S6" authorId="0" shapeId="0" xr:uid="{1EA6DF28-F00A-4502-9CC5-1153F07AC8F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DB11AD7-27D7-49FA-955A-A0565473A73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</author>
  </authors>
  <commentList>
    <comment ref="S6" authorId="0" shapeId="0" xr:uid="{A33C0E01-6806-4077-9DAD-DCD6F58CF4A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2EC5FEE-DF25-4B8F-848A-967E4737D74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<sst xmlns="http://schemas.openxmlformats.org/spreadsheetml/2006/main" count="3010" uniqueCount="790">
  <si>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</si>
  <si>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</si>
  <si>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</si>
  <si>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</si>
  <si>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</si>
  <si>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</si>
  <si>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</si>
  <si>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</si>
  <si>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</si>
  <si>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</si>
  <si>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</si>
  <si>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</si>
  <si>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</si>
  <si>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</si>
  <si>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</si>
  <si>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</si>
  <si>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</si>
  <si>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</si>
  <si>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</si>
  <si>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</si>
  <si>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</si>
  <si>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</si>
  <si>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</si>
  <si>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</si>
  <si>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</si>
  <si>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</si>
  <si>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</si>
  <si>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</si>
  <si>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</si>
  <si>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</si>
  <si>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</si>
  <si>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</si>
  <si>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</si>
  <si>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</si>
  <si>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</si>
  <si>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</si>
  <si>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</si>
  <si>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</si>
  <si>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</si>
  <si>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</si>
  <si>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</si>
  <si>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</si>
  <si>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</si>
  <si>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2022-898</t>
  </si>
  <si>
    <t>Rekonstrukce tělocvičny Brno, Kotlářská</t>
  </si>
  <si>
    <t>Statutární město Brno</t>
  </si>
  <si>
    <t>Dominikánské náměstí 196/1</t>
  </si>
  <si>
    <t>Brno-Brno-město</t>
  </si>
  <si>
    <t>60200</t>
  </si>
  <si>
    <t>44992785</t>
  </si>
  <si>
    <t>CZ44992785</t>
  </si>
  <si>
    <t>MAJAG s.r.o.</t>
  </si>
  <si>
    <t>Malinovského náměstí 603/4</t>
  </si>
  <si>
    <t>09614702</t>
  </si>
  <si>
    <t>CZ09614702</t>
  </si>
  <si>
    <t>Stavba</t>
  </si>
  <si>
    <t>01</t>
  </si>
  <si>
    <t>SO 01</t>
  </si>
  <si>
    <t>00</t>
  </si>
  <si>
    <t>VRN</t>
  </si>
  <si>
    <t>01b</t>
  </si>
  <si>
    <t>Rekonstrukce tělocvičny</t>
  </si>
  <si>
    <t>02</t>
  </si>
  <si>
    <t>Elektro</t>
  </si>
  <si>
    <t>03</t>
  </si>
  <si>
    <t>ZTi</t>
  </si>
  <si>
    <t>04</t>
  </si>
  <si>
    <t>Vytápění</t>
  </si>
  <si>
    <t>05</t>
  </si>
  <si>
    <t>Vzduchotechnika</t>
  </si>
  <si>
    <t>Celkem za stavbu</t>
  </si>
  <si>
    <t>CZK</t>
  </si>
  <si>
    <t>#POPS</t>
  </si>
  <si>
    <t>Popis stavby: 2022-898 - Rekonstrukce tělocvičny Brno, Kotlářská</t>
  </si>
  <si>
    <t>#POPO</t>
  </si>
  <si>
    <t>Popis objektu: 01 - SO 01</t>
  </si>
  <si>
    <t>#POPR</t>
  </si>
  <si>
    <t>Popis rozpočtu: 00 - VRN</t>
  </si>
  <si>
    <t>Popis rozpočtu: 01b - Rekonstrukce tělocvičny</t>
  </si>
  <si>
    <t>Popis rozpočtu: 02 - Elektro</t>
  </si>
  <si>
    <t>Popis rozpočtu: 03 - ZTi</t>
  </si>
  <si>
    <t>Popis rozpočtu: 04 - Vytápění</t>
  </si>
  <si>
    <t>Popis rozpočtu: 05 - Vzduchotechnika</t>
  </si>
  <si>
    <t>Rekapitulace dílů</t>
  </si>
  <si>
    <t>Typ dílu</t>
  </si>
  <si>
    <t>211</t>
  </si>
  <si>
    <t>Elektromontáže</t>
  </si>
  <si>
    <t>3</t>
  </si>
  <si>
    <t>Svislé a kompletní konstrukce</t>
  </si>
  <si>
    <t>311</t>
  </si>
  <si>
    <t>Revize, DSPS, zkoušky</t>
  </si>
  <si>
    <t>411</t>
  </si>
  <si>
    <t>Materiály</t>
  </si>
  <si>
    <t>61</t>
  </si>
  <si>
    <t>Úpravy povrchů vnitřní</t>
  </si>
  <si>
    <t>63</t>
  </si>
  <si>
    <t>Podlahy a podlahové konstrukce</t>
  </si>
  <si>
    <t>9</t>
  </si>
  <si>
    <t>Ostatní konstrukce, bourání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</si>
  <si>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</si>
  <si>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</si>
  <si>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</si>
  <si>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</si>
  <si>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</si>
  <si>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</si>
  <si>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</si>
  <si>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</si>
  <si>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</si>
  <si>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</si>
  <si>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</si>
  <si>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</si>
  <si>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</si>
  <si>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</si>
  <si>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</si>
  <si>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</si>
  <si>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728</t>
  </si>
  <si>
    <t>733</t>
  </si>
  <si>
    <t>Rozvod potrubí</t>
  </si>
  <si>
    <t>734</t>
  </si>
  <si>
    <t>Armatury</t>
  </si>
  <si>
    <t>735</t>
  </si>
  <si>
    <t>Otopná tělesa</t>
  </si>
  <si>
    <t>761</t>
  </si>
  <si>
    <t>Konstrukce sklobetonové</t>
  </si>
  <si>
    <t>766</t>
  </si>
  <si>
    <t>Konstrukce truhlářské</t>
  </si>
  <si>
    <t>7661</t>
  </si>
  <si>
    <t>Nové obložení stěn, nová podlaha</t>
  </si>
  <si>
    <t>767</t>
  </si>
  <si>
    <t>Konstrukce zámečnické</t>
  </si>
  <si>
    <t>7671</t>
  </si>
  <si>
    <t>Sportovní vybavení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</si>
  <si>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</si>
  <si>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</si>
  <si>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</si>
  <si>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</si>
  <si>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</si>
  <si>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</si>
  <si>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</si>
  <si>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</si>
  <si>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</si>
  <si>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</si>
  <si>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</si>
  <si>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</si>
  <si>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</si>
  <si>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</si>
  <si>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</si>
  <si>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</si>
  <si>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</si>
  <si>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</si>
  <si>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</si>
  <si>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</si>
  <si>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</si>
  <si>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</si>
  <si>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</si>
  <si>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</si>
  <si>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</si>
  <si>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</si>
  <si>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</si>
  <si>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</si>
  <si>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</si>
  <si>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</si>
  <si>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</si>
  <si>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</si>
  <si>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</si>
  <si>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</si>
  <si>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</si>
  <si>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</si>
  <si>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</si>
  <si>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</si>
  <si>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</si>
  <si>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</si>
  <si>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</si>
  <si>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005124010R</t>
  </si>
  <si>
    <t>Koordinační činnost</t>
  </si>
  <si>
    <t>Soubor</t>
  </si>
  <si>
    <t>RTS 22/ II</t>
  </si>
  <si>
    <t>Indiv</t>
  </si>
  <si>
    <t>Běžná</t>
  </si>
  <si>
    <t>POL99_8</t>
  </si>
  <si>
    <t>005121010R1</t>
  </si>
  <si>
    <t>Zařízení staveniště</t>
  </si>
  <si>
    <t>Vlastní</t>
  </si>
  <si>
    <t>005211010R</t>
  </si>
  <si>
    <t>Předání a převzetí staveniště</t>
  </si>
  <si>
    <t>005231010R</t>
  </si>
  <si>
    <t>Revize</t>
  </si>
  <si>
    <t>005241010R</t>
  </si>
  <si>
    <t xml:space="preserve">Dokumentace skutečného provedení </t>
  </si>
  <si>
    <t>SUM</t>
  </si>
  <si>
    <t>Poznámky uchazeče k zadání</t>
  </si>
  <si>
    <t>POPUZIV</t>
  </si>
  <si>
    <t>END</t>
  </si>
  <si>
    <t>971033651</t>
  </si>
  <si>
    <t>Vybourání otv. zeď cihel. pl.4 m2, tl.60 cm, MVC</t>
  </si>
  <si>
    <t>m3</t>
  </si>
  <si>
    <t>Práce</t>
  </si>
  <si>
    <t>POL1_</t>
  </si>
  <si>
    <t>m.č. 103 : 0,85*2,25*0,6</t>
  </si>
  <si>
    <t>VV</t>
  </si>
  <si>
    <t>962031116</t>
  </si>
  <si>
    <t>Bourání příček z cihel pálených plných tl. 140 mm</t>
  </si>
  <si>
    <t>m2</t>
  </si>
  <si>
    <t>m.č. 104 : 1,35*2</t>
  </si>
  <si>
    <t>965081713</t>
  </si>
  <si>
    <t>Bourání dlažeb keramických tl.10 mm, nad 1 m2 sbíječka, dlaždice keramické</t>
  </si>
  <si>
    <t>m.č. 107,108 : 3,9+3,59</t>
  </si>
  <si>
    <t>775561800R001</t>
  </si>
  <si>
    <t>Demontáž podlah pryžových lepených</t>
  </si>
  <si>
    <t>m.č. 105 : 2,825*2,65</t>
  </si>
  <si>
    <t>962031165</t>
  </si>
  <si>
    <t>Bourání příček z tvárnic vápenopísk. tl. do 150 mm</t>
  </si>
  <si>
    <t>m.č. 105 : (2,55*4,37)-(0,8*2)</t>
  </si>
  <si>
    <t>978059511</t>
  </si>
  <si>
    <t>Odsekání vnitřních obkladů stěn do 1 m2</t>
  </si>
  <si>
    <t>m.č. 106,107,108 : 6,65*2</t>
  </si>
  <si>
    <t>962031163</t>
  </si>
  <si>
    <t>Bourání příček z tvárnic vápenopísk. tl. do 100 mm</t>
  </si>
  <si>
    <t>m.č. 105 : (2,65*4,37)-(0,8*2)</t>
  </si>
  <si>
    <t>m.č. 106,107,108 : (11,75*2,4)-(0,8*2)-(0,6*2*2)</t>
  </si>
  <si>
    <t>775561800</t>
  </si>
  <si>
    <t>Demontáž podlah lamelových lepených včetně lišt</t>
  </si>
  <si>
    <t>m.č. 102 : (1,1*2,7)+(0,6*2,5)+(2,7*2,7)+(0,6*1,35)</t>
  </si>
  <si>
    <t>m.č. 104 : 4*2,65</t>
  </si>
  <si>
    <t>m.č. 106 : (0,6*1,35)+(1,2*2)+(6,5*1,7)</t>
  </si>
  <si>
    <t>766411821</t>
  </si>
  <si>
    <t>Demontáž obložení stěn palubkami</t>
  </si>
  <si>
    <t>m.č. 104 : (4+2,7+4+1,65)*2-(0,8*2)</t>
  </si>
  <si>
    <t>(1,5*1,8)+(3,3*1,05)</t>
  </si>
  <si>
    <t>m.č. 106,107,108 : (1,2+2+1,2)*2+(6,4+1,7+6,4)*2+(1,7*1)</t>
  </si>
  <si>
    <t>766411811</t>
  </si>
  <si>
    <t>Demontáž obložení stěn panely velikosti do 1,5 m2</t>
  </si>
  <si>
    <t>m.č. 103 : (19,825+7,5+19,825+7,5)*2</t>
  </si>
  <si>
    <t>775511800</t>
  </si>
  <si>
    <t>Demontáž podlah vlysových lepených včetně lišt</t>
  </si>
  <si>
    <t>m.č. 103 : (19,825*7,5)+(7,65*0,2)+(0,5*1,35*2)</t>
  </si>
  <si>
    <t>767590840R001</t>
  </si>
  <si>
    <t>Demontáž podlah - nosného roštu</t>
  </si>
  <si>
    <t>965082933</t>
  </si>
  <si>
    <t>Odstranění násypu tl. do 20 cm, plocha nad 2 m2 tl. násypu 10 - 15 cm, plocha nad 2 m2</t>
  </si>
  <si>
    <t>m.č. 103 : ((19,825*7,5)+(7,65*0,2)+(0,5*1,35*2))*0,15</t>
  </si>
  <si>
    <t>766411822</t>
  </si>
  <si>
    <t>Demontáž podkladových roštů obložení stěn</t>
  </si>
  <si>
    <t>979081111</t>
  </si>
  <si>
    <t>Odvoz suti a vybour. hmot na skládku do 1 km</t>
  </si>
  <si>
    <t>t</t>
  </si>
  <si>
    <t>Přesun suti</t>
  </si>
  <si>
    <t>POL8_</t>
  </si>
  <si>
    <t>979082111</t>
  </si>
  <si>
    <t>Vnitrostaveništní doprava suti do 10 m</t>
  </si>
  <si>
    <t>979990107</t>
  </si>
  <si>
    <t>Poplatek za uložení suti - směs betonu, cihel, dřeva, skupina odpadu 170904</t>
  </si>
  <si>
    <t>979081121</t>
  </si>
  <si>
    <t>Příplatek k odvozu za každý další 1 km</t>
  </si>
  <si>
    <t>979082121</t>
  </si>
  <si>
    <t>Příplatek k vnitrost. dopravě suti za dalších 5 m</t>
  </si>
  <si>
    <t>342255028</t>
  </si>
  <si>
    <t>Příčky z desek Ytong tl. 150 mm desky Klasik, 599 x 249 x 150 mm</t>
  </si>
  <si>
    <t>m.č. 105 : (2,55*5,57)+(1,95*5,57)-(0,8*2)-(2,1*1/2)</t>
  </si>
  <si>
    <t>m.č. 106,107,108 : (1,35*2,4)-(0,8*2)+(3*2,78)-(0,8*2)+(3*2,78)</t>
  </si>
  <si>
    <t>342255032</t>
  </si>
  <si>
    <t>Příčky z desek Ytong tl. 200 mm desky Klasik, 599 x 249 x 200 mm</t>
  </si>
  <si>
    <t>m.č. 105 : 2,55*4,45</t>
  </si>
  <si>
    <t>311271177</t>
  </si>
  <si>
    <t>Zdivo z tvárnic Ytong hladkých tl. 300 mm tvárnice Ytong Univerzal, 599 x 249 x 300 mm</t>
  </si>
  <si>
    <t>m.č. 104 : (3,35*0,8)-(2,1*0,8/2)</t>
  </si>
  <si>
    <t>612481211</t>
  </si>
  <si>
    <t>Montáž výztužné sítě(perlinky)do stěrky-vnit.stěny včetně výztužné sítě a stěrkového tmelu Terranova</t>
  </si>
  <si>
    <t>m.č. 105 : (2,5*5,55)+(2,1*5,55)+(3,45*2,4)+(2,55*2,4)-(0,8*2)-(2,1*1/2)</t>
  </si>
  <si>
    <t>m.č. 106,107,108 : (1,35*2,4*2)-(0,9*2*2)+(3*0,8*2)+(3*0,8)+(3*2,88)+(3*2)</t>
  </si>
  <si>
    <t>612471411</t>
  </si>
  <si>
    <t>Úprava vnitřních stěn aktivovaným štukem s použitím suché maltové směsi</t>
  </si>
  <si>
    <t>612421231</t>
  </si>
  <si>
    <t>Oprava vápen.omítek stěn do 10 % pl. - štukových s použitím suché maltové směsi</t>
  </si>
  <si>
    <t>m.č. 102    stěny : (2,7+2,7)*2*5,45-(0,8*2*2)-(1,35*2,75)</t>
  </si>
  <si>
    <t>(1,2*5,45)+(2*5,45)</t>
  </si>
  <si>
    <t xml:space="preserve">                  stropy : (2,7*2,7)+(0,6*2,5)+(2,7*1)</t>
  </si>
  <si>
    <t>m.č. 103    stěny : (7,7+19,825)*2*3,275-(1,2*2,56*11)-(1,35*0,75)-(1,30*0,75*2)</t>
  </si>
  <si>
    <t xml:space="preserve">                  niky a žebřiny : ((0,6*6,8)+(1,3*2,75))*2+(3*2)</t>
  </si>
  <si>
    <t xml:space="preserve">                  špalety oken : (0,45*6,32*11)</t>
  </si>
  <si>
    <t xml:space="preserve">                  strop : (7,5*19,825)+(0,2*7,65)</t>
  </si>
  <si>
    <t>m.č. 104   stěny : (13,4*3,45)-(1,2*2,56)</t>
  </si>
  <si>
    <t xml:space="preserve">                  špalety okna : (0,45*6,32)</t>
  </si>
  <si>
    <t xml:space="preserve">                  strop : (4*2,7)</t>
  </si>
  <si>
    <t>m.č. 105    stěny : (19,15*2,35)+(2,1*1)-(1,2*2,56)</t>
  </si>
  <si>
    <t xml:space="preserve">                  špalety oken : (0,45*6,32)</t>
  </si>
  <si>
    <t xml:space="preserve">                  strop : (4,955*2,7)-(3,45*0,15)</t>
  </si>
  <si>
    <t>m.č. 106    stěny : (0,6*5,35)+(1,35*2,4)-(0,8*2)</t>
  </si>
  <si>
    <t>(9,1*3,28)+(3*0,9)-(1,35*2,4)</t>
  </si>
  <si>
    <t xml:space="preserve">                  strop : (3,05*3)</t>
  </si>
  <si>
    <t>m.č. 107    stěny : (4,7*3,28)+(3*2*0,9)</t>
  </si>
  <si>
    <t xml:space="preserve">                  strop : (2,35*3)</t>
  </si>
  <si>
    <t>m.č. 108    stěny : (0,6*4,8)+(7*5,28)+(3*2,88)-(1,2*2,56)</t>
  </si>
  <si>
    <t xml:space="preserve">                  strop : (2*3)</t>
  </si>
  <si>
    <t>631312621</t>
  </si>
  <si>
    <t>Mazanina betonová tl. 5 - 8 cm C 20/25 z betonu prostého</t>
  </si>
  <si>
    <t>m.č. 102 : 12,33*0,06</t>
  </si>
  <si>
    <t>m.č. 104 : 10,92*0,06</t>
  </si>
  <si>
    <t>m.č. 105 : 10,62*0,06</t>
  </si>
  <si>
    <t>m.č. 106 : 9,96*0,06</t>
  </si>
  <si>
    <t>m.č. 107 : 7,17*0,06</t>
  </si>
  <si>
    <t>m.č. 108 : 6,48*0,06</t>
  </si>
  <si>
    <t>631315621</t>
  </si>
  <si>
    <t>Mazanina betonová tl. 12 - 24 cm C 20/25 vyztužená ocelovými vlákny 20 kg / m3</t>
  </si>
  <si>
    <t>m.č. 103 : ((19,825*7,5)+(7,65*0,2)+(0,5*1,35*2))*0,13</t>
  </si>
  <si>
    <t>946941102</t>
  </si>
  <si>
    <t>Montáž pojízdných Alu věží BOSS, 2,5 x 1,45 m pracovní výška 4,2 m</t>
  </si>
  <si>
    <t>sada</t>
  </si>
  <si>
    <t>946941501</t>
  </si>
  <si>
    <t>Návoz a odvoz pojízného lešení</t>
  </si>
  <si>
    <t>kompl</t>
  </si>
  <si>
    <t>946941192</t>
  </si>
  <si>
    <t>Nájemné pojízdných Alu věží BOSS, 2,5 x 1,45 m pracovní výška 4,2 m</t>
  </si>
  <si>
    <t>den</t>
  </si>
  <si>
    <t>998011001</t>
  </si>
  <si>
    <t>Přesun hmot pro budovy zděné výšky do 6 m</t>
  </si>
  <si>
    <t>Přesun hmot</t>
  </si>
  <si>
    <t>POL7_</t>
  </si>
  <si>
    <t>711471051</t>
  </si>
  <si>
    <t>Provedení izolace proti tlakové vodě, na ploše vodorovné, fóliemi PVC, volně včetně dodávky fólie Fatrafol 803 tl. 1,5 mm</t>
  </si>
  <si>
    <t>m.č. 103 : 154,52*1,15</t>
  </si>
  <si>
    <t>998711101</t>
  </si>
  <si>
    <t>Přesun hmot pro izolace proti vodě, výšky do 6 m</t>
  </si>
  <si>
    <t>713191100</t>
  </si>
  <si>
    <t>Položení separační fólie včetně dodávky PE fólie</t>
  </si>
  <si>
    <t>m.č. 102 : 12,33</t>
  </si>
  <si>
    <t>m.č. 103 : 154,52</t>
  </si>
  <si>
    <t>m.č. 104 : 10,92</t>
  </si>
  <si>
    <t>m.č. 105 : 10,62</t>
  </si>
  <si>
    <t>m.č. 106 : 9,96</t>
  </si>
  <si>
    <t>m.č. 107 : 7,17</t>
  </si>
  <si>
    <t>m.č. 108 : 6,48</t>
  </si>
  <si>
    <t>713121111</t>
  </si>
  <si>
    <t>Montáž tepelné izolace podlah na sucho, jednovrstvá materiál ve specifikaci</t>
  </si>
  <si>
    <t>63151443</t>
  </si>
  <si>
    <t>Deska z minerální plsti ISOVER T-N tl. 40 mm</t>
  </si>
  <si>
    <t>SPCM</t>
  </si>
  <si>
    <t>Specifikace</t>
  </si>
  <si>
    <t>POL3_</t>
  </si>
  <si>
    <t>Začátek provozního součtu</t>
  </si>
  <si>
    <t xml:space="preserve">  m.č. 102 : 12,33*1,1</t>
  </si>
  <si>
    <t xml:space="preserve">  m.č. 104 : 10,92*1,1</t>
  </si>
  <si>
    <t xml:space="preserve">  m.č. 105 : 10,62*1,1</t>
  </si>
  <si>
    <t xml:space="preserve">  m.č. 106 : 9,96*1,1</t>
  </si>
  <si>
    <t xml:space="preserve">  m.č. 107 : 7,17*1,1</t>
  </si>
  <si>
    <t xml:space="preserve">  m.č. 108 : 6,48*1,1</t>
  </si>
  <si>
    <t>Konec provozního součtu</t>
  </si>
  <si>
    <t>63,228*2</t>
  </si>
  <si>
    <t>63151372.A</t>
  </si>
  <si>
    <t>Deska z minerální plsti ORSIK tl. 1200 x 625 x 60 mm</t>
  </si>
  <si>
    <t>m.č. 103 : 154,52*1,1</t>
  </si>
  <si>
    <t>998713101</t>
  </si>
  <si>
    <t>Přesun hmot pro izolace tepelné, výšky do 6 m</t>
  </si>
  <si>
    <t>761621020</t>
  </si>
  <si>
    <t>Sklobet.okna tl. 8 cm H do 4m, tvár. 1908/N čiré</t>
  </si>
  <si>
    <t>m.č. 106,107,108 : 3*2,6*2</t>
  </si>
  <si>
    <t>766661132R001</t>
  </si>
  <si>
    <t>D + M dveře atyp ,otevíravé, 2kř. 1350x2780 mm</t>
  </si>
  <si>
    <t>kus</t>
  </si>
  <si>
    <t>m.č. 103 : 1</t>
  </si>
  <si>
    <t>766661132R002</t>
  </si>
  <si>
    <t>D + M dveře atyp, otvíravé, jedokř. 800x1970 mm</t>
  </si>
  <si>
    <t xml:space="preserve">ks    </t>
  </si>
  <si>
    <t>m.č 108 : 1</t>
  </si>
  <si>
    <t>767681210</t>
  </si>
  <si>
    <t>Montáž zárubní montovat.1kř. hl. 150, š. do 80 cm</t>
  </si>
  <si>
    <t>m.č. 104 : 1</t>
  </si>
  <si>
    <t>m.č. 106 : 1</t>
  </si>
  <si>
    <t>m.č. 107 : 1</t>
  </si>
  <si>
    <t>55330422</t>
  </si>
  <si>
    <t>Zárubeň ocelová YH150   800x1970x150  ZAKO pro přesné zdění, bez drážky, pevně přivařené závěsy</t>
  </si>
  <si>
    <t>766661112</t>
  </si>
  <si>
    <t>Montáž dveří do zárubně,otevíravých 1kř.do 0,8 m</t>
  </si>
  <si>
    <t>61160112</t>
  </si>
  <si>
    <t>Dveře vnitřní fólie KLASIK plné 1kř. 80x197 bílé</t>
  </si>
  <si>
    <t>766670021</t>
  </si>
  <si>
    <t>Montáž kliky a štítku</t>
  </si>
  <si>
    <t>54914624</t>
  </si>
  <si>
    <t>Dveřní kování KLASIK/S klíč Cr</t>
  </si>
  <si>
    <t>766694122</t>
  </si>
  <si>
    <t>Montáž parapetních desek š.nad 30 cm,dl.do 160 cm</t>
  </si>
  <si>
    <t>m.č. 103 : 11</t>
  </si>
  <si>
    <t>606216187R2</t>
  </si>
  <si>
    <t>Překližka truhlářská BK/SM tl. 20 mm j. BB/CP  2500x1250 mm</t>
  </si>
  <si>
    <t>m.č. 103       parapety oken : (1,2*0,6*8)+(1,2*0,8*3)</t>
  </si>
  <si>
    <t xml:space="preserve">                     záklop obložení : (11,975*0,2)+((7,5*0,2)*2)+(6,1*0,2)+(3,9*0,4)</t>
  </si>
  <si>
    <t>m.č. 104       parapet okna : 1,2*0,6*1</t>
  </si>
  <si>
    <t xml:space="preserve">                     záklop obložení : (4*0,2*2)+(1,75*0,2)+(2,55*0,2)</t>
  </si>
  <si>
    <t>m.č. 106       zákolp obložení : (3,05*0,2*2)+(2,2*0,2)+(1,65*0,2)</t>
  </si>
  <si>
    <t>766211200</t>
  </si>
  <si>
    <t>Montáž madel schodišť. dřevěných průběžných</t>
  </si>
  <si>
    <t>m</t>
  </si>
  <si>
    <t>m.č. 105 : 2,2</t>
  </si>
  <si>
    <t>61191425</t>
  </si>
  <si>
    <t>Madla buková 50 x 50 mm délka 3 m</t>
  </si>
  <si>
    <t>766441111</t>
  </si>
  <si>
    <t>D + M Sportovní podlaha, vč. podkladního roštu</t>
  </si>
  <si>
    <t>Skladba sportovní podlahy</t>
  </si>
  <si>
    <t>POP</t>
  </si>
  <si>
    <t/>
  </si>
  <si>
    <t>- Sportovní palubová podlaha.................................tl. 9 mm</t>
  </si>
  <si>
    <t>- Multiplex prkno 70 x 2500 mm(rozteč 308,4 mm).........tl. 18 mm</t>
  </si>
  <si>
    <t>- Multiplex prkno 70 x 2500 mm(rozteč 500,0 mm).........tl. 18 mm</t>
  </si>
  <si>
    <t>- Podkladní špalík 100 x 40 mm................................tl. 40 mm</t>
  </si>
  <si>
    <t>- Gumová podložka 75 x 75 mm...............................tl. 10 mm</t>
  </si>
  <si>
    <t>766417111</t>
  </si>
  <si>
    <t>Podkladový rošt pod obložení stěn</t>
  </si>
  <si>
    <t>m.č. 103 : ((7,5+7,7+19,825+19,825)-1,35-3-0,8)*2</t>
  </si>
  <si>
    <t>m.č. 104 : ((4+4+2,55+2,7)-0,8-1-1,2)*2</t>
  </si>
  <si>
    <t>m.č. 106 : ((3,05+3,05+3+3)-0,8-1-1,35)*2</t>
  </si>
  <si>
    <t>605100571R1</t>
  </si>
  <si>
    <t>Hranolek sušený SM 60 x 60 mm, 4 m</t>
  </si>
  <si>
    <t>m.č. 103     L1 : 159,1</t>
  </si>
  <si>
    <t>60510001</t>
  </si>
  <si>
    <t>Lať střešní SM 40 x 50 mm, 3 - 5 m</t>
  </si>
  <si>
    <t>m.č. 103     L2 : (7,5*6)+(7,7*4)+(4,1*2)+(12,075*6)+(19,825*4)+(10,225*2)</t>
  </si>
  <si>
    <t xml:space="preserve">                   L4 : (0,14*40)</t>
  </si>
  <si>
    <t xml:space="preserve">                   LD1 : (0,71*44)</t>
  </si>
  <si>
    <t xml:space="preserve">                   LD2 : (0,63*44)</t>
  </si>
  <si>
    <t xml:space="preserve">                   LD3 : (0,89*22)</t>
  </si>
  <si>
    <t xml:space="preserve">                   LD4 : (1,9*8)</t>
  </si>
  <si>
    <t xml:space="preserve">                   LD5 : (0,61*12)</t>
  </si>
  <si>
    <t xml:space="preserve">                   LD6 : (1,06*8)</t>
  </si>
  <si>
    <t xml:space="preserve">                   LD7 : (1,88*2)</t>
  </si>
  <si>
    <t xml:space="preserve">                   LD8 : (0,43*2)</t>
  </si>
  <si>
    <t xml:space="preserve">                   LD9 : (1,9*1)</t>
  </si>
  <si>
    <t>m.č. 104     L2 : (26*2)+(10,25*6)</t>
  </si>
  <si>
    <t xml:space="preserve">                   LD1 : (0,71*4)</t>
  </si>
  <si>
    <t xml:space="preserve">                   LD2 : (0,63*4)</t>
  </si>
  <si>
    <t xml:space="preserve">                   LD3 : (0,89*2)</t>
  </si>
  <si>
    <t>m.č. 106     L2 : (20*2)+(8,95*6)</t>
  </si>
  <si>
    <t>766412113R001</t>
  </si>
  <si>
    <t>Obložení stěn nad 1 m2 latěmi, š. do 10 cm</t>
  </si>
  <si>
    <t>m.č. 103 : 0,06*1,87*605</t>
  </si>
  <si>
    <t>61191740R1</t>
  </si>
  <si>
    <t>Palubka obkladová, 40 x 60 mm</t>
  </si>
  <si>
    <t>m.č. 103 : 0,06*1,87*470*1,05</t>
  </si>
  <si>
    <t>766416113</t>
  </si>
  <si>
    <t>Obložení stěn nad 5 m2 panely SM, pl. nad 1,5 m2</t>
  </si>
  <si>
    <t>m.č. 104 : ((4+4+2,55)*1,87)+(2,55*2,15)-(0,8*2)-(1*2,1)</t>
  </si>
  <si>
    <t>m.č. 106 : ((3,05+3)*2*1,87)-(0,8*2)-(1,35*2)</t>
  </si>
  <si>
    <t>606216187R1</t>
  </si>
  <si>
    <t>Překližka truhlářská BK/SM tl. 20 mm j. BB/CP 2500x1250 mm</t>
  </si>
  <si>
    <t xml:space="preserve">  m.č. 104 : ((4+4+2,55)*1,87)+(2,55*2,15)-(0,8*2)-(1*2,1)</t>
  </si>
  <si>
    <t xml:space="preserve">  m.č. 106 : ((3,05+3)*2*1,87)-(0,8*2)-(1,35*2)</t>
  </si>
  <si>
    <t>39,838*1,05</t>
  </si>
  <si>
    <t>766692125R001</t>
  </si>
  <si>
    <t>Přidružený materiál, závěsy, dveřní zástrčky, atd..</t>
  </si>
  <si>
    <t>762911111</t>
  </si>
  <si>
    <t>Impregnace řeziva máčením Bochemit QB</t>
  </si>
  <si>
    <t>m.č. 103     L1 : 120*(0,06+0,06+0,06+0,06)</t>
  </si>
  <si>
    <t xml:space="preserve">  m.č. 103     L2 : (7,5*6)+(7,7*4)+(4,1*2)+(12,075*6)+(19,825*4)+(10,225*2)</t>
  </si>
  <si>
    <t xml:space="preserve">                     L4 : (0,14*40)</t>
  </si>
  <si>
    <t xml:space="preserve">                     LD1 : (0,71*44)</t>
  </si>
  <si>
    <t xml:space="preserve">                     LD2 : (0,63*44)</t>
  </si>
  <si>
    <t xml:space="preserve">                     LD3 : (0,89*22)</t>
  </si>
  <si>
    <t xml:space="preserve">                     LD4 : (1,9*8)</t>
  </si>
  <si>
    <t xml:space="preserve">                     LD5 : (0,61*12)</t>
  </si>
  <si>
    <t xml:space="preserve">                     LD6 : (1,06*8)</t>
  </si>
  <si>
    <t xml:space="preserve">                     LD7 : (1,88*2)</t>
  </si>
  <si>
    <t xml:space="preserve">                     LD8 : (0,43*2)</t>
  </si>
  <si>
    <t xml:space="preserve">                     LD9 : (1,9*1)</t>
  </si>
  <si>
    <t xml:space="preserve">  m.č. 104     L2 : (26*2)+(10,25*6)</t>
  </si>
  <si>
    <t xml:space="preserve">                     LD1 : (0,71*4)</t>
  </si>
  <si>
    <t xml:space="preserve">                     LD2 : (0,63*4)</t>
  </si>
  <si>
    <t xml:space="preserve">                     LD3 : (0,89*2)</t>
  </si>
  <si>
    <t xml:space="preserve">  m.č. 106     L2 : (20*2)+(8,95*6)</t>
  </si>
  <si>
    <t>599,34*(0,04+0,05+0,04+0,05)</t>
  </si>
  <si>
    <t>767392112</t>
  </si>
  <si>
    <t>Montáž krytiny střech, tvar. plechem, šroubováním</t>
  </si>
  <si>
    <t>podlaha S3 : 1,3*1,3</t>
  </si>
  <si>
    <t>15484332R1</t>
  </si>
  <si>
    <t xml:space="preserve">Profil trapézový TR 55/250 x 1,00 mm </t>
  </si>
  <si>
    <t>767995104</t>
  </si>
  <si>
    <t>Výroba a montáž kov. atypických konstr. do 50 kg</t>
  </si>
  <si>
    <t>kg</t>
  </si>
  <si>
    <t>podlaha S3 : (18,8*1,3)*2</t>
  </si>
  <si>
    <t>767995103</t>
  </si>
  <si>
    <t>Výroba a montáž kov. atypických konstr. do 20 kg</t>
  </si>
  <si>
    <t>m.č. 108 - překlad nad dveřmi IPE 180 mm : (18,8*1,2)*5</t>
  </si>
  <si>
    <t>767996803</t>
  </si>
  <si>
    <t>Demontáž atypických ocelových konstr. do 250 kg</t>
  </si>
  <si>
    <t>m.č. 103 - IPE 220, dl. 7500 mm : (26,2*7,5)</t>
  </si>
  <si>
    <t xml:space="preserve">               - IPE 220, dl. 3200 mm : (26,2*3,2)</t>
  </si>
  <si>
    <t xml:space="preserve">               - IPE 220, dl. 1850 mm : (26,2*1,85)</t>
  </si>
  <si>
    <t>998767102</t>
  </si>
  <si>
    <t>Přesun hmot pro zámečnické konstr., výšky do 12 m</t>
  </si>
  <si>
    <t>767995101R6</t>
  </si>
  <si>
    <t>D + M Volejbalové sloupky, vč. sítě a  příslušenství</t>
  </si>
  <si>
    <t>767995101R2</t>
  </si>
  <si>
    <t>D + M Žebřiny, vč. kotvení do zdiva</t>
  </si>
  <si>
    <t>767995101R7</t>
  </si>
  <si>
    <t>D + M Ochrana oken</t>
  </si>
  <si>
    <t>767995101R8</t>
  </si>
  <si>
    <t>D + M Lavice, vč. ocel. konzol</t>
  </si>
  <si>
    <t xml:space="preserve">m     </t>
  </si>
  <si>
    <t>m.č. 104 : 3+3,9</t>
  </si>
  <si>
    <t>m.č. 106 : 2,7+2,7</t>
  </si>
  <si>
    <t>771101101</t>
  </si>
  <si>
    <t>Vysávání podlah prům.vysavačem pro pokládku dlažby</t>
  </si>
  <si>
    <t>771101210</t>
  </si>
  <si>
    <t>Penetrace podkladu pod dlažby penetrační nátěr Primer G</t>
  </si>
  <si>
    <t>711212001</t>
  </si>
  <si>
    <t>Izolace proti vodě a vlhkosti, hydroizolační povlak - nátěr Mapegum WPS (fa Mapei)</t>
  </si>
  <si>
    <t>m.č. 105 podlaha a stěny : 10,62+(1,95+1,35+4,8+1,1)*2</t>
  </si>
  <si>
    <t>m.č. 107 : 7,17+(2,35+3+2,35+2,2)*2</t>
  </si>
  <si>
    <t>771575109</t>
  </si>
  <si>
    <t>Montáž podlah keram.,hladké, tmel, 30x30 cm Keraflex (lepidlo), Ultracolor plus (spár.hmota)</t>
  </si>
  <si>
    <t>597642030</t>
  </si>
  <si>
    <t>Dlažba Taurus Granit matná 300x300x9 mm Rio Negro</t>
  </si>
  <si>
    <t>m.č. 102 : 12,33*1,1</t>
  </si>
  <si>
    <t>m.č. 104 : 10,92*1,1</t>
  </si>
  <si>
    <t>m.č. 105 : 10,62*1,1</t>
  </si>
  <si>
    <t>m.č. 106 : 9,96*1,1</t>
  </si>
  <si>
    <t>m.č. 107 : 7,17*1,1</t>
  </si>
  <si>
    <t>m.č. 108 : 6,48*1,1</t>
  </si>
  <si>
    <t>597642030R1</t>
  </si>
  <si>
    <t>Dlažba 300x300x9 mm</t>
  </si>
  <si>
    <t>m.č. 105 : 8*1*0,15*1,1</t>
  </si>
  <si>
    <t>771475014</t>
  </si>
  <si>
    <t>Obklad soklíků keram.rovných, tmel,výška 10 cm Adesilex P 22 (Mapei), Keracolor FF (spár.hmota)</t>
  </si>
  <si>
    <t>m.č. 102 : 0,6+0,6+1,35+1,9+1,9+1,7+1,7</t>
  </si>
  <si>
    <t>m.č. 106 : 0,6+0,6+0,3+0,15</t>
  </si>
  <si>
    <t>m.č. 108 : 0,6+0,6+3+2+3+1,2</t>
  </si>
  <si>
    <t>m.č. 105 : 3,3+3,3</t>
  </si>
  <si>
    <t>597642410</t>
  </si>
  <si>
    <t>Dlažba Taurus Granit matná sokl 300x80x9 mm Rio Negro</t>
  </si>
  <si>
    <t>m.č. 102 : 17</t>
  </si>
  <si>
    <t>m.č. 106 : 3</t>
  </si>
  <si>
    <t>m.č. 108 : 18</t>
  </si>
  <si>
    <t>m.č. 105 : 11</t>
  </si>
  <si>
    <t>771275511</t>
  </si>
  <si>
    <t>Montáž keram.dlaždic a schodovek na stupnice,TM tmel Keraflex, spára Keracolor GG</t>
  </si>
  <si>
    <t>m.č. 105 : 6*1</t>
  </si>
  <si>
    <t>597642401R1</t>
  </si>
  <si>
    <t>Dlažba schodovka 300x300x9 mm</t>
  </si>
  <si>
    <t>m.č. 105 : 24</t>
  </si>
  <si>
    <t>771275521</t>
  </si>
  <si>
    <t>Montáž keramických dlaždic na podstupnice, TM tmel Keraflex, spára Keracolor GG</t>
  </si>
  <si>
    <t>m.č. 105 : 8*1</t>
  </si>
  <si>
    <t>771577131</t>
  </si>
  <si>
    <t>Hrana schodů z nerezového profilu  RIA, pro tloušťku dlaždic 10 mm, roh zaoblený</t>
  </si>
  <si>
    <t>998771101</t>
  </si>
  <si>
    <t>Přesun hmot pro podlahy z dlaždic, výšky do 6 m</t>
  </si>
  <si>
    <t>781101210</t>
  </si>
  <si>
    <t>Penetrace podkladu pod obklady penetrační nátěr Primer G</t>
  </si>
  <si>
    <t>m.č. 105 : (3,05+2,55+5,05+3,35)*2</t>
  </si>
  <si>
    <t>m.č. 107 : ((3+2,5)*2*2)+(0,8*2)</t>
  </si>
  <si>
    <t>781415016</t>
  </si>
  <si>
    <t>Montáž obkladů stěn, porovin.,tmel, nad 20x25 cm Flexkleber (lepidlo), Fugenbund (spár. hmota)</t>
  </si>
  <si>
    <t>597813600</t>
  </si>
  <si>
    <t>Obkládačka 20x20 bílá mat Color One</t>
  </si>
  <si>
    <t>m.č. 105 : (3,05+2,55+5,05+3,35)*2*1,05</t>
  </si>
  <si>
    <t>m.č. 107 : ((3+2,5)*2*2)+(0,8*2)*1,05</t>
  </si>
  <si>
    <t>781497132</t>
  </si>
  <si>
    <t>Lišta nerezová rohová k obkladům  profil RIA, pro tloušťku obkladu 10 mm</t>
  </si>
  <si>
    <t>m.č. 105 : 6*2</t>
  </si>
  <si>
    <t>m.č. 107 : 2*2</t>
  </si>
  <si>
    <t>998781101</t>
  </si>
  <si>
    <t>Přesun hmot pro obklady keramické, výšky do 6 m</t>
  </si>
  <si>
    <t>783201811</t>
  </si>
  <si>
    <t>Odstranění nátěrů z kovových konstrukcí oškrábáním</t>
  </si>
  <si>
    <t>m.č. 103 : 0,74*7,5</t>
  </si>
  <si>
    <t>783122210</t>
  </si>
  <si>
    <t>Nátěr syntetický OK "A" 1x + 2x email</t>
  </si>
  <si>
    <t>783401811</t>
  </si>
  <si>
    <t>Odstranění nátěru z potrubí DN do 50 mm</t>
  </si>
  <si>
    <t>m.č. 103 : ((13+7,5)*4)+(2,6*4)</t>
  </si>
  <si>
    <t>10*4</t>
  </si>
  <si>
    <t>2,6*6*2</t>
  </si>
  <si>
    <t>m.č. 108 : 5,3*4</t>
  </si>
  <si>
    <t>783424240</t>
  </si>
  <si>
    <t>Nátěr syntet. potrubí do DN 50 mm  Z+1x +1x email</t>
  </si>
  <si>
    <t>783626020</t>
  </si>
  <si>
    <t>Nátěr syntetický truhlářských výrobků 2x lakování</t>
  </si>
  <si>
    <t>m.č. 103 : (0,06+0,04)*2*2,02*605</t>
  </si>
  <si>
    <t>m.č. 104 : ((4+4+2,55)*2)*2+(2,55*2,3)*2-(0,8*2)-(1*2,1)</t>
  </si>
  <si>
    <t>m.č. 106 : ((3,05+3)*2*2)*2-(0,8*2)-(1,35*2)</t>
  </si>
  <si>
    <t>610991111</t>
  </si>
  <si>
    <t>Zakrývání výplní vnitřních otvorů</t>
  </si>
  <si>
    <t>m.č. 103 : 1,2*2,56*11</t>
  </si>
  <si>
    <t>m.č. 108 : 1,2*2,56*1</t>
  </si>
  <si>
    <t>784011911</t>
  </si>
  <si>
    <t>Příplatek, místnost výšky nad 3,8 m</t>
  </si>
  <si>
    <t>784191201R001</t>
  </si>
  <si>
    <t>Penetrace podkladu hloubková  1x</t>
  </si>
  <si>
    <t>784195222R001</t>
  </si>
  <si>
    <t>Malba bílá barva, bez penetrace, 2 x</t>
  </si>
  <si>
    <t>784390010</t>
  </si>
  <si>
    <t>Příplatek k malbě, místnost výšky nad 3,8 m</t>
  </si>
  <si>
    <t>210010002</t>
  </si>
  <si>
    <t>trubka plastová ohebná instalační průměr 16mm (PO)</t>
  </si>
  <si>
    <t>POL1_1</t>
  </si>
  <si>
    <t>210010003</t>
  </si>
  <si>
    <t>trubka plastová ohebná instalační průměr 23mm (PO)</t>
  </si>
  <si>
    <t>210010301</t>
  </si>
  <si>
    <t>krabice přístrojová (1901, KU 68/1, KP 67, KP 68; KZ 3) bez zapojení</t>
  </si>
  <si>
    <t>ks</t>
  </si>
  <si>
    <t>210010311</t>
  </si>
  <si>
    <t>krabice odbočná s víčkem (1902, KO 68, KU 68) kruhová bez zapojení</t>
  </si>
  <si>
    <t>210010321</t>
  </si>
  <si>
    <t>krabice odbočná s víčkem a svork. (1903, KR 68) kruhová vč. zapojení</t>
  </si>
  <si>
    <t>210100001</t>
  </si>
  <si>
    <t>ukončení vodiče v rozvaděči vč. zapojení a koncovky do 2.5mm2</t>
  </si>
  <si>
    <t>210110001</t>
  </si>
  <si>
    <t>spínač nástěnný prostředí obyčejné 1-pólový řazení 1</t>
  </si>
  <si>
    <t>210110003</t>
  </si>
  <si>
    <t>sériový přepínač nástěnný prostředí obyčejné řazení 5</t>
  </si>
  <si>
    <t>210110004</t>
  </si>
  <si>
    <t>střídavý přepínač nástěnný prostředí obyčejné řazení 6</t>
  </si>
  <si>
    <t>210110044</t>
  </si>
  <si>
    <t>spínač nástěnný prostředí zapuštěný do vlhka- řazení 1</t>
  </si>
  <si>
    <t>210111021</t>
  </si>
  <si>
    <t>zásuvka v krabici prostředí obyčejné 10/16A 250V 2P+Z</t>
  </si>
  <si>
    <t>210190001</t>
  </si>
  <si>
    <t>montáž oceloplech. rozvodnic do 20kg</t>
  </si>
  <si>
    <t>210200027</t>
  </si>
  <si>
    <t>montáž svítidla</t>
  </si>
  <si>
    <t>210800101</t>
  </si>
  <si>
    <t>CYKY 2Ax1.5mm2 (CYKY 2O1.5) 750V (PO)</t>
  </si>
  <si>
    <t>210800105</t>
  </si>
  <si>
    <t>CYKY 3Bx1.5mm2 (CYKY 3J1.5) 750V (PO)</t>
  </si>
  <si>
    <t>210800106</t>
  </si>
  <si>
    <t>CYKY 3Cx2.5mm2 (CYKY 3J2.5) 750V (PO)</t>
  </si>
  <si>
    <t>210800115</t>
  </si>
  <si>
    <t>CYKY 5Cx1.5mm2 (CYKY 5J1.5) 750V (PO)</t>
  </si>
  <si>
    <t>210800526</t>
  </si>
  <si>
    <t>CY 4mm2 (H07V-U) zelenožlutý (VU)</t>
  </si>
  <si>
    <t>210800529</t>
  </si>
  <si>
    <t>CY 16mm2 (H07V-U) zelenožlutý (VU)</t>
  </si>
  <si>
    <t>211010002</t>
  </si>
  <si>
    <t>osazení hmoždinky/příchytky do cihlového zdiva HM 8</t>
  </si>
  <si>
    <t>210802350.1</t>
  </si>
  <si>
    <t>CYKY 5Cx6mm2 (PU)</t>
  </si>
  <si>
    <t>POL3_0</t>
  </si>
  <si>
    <t>zásuvka v krabici prostředí vlhké 10/16A 250V 2P+Z</t>
  </si>
  <si>
    <t>R-položka</t>
  </si>
  <si>
    <t>POL12_1</t>
  </si>
  <si>
    <t>320410002</t>
  </si>
  <si>
    <t>Celk.prohl.el.zař.a vyhot.zpr.do 550.tis.mont.pr.</t>
  </si>
  <si>
    <t>objem</t>
  </si>
  <si>
    <t>320410018</t>
  </si>
  <si>
    <t>Doprava materiálu</t>
  </si>
  <si>
    <t>Hrubý úklid - 8 hodin</t>
  </si>
  <si>
    <t>Koordinace na stavbě</t>
  </si>
  <si>
    <t>Měření osvětlení + vypracování protokolu</t>
  </si>
  <si>
    <t>Přesuny materiálů</t>
  </si>
  <si>
    <t>Recyklační poplatky</t>
  </si>
  <si>
    <t>Vypracování PD skutečného stavu</t>
  </si>
  <si>
    <t>000002</t>
  </si>
  <si>
    <t>MEB</t>
  </si>
  <si>
    <t>Svítidlo index A - Kruhové přisazené LED svítidlo, mikroprizmatický kryt, O 370mm, 1 x LED, 26W, 3000lm, Ra80, 4000K</t>
  </si>
  <si>
    <t>POL12_0</t>
  </si>
  <si>
    <t>Svítidlo index B - Sport LENS-90  87W/4000K, CRI&gt;80,  HR, 1 x 12x DPS Z60A-840, 87W, 11421lm, Ra80, 4000K</t>
  </si>
  <si>
    <t>Svítidlo index C -Závěsné/přisazené, LED svítidlo, matná ALDP mřížka, UGR&lt;19, 1 x LED, 37W, 4450lm, Ra80, 4000K</t>
  </si>
  <si>
    <t>Svítidlo index D - LED interiérové, stropní přisazené, 1 x LEDLine, 58W, 7280lm, Ra80, 4000K</t>
  </si>
  <si>
    <t>Svítidlo index E - LED interiérové, stropní přisazené, 1 x LEDLine, 42W, 5210lm, Ra80, 4000K</t>
  </si>
  <si>
    <t>Svítidlo index NO -LED nouzové svítidlo LOVATO II, přisazené, optika pro únikové cesty, 1W, 1 x box, 1W, 120lm, Ra80, 4000K</t>
  </si>
  <si>
    <t>rozvaděč RD vč. vybavení</t>
  </si>
  <si>
    <t>00201</t>
  </si>
  <si>
    <t>trubka ohebná instal. PVC 2316 průměr 16mm</t>
  </si>
  <si>
    <t>00202</t>
  </si>
  <si>
    <t>trubka ohebná instal. PVC 2323 průměr 23</t>
  </si>
  <si>
    <t>00302</t>
  </si>
  <si>
    <t>krabice KO 68</t>
  </si>
  <si>
    <t>00303</t>
  </si>
  <si>
    <t>krabice KR 68</t>
  </si>
  <si>
    <t>00313</t>
  </si>
  <si>
    <t>krabice KU 68/1</t>
  </si>
  <si>
    <t>00700</t>
  </si>
  <si>
    <t>spínač kolébkový č. 1</t>
  </si>
  <si>
    <t>00702</t>
  </si>
  <si>
    <t>spínač kolébkový č. 5</t>
  </si>
  <si>
    <t>00703</t>
  </si>
  <si>
    <t>spínač kolébkový č. 6</t>
  </si>
  <si>
    <t>00768</t>
  </si>
  <si>
    <t>zásuvka 16A, 230 V IP44</t>
  </si>
  <si>
    <t>00775</t>
  </si>
  <si>
    <t>zásuvka v krabici prost.obyč.10/16A 250V 2P+Z</t>
  </si>
  <si>
    <t>00823</t>
  </si>
  <si>
    <t>spínač kolébkový č. 1, IP 45</t>
  </si>
  <si>
    <t>02900</t>
  </si>
  <si>
    <t>CYKY 2Ax1.5mm2 (CYKY 2O1.5)</t>
  </si>
  <si>
    <t>02960</t>
  </si>
  <si>
    <t>CYKY 5Cx1.5mm2 (CYKY 5J1.5)</t>
  </si>
  <si>
    <t>03184</t>
  </si>
  <si>
    <t>05151</t>
  </si>
  <si>
    <t>hmoždinka HM8</t>
  </si>
  <si>
    <t>33736</t>
  </si>
  <si>
    <t>CY  4mm2 (H07V-U) zelenožlutý</t>
  </si>
  <si>
    <t>33766</t>
  </si>
  <si>
    <t>CY 16mm2 (H07V-U) zelenožlutý</t>
  </si>
  <si>
    <t>33912</t>
  </si>
  <si>
    <t>CYKY 3Bx1.5mm2 (CYKY 3J1.5)</t>
  </si>
  <si>
    <t>33918</t>
  </si>
  <si>
    <t>CYKY 3Cx2.5mm2 (CYKY 3J2.5)</t>
  </si>
  <si>
    <t>0000000001</t>
  </si>
  <si>
    <t>Drážkování</t>
  </si>
  <si>
    <t>0000002569</t>
  </si>
  <si>
    <t>Podružný materiál</t>
  </si>
  <si>
    <t>Provrtání do vel. 40</t>
  </si>
  <si>
    <t>Krabice (KP, KO, KR, KT)</t>
  </si>
  <si>
    <t>Rozvaděč</t>
  </si>
  <si>
    <t>612403386</t>
  </si>
  <si>
    <t>Hrubá výplň rýh ve stěnách do 10x10cm maltou z SMS zdicí maltou</t>
  </si>
  <si>
    <t>m.č. 105 : 3,5</t>
  </si>
  <si>
    <t>m.č. 107 : 5,5+6,5</t>
  </si>
  <si>
    <t>612403390</t>
  </si>
  <si>
    <t>Hrubá výplň rýh ve stěnách do 20x10cm maltou z SMS</t>
  </si>
  <si>
    <t>m.č. 105 : 2,55+4,95+2+3</t>
  </si>
  <si>
    <t>m.č. 107 : 1,5+2+2,35+3+2,35+1+2</t>
  </si>
  <si>
    <t>974031153</t>
  </si>
  <si>
    <t>Vysekání rýh ve zdi cihelné 10 x 10 cm</t>
  </si>
  <si>
    <t>974031155</t>
  </si>
  <si>
    <t>Vysekání rýh ve zdi cihelné 10 x 20 cm</t>
  </si>
  <si>
    <t>721176103</t>
  </si>
  <si>
    <t>Potrubí HT připojovací, D 50 x 1,8 mm</t>
  </si>
  <si>
    <t>m.č. 107 : 6,5</t>
  </si>
  <si>
    <t>721176104</t>
  </si>
  <si>
    <t>Potrubí HT připojovací, D 75 x 1,9 mm</t>
  </si>
  <si>
    <t>m.č. 105 : 5</t>
  </si>
  <si>
    <t>m.č. 107 : 5,5</t>
  </si>
  <si>
    <t>722172711</t>
  </si>
  <si>
    <t>Potrubí plastové PP-R Ekoplastik, bez zednických výpomocí, D 20 x 2,8 mm, PN 16</t>
  </si>
  <si>
    <t>m.č. 105 : 3*2</t>
  </si>
  <si>
    <t>m.č. 107 : 4*2</t>
  </si>
  <si>
    <t>722172712</t>
  </si>
  <si>
    <t>Potrubí plastové PP-R Ekoplastik, bez zednických výpomocí, D 25 x 3,5 mm, PN 16</t>
  </si>
  <si>
    <t>m.č. 102 : 3*2</t>
  </si>
  <si>
    <t>m.č. 104 : (4*3)*2</t>
  </si>
  <si>
    <t>m.č. 105 : (2,55+4,95+2)*2</t>
  </si>
  <si>
    <t>m.č. 106 : 2,5*2</t>
  </si>
  <si>
    <t>m.č. 107 : (1,5+2+2,35+3+2,35+1)*2</t>
  </si>
  <si>
    <t>722181211</t>
  </si>
  <si>
    <t>Izolace návleková MIRELON PRO tl. stěny 6 mm vnitřní průměr 22 mm</t>
  </si>
  <si>
    <t>Izolace návleková MIRELON PRO tl. stěny 6 mm vnitřní průměr 25 mm</t>
  </si>
  <si>
    <t>722220121</t>
  </si>
  <si>
    <t>Nástěnka K 247, pro baterii G 1/2"</t>
  </si>
  <si>
    <t>pár</t>
  </si>
  <si>
    <t>722280106</t>
  </si>
  <si>
    <t>Tlaková zkouška vodovodního potrubí DN 32 mm</t>
  </si>
  <si>
    <t>722290234</t>
  </si>
  <si>
    <t>Proplach a dezinfekce vodovodního potrubí DN 80 mm</t>
  </si>
  <si>
    <t>998722101</t>
  </si>
  <si>
    <t>Přesun hmot pro vnitřní vodovod, výšky do 6 m</t>
  </si>
  <si>
    <t>725219401</t>
  </si>
  <si>
    <t>Montáž umyvadel na šrouby do zdiva</t>
  </si>
  <si>
    <t>soubor</t>
  </si>
  <si>
    <t>m.č. 105 : 2</t>
  </si>
  <si>
    <t>m.č. 107 : 2</t>
  </si>
  <si>
    <t>725823121</t>
  </si>
  <si>
    <t>Baterie umyvadlová stoján. ruční, vč. otvír.odpadu standardní</t>
  </si>
  <si>
    <t>725849200</t>
  </si>
  <si>
    <t>Montáž baterií sprchových, nastavitelná výška</t>
  </si>
  <si>
    <t>m.č. 105 : 4</t>
  </si>
  <si>
    <t>m.č. 107 : 3</t>
  </si>
  <si>
    <t>725017163R001</t>
  </si>
  <si>
    <t>Umyvadlo na šrouby , 60 x 49 cm, bílé, vč. sifonu</t>
  </si>
  <si>
    <t>725845111RT11</t>
  </si>
  <si>
    <t>Baterie sprchová nástěnná ruční, se sprchovou tyčí standardní</t>
  </si>
  <si>
    <t>725860300RT11</t>
  </si>
  <si>
    <t>D + M Odtokový žlab, ve sprše</t>
  </si>
  <si>
    <t>998725101</t>
  </si>
  <si>
    <t>Přesun hmot pro zařizovací předměty, výšky do 6 m</t>
  </si>
  <si>
    <t>979011211</t>
  </si>
  <si>
    <t>Svislá doprava suti a vybour. hmot za 2.NP nošením</t>
  </si>
  <si>
    <t>733171115R001</t>
  </si>
  <si>
    <t>D + M potrubí pro nové otopná tělesa, vč. připojení na stávající potrubí</t>
  </si>
  <si>
    <t>m.č. 105 : 1,5</t>
  </si>
  <si>
    <t>m.č. 108,107,106 : 2+2,35+2</t>
  </si>
  <si>
    <t>734211112R001</t>
  </si>
  <si>
    <t>D + M Termostatických hlavic na stávající otopná tělesa</t>
  </si>
  <si>
    <t>m.č. 108 : 1</t>
  </si>
  <si>
    <t>734290822R001</t>
  </si>
  <si>
    <t>Demontáž  stávajících hlavic</t>
  </si>
  <si>
    <t>735111810</t>
  </si>
  <si>
    <t>Demontáž těles otopných litinových článkových</t>
  </si>
  <si>
    <t>m.č. 105 : 1,2*1</t>
  </si>
  <si>
    <t>735156141R001</t>
  </si>
  <si>
    <t>D + M Deskové těleso, elektrické 200-300 W, ocel., 500x500x50 mm</t>
  </si>
  <si>
    <t>735171103R001</t>
  </si>
  <si>
    <t>D + M Topný žebřík, elektrický 400-500 W, ocel., 750x695x30 mm</t>
  </si>
  <si>
    <t>m.č. 105 : 1</t>
  </si>
  <si>
    <t>m.č. 107, 108 : 4,5</t>
  </si>
  <si>
    <t>42911714R123</t>
  </si>
  <si>
    <t>D + M Ventilátor axiální, vč. příslušenství</t>
  </si>
  <si>
    <t>728113112R013</t>
  </si>
  <si>
    <t xml:space="preserve">Montáž potrubí plastového čtyřhranného </t>
  </si>
  <si>
    <t>728113114R012</t>
  </si>
  <si>
    <t>D + M Větrací mřížka s lamely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</si>
</sst>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indexed="17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 wrapText="1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164" fontId="3" fillId="0" borderId="35" xfId="0" applyNumberFormat="1" applyFont="1" applyBorder="1" applyAlignment="1">
      <alignment vertical="center"/>
    </xf>
    <xf numFmtId="164" fontId="3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5" fontId="5" fillId="3" borderId="0" xfId="0" applyNumberFormat="1" applyFont="1" applyFill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horizontal="center"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0" fontId="19" fillId="0" borderId="0" xfId="0" applyFont="1" applyBorder="1" applyAlignment="1">
      <alignment horizontal="center" vertical="top" shrinkToFit="1"/>
    </xf>
    <xf numFmtId="165" fontId="19" fillId="0" borderId="0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shrinkToFit="1"/>
    </xf>
    <xf numFmtId="0" fontId="19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165" fontId="18" fillId="0" borderId="0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2" t="s">
        <v>41</v>
      </c>
      <c r="B2" s="72"/>
      <c r="C2" s="72"/>
      <c r="D2" s="72"/>
      <c r="E2" s="72"/>
      <c r="F2" s="72"/>
      <c r="G2" s="72"/>
    </row>
  </sheetData>
  <sheetProtection algorithmName="SHA-512" hashValue="Xk1XJJF2zoO143oc5heN6RwA4vq/viIyeLGRTDO4dGCIXTLRnsrD0V3f69xQf7a6f8Tg+eERYsVBdX4PMFDDug==" saltValue="xGKbyRUjvVc0gKR3R87D1w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6"/>
  <sheetViews>
    <sheetView showGridLines="0" tabSelected="1" topLeftCell="B1" zoomScaleNormal="100" zoomScaleSheetLayoutView="75" workbookViewId="0">
      <selection activeCell="I11" sqref="I1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38</v>
      </c>
      <c r="B1" s="73" t="s">
        <v>4</v>
      </c>
      <c r="C1" s="74"/>
      <c r="D1" s="74"/>
      <c r="E1" s="74"/>
      <c r="F1" s="74"/>
      <c r="G1" s="74"/>
      <c r="H1" s="74"/>
      <c r="I1" s="74"/>
      <c r="J1" s="75"/>
    </row>
    <row r="2" spans="1:15" ht="36" customHeight="1" x14ac:dyDescent="0.2">
      <c r="A2" s="2"/>
      <c r="B2" s="104" t="s">
        <v>24</v>
      </c>
      <c r="C2" s="105"/>
      <c r="D2" s="106" t="s">
        <v>43</v>
      </c>
      <c r="E2" s="107" t="s">
        <v>44</v>
      </c>
      <c r="F2" s="108"/>
      <c r="G2" s="108"/>
      <c r="H2" s="108"/>
      <c r="I2" s="108"/>
      <c r="J2" s="109"/>
      <c r="O2" s="1"/>
    </row>
    <row r="3" spans="1:15" ht="27" hidden="1" customHeight="1" x14ac:dyDescent="0.2">
      <c r="A3" s="2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">
      <c r="A4" s="2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">
      <c r="A5" s="2"/>
      <c r="B5" s="30" t="s">
        <v>23</v>
      </c>
      <c r="D5" s="120" t="s">
        <v>45</v>
      </c>
      <c r="E5" s="87"/>
      <c r="F5" s="87"/>
      <c r="G5" s="87"/>
      <c r="H5" s="18" t="s">
        <v>42</v>
      </c>
      <c r="I5" s="124" t="s">
        <v>49</v>
      </c>
      <c r="J5" s="8"/>
    </row>
    <row r="6" spans="1:15" ht="15.75" customHeight="1" x14ac:dyDescent="0.2">
      <c r="A6" s="2"/>
      <c r="B6" s="27"/>
      <c r="C6" s="52"/>
      <c r="D6" s="121" t="s">
        <v>46</v>
      </c>
      <c r="E6" s="88"/>
      <c r="F6" s="88"/>
      <c r="G6" s="88"/>
      <c r="H6" s="18" t="s">
        <v>36</v>
      </c>
      <c r="I6" s="124" t="s">
        <v>50</v>
      </c>
      <c r="J6" s="8"/>
    </row>
    <row r="7" spans="1:15" ht="15.75" customHeight="1" x14ac:dyDescent="0.2">
      <c r="A7" s="2"/>
      <c r="B7" s="28"/>
      <c r="C7" s="53"/>
      <c r="D7" s="123" t="s">
        <v>48</v>
      </c>
      <c r="E7" s="122" t="s">
        <v>47</v>
      </c>
      <c r="F7" s="89"/>
      <c r="G7" s="89"/>
      <c r="H7" s="23"/>
      <c r="I7" s="22"/>
      <c r="J7" s="33"/>
    </row>
    <row r="8" spans="1:15" ht="24" hidden="1" customHeight="1" x14ac:dyDescent="0.2">
      <c r="A8" s="2"/>
      <c r="B8" s="30" t="s">
        <v>21</v>
      </c>
      <c r="D8" s="125" t="s">
        <v>51</v>
      </c>
      <c r="H8" s="18" t="s">
        <v>42</v>
      </c>
      <c r="I8" s="124" t="s">
        <v>53</v>
      </c>
      <c r="J8" s="8"/>
    </row>
    <row r="9" spans="1:15" ht="15.75" hidden="1" customHeight="1" x14ac:dyDescent="0.2">
      <c r="A9" s="2"/>
      <c r="B9" s="2"/>
      <c r="D9" s="125" t="s">
        <v>52</v>
      </c>
      <c r="H9" s="18" t="s">
        <v>36</v>
      </c>
      <c r="I9" s="124" t="s">
        <v>54</v>
      </c>
      <c r="J9" s="8"/>
    </row>
    <row r="10" spans="1:15" ht="15.75" hidden="1" customHeight="1" x14ac:dyDescent="0.2">
      <c r="A10" s="2"/>
      <c r="B10" s="34"/>
      <c r="C10" s="53"/>
      <c r="D10" s="123" t="s">
        <v>48</v>
      </c>
      <c r="E10" s="126" t="s">
        <v>47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20</v>
      </c>
      <c r="D11" s="127"/>
      <c r="E11" s="127"/>
      <c r="F11" s="127"/>
      <c r="G11" s="127"/>
      <c r="H11" s="18" t="s">
        <v>42</v>
      </c>
      <c r="I11" s="132"/>
      <c r="J11" s="8"/>
    </row>
    <row r="12" spans="1:15" ht="15.75" customHeight="1" x14ac:dyDescent="0.2">
      <c r="A12" s="2"/>
      <c r="B12" s="27"/>
      <c r="C12" s="52"/>
      <c r="D12" s="128"/>
      <c r="E12" s="128"/>
      <c r="F12" s="128"/>
      <c r="G12" s="128"/>
      <c r="H12" s="18" t="s">
        <v>36</v>
      </c>
      <c r="I12" s="133"/>
      <c r="J12" s="8"/>
    </row>
    <row r="13" spans="1:15" ht="15.75" customHeight="1" x14ac:dyDescent="0.2">
      <c r="A13" s="2"/>
      <c r="B13" s="28"/>
      <c r="C13" s="53"/>
      <c r="D13" s="131"/>
      <c r="E13" s="129"/>
      <c r="F13" s="130"/>
      <c r="G13" s="130"/>
      <c r="H13" s="19"/>
      <c r="I13" s="22"/>
      <c r="J13" s="33"/>
    </row>
    <row r="14" spans="1:15" ht="24" customHeight="1" x14ac:dyDescent="0.2">
      <c r="A14" s="2"/>
      <c r="B14" s="42" t="s">
        <v>22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34</v>
      </c>
      <c r="C15" s="57"/>
      <c r="D15" s="51"/>
      <c r="E15" s="82"/>
      <c r="F15" s="82"/>
      <c r="G15" s="83"/>
      <c r="H15" s="83"/>
      <c r="I15" s="83" t="s">
        <v>31</v>
      </c>
      <c r="J15" s="84"/>
    </row>
    <row r="16" spans="1:15" ht="23.25" customHeight="1" x14ac:dyDescent="0.2">
      <c r="A16" s="195" t="s">
        <v>26</v>
      </c>
      <c r="B16" s="37" t="s">
        <v>26</v>
      </c>
      <c r="C16" s="58"/>
      <c r="D16" s="59"/>
      <c r="E16" s="79"/>
      <c r="F16" s="80"/>
      <c r="G16" s="79"/>
      <c r="H16" s="80"/>
      <c r="I16" s="79">
        <f>SUMIF(F62:F92,A16,I62:I92)+SUMIF(F62:F92,"PSU",I62:I92)</f>
        <v>0</v>
      </c>
      <c r="J16" s="81"/>
    </row>
    <row r="17" spans="1:10" ht="23.25" customHeight="1" x14ac:dyDescent="0.2">
      <c r="A17" s="195" t="s">
        <v>27</v>
      </c>
      <c r="B17" s="37" t="s">
        <v>27</v>
      </c>
      <c r="C17" s="58"/>
      <c r="D17" s="59"/>
      <c r="E17" s="79"/>
      <c r="F17" s="80"/>
      <c r="G17" s="79"/>
      <c r="H17" s="80"/>
      <c r="I17" s="79">
        <f>SUMIF(F62:F92,A17,I62:I92)</f>
        <v>0</v>
      </c>
      <c r="J17" s="81"/>
    </row>
    <row r="18" spans="1:10" ht="23.25" customHeight="1" x14ac:dyDescent="0.2">
      <c r="A18" s="195" t="s">
        <v>28</v>
      </c>
      <c r="B18" s="37" t="s">
        <v>28</v>
      </c>
      <c r="C18" s="58"/>
      <c r="D18" s="59"/>
      <c r="E18" s="79"/>
      <c r="F18" s="80"/>
      <c r="G18" s="79"/>
      <c r="H18" s="80"/>
      <c r="I18" s="79">
        <f>SUMIF(F62:F92,A18,I62:I92)</f>
        <v>0</v>
      </c>
      <c r="J18" s="81"/>
    </row>
    <row r="19" spans="1:10" ht="23.25" customHeight="1" x14ac:dyDescent="0.2">
      <c r="A19" s="195" t="s">
        <v>143</v>
      </c>
      <c r="B19" s="37" t="s">
        <v>29</v>
      </c>
      <c r="C19" s="58"/>
      <c r="D19" s="59"/>
      <c r="E19" s="79"/>
      <c r="F19" s="80"/>
      <c r="G19" s="79"/>
      <c r="H19" s="80"/>
      <c r="I19" s="79">
        <f>SUMIF(F62:F92,A19,I62:I92)</f>
        <v>0</v>
      </c>
      <c r="J19" s="81"/>
    </row>
    <row r="20" spans="1:10" ht="23.25" customHeight="1" x14ac:dyDescent="0.2">
      <c r="A20" s="195" t="s">
        <v>144</v>
      </c>
      <c r="B20" s="37" t="s">
        <v>30</v>
      </c>
      <c r="C20" s="58"/>
      <c r="D20" s="59"/>
      <c r="E20" s="79"/>
      <c r="F20" s="80"/>
      <c r="G20" s="79"/>
      <c r="H20" s="80"/>
      <c r="I20" s="79">
        <f>SUMIF(F62:F92,A20,I62:I92)</f>
        <v>0</v>
      </c>
      <c r="J20" s="81"/>
    </row>
    <row r="21" spans="1:10" ht="23.25" customHeight="1" x14ac:dyDescent="0.2">
      <c r="A21" s="2"/>
      <c r="B21" s="47" t="s">
        <v>31</v>
      </c>
      <c r="C21" s="60"/>
      <c r="D21" s="61"/>
      <c r="E21" s="85"/>
      <c r="F21" s="86"/>
      <c r="G21" s="85"/>
      <c r="H21" s="86"/>
      <c r="I21" s="85">
        <f>SUM(I16:J20)</f>
        <v>0</v>
      </c>
      <c r="J21" s="95"/>
    </row>
    <row r="22" spans="1:10" ht="33" customHeight="1" x14ac:dyDescent="0.2">
      <c r="A22" s="2"/>
      <c r="B22" s="41" t="s">
        <v>35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13</v>
      </c>
      <c r="C23" s="58"/>
      <c r="D23" s="59"/>
      <c r="E23" s="63">
        <v>15</v>
      </c>
      <c r="F23" s="38" t="s">
        <v>0</v>
      </c>
      <c r="G23" s="93">
        <f>ZakladDPHSniVypocet</f>
        <v>0</v>
      </c>
      <c r="H23" s="94"/>
      <c r="I23" s="94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14</v>
      </c>
      <c r="C24" s="58"/>
      <c r="D24" s="59"/>
      <c r="E24" s="63">
        <f>SazbaDPH1</f>
        <v>15</v>
      </c>
      <c r="F24" s="38" t="s">
        <v>0</v>
      </c>
      <c r="G24" s="91">
        <f>IF(A24&gt;50, ROUNDUP(A23, 0), ROUNDDOWN(A23, 0))</f>
        <v>0</v>
      </c>
      <c r="H24" s="92"/>
      <c r="I24" s="92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15</v>
      </c>
      <c r="C25" s="58"/>
      <c r="D25" s="59"/>
      <c r="E25" s="63">
        <v>21</v>
      </c>
      <c r="F25" s="38" t="s">
        <v>0</v>
      </c>
      <c r="G25" s="93">
        <f>ZakladDPHZaklVypocet</f>
        <v>0</v>
      </c>
      <c r="H25" s="94"/>
      <c r="I25" s="94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16</v>
      </c>
      <c r="C26" s="64"/>
      <c r="D26" s="51"/>
      <c r="E26" s="65">
        <f>SazbaDPH2</f>
        <v>21</v>
      </c>
      <c r="F26" s="29" t="s">
        <v>0</v>
      </c>
      <c r="G26" s="76">
        <f>IF(A26&gt;50, ROUNDUP(A25, 0), ROUNDDOWN(A25, 0))</f>
        <v>0</v>
      </c>
      <c r="H26" s="77"/>
      <c r="I26" s="77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5</v>
      </c>
      <c r="C27" s="66"/>
      <c r="D27" s="67"/>
      <c r="E27" s="66"/>
      <c r="F27" s="16"/>
      <c r="G27" s="78">
        <f>CenaCelkem-(ZakladDPHSni+DPHSni+ZakladDPHZakl+DPHZakl)</f>
        <v>0</v>
      </c>
      <c r="H27" s="78"/>
      <c r="I27" s="78"/>
      <c r="J27" s="40" t="str">
        <f t="shared" si="0"/>
        <v>CZK</v>
      </c>
    </row>
    <row r="28" spans="1:10" ht="27.75" hidden="1" customHeight="1" thickBot="1" x14ac:dyDescent="0.25">
      <c r="A28" s="2"/>
      <c r="B28" s="164" t="s">
        <v>25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37</v>
      </c>
      <c r="C29" s="170"/>
      <c r="D29" s="170"/>
      <c r="E29" s="170"/>
      <c r="F29" s="171"/>
      <c r="G29" s="172">
        <f>IF(A29&gt;50, ROUNDUP(A27, 0), ROUNDDOWN(A27, 0))</f>
        <v>0</v>
      </c>
      <c r="H29" s="172"/>
      <c r="I29" s="172"/>
      <c r="J29" s="173" t="s">
        <v>71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12</v>
      </c>
      <c r="D32" s="69"/>
      <c r="E32" s="69"/>
      <c r="F32" s="15" t="s">
        <v>11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96"/>
      <c r="E34" s="97"/>
      <c r="G34" s="98"/>
      <c r="H34" s="99"/>
      <c r="I34" s="99"/>
      <c r="J34" s="24"/>
    </row>
    <row r="35" spans="1:10" ht="12.75" customHeight="1" x14ac:dyDescent="0.2">
      <c r="A35" s="2"/>
      <c r="B35" s="2"/>
      <c r="D35" s="90" t="s">
        <v>2</v>
      </c>
      <c r="E35" s="90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136" t="s">
        <v>17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39</v>
      </c>
      <c r="B38" s="140" t="s">
        <v>18</v>
      </c>
      <c r="C38" s="141" t="s">
        <v>6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19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55</v>
      </c>
      <c r="C39" s="146"/>
      <c r="D39" s="146"/>
      <c r="E39" s="146"/>
      <c r="F39" s="147">
        <f>'01 00 Pol'!AE16+'01 01b Pol'!AE459+'01 02 Pol'!AE75+'01 03 Pol'!AE89+'01 04 Pol'!AE30+'01 05 Pol'!AE17</f>
        <v>0</v>
      </c>
      <c r="G39" s="148">
        <f>'01 00 Pol'!AF16+'01 01b Pol'!AF459+'01 02 Pol'!AF75+'01 03 Pol'!AF89+'01 04 Pol'!AF30+'01 05 Pol'!AF17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 t="s">
        <v>56</v>
      </c>
      <c r="C40" s="152" t="s">
        <v>57</v>
      </c>
      <c r="D40" s="152"/>
      <c r="E40" s="152"/>
      <c r="F40" s="153">
        <f>'01 00 Pol'!AE16+'01 01b Pol'!AE459+'01 02 Pol'!AE75+'01 03 Pol'!AE89+'01 04 Pol'!AE30+'01 05 Pol'!AE17</f>
        <v>0</v>
      </c>
      <c r="G40" s="154">
        <f>'01 00 Pol'!AF16+'01 01b Pol'!AF459+'01 02 Pol'!AF75+'01 03 Pol'!AF89+'01 04 Pol'!AF30+'01 05 Pol'!AF17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customHeight="1" x14ac:dyDescent="0.2">
      <c r="A41" s="135">
        <v>3</v>
      </c>
      <c r="B41" s="156" t="s">
        <v>58</v>
      </c>
      <c r="C41" s="146" t="s">
        <v>59</v>
      </c>
      <c r="D41" s="146"/>
      <c r="E41" s="146"/>
      <c r="F41" s="157">
        <f>'01 00 Pol'!AE16</f>
        <v>0</v>
      </c>
      <c r="G41" s="149">
        <f>'01 00 Pol'!AF16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customHeight="1" x14ac:dyDescent="0.2">
      <c r="A42" s="135">
        <v>3</v>
      </c>
      <c r="B42" s="156" t="s">
        <v>60</v>
      </c>
      <c r="C42" s="146" t="s">
        <v>61</v>
      </c>
      <c r="D42" s="146"/>
      <c r="E42" s="146"/>
      <c r="F42" s="157">
        <f>'01 01b Pol'!AE459</f>
        <v>0</v>
      </c>
      <c r="G42" s="149">
        <f>'01 01b Pol'!AF459</f>
        <v>0</v>
      </c>
      <c r="H42" s="149">
        <f>(F42*SazbaDPH1/100)+(G42*SazbaDPH2/100)</f>
        <v>0</v>
      </c>
      <c r="I42" s="149">
        <f>F42+G42+H42</f>
        <v>0</v>
      </c>
      <c r="J42" s="150" t="str">
        <f>IF(CenaCelkemVypocet=0,"",I42/CenaCelkemVypocet*100)</f>
        <v/>
      </c>
    </row>
    <row r="43" spans="1:10" ht="25.5" customHeight="1" x14ac:dyDescent="0.2">
      <c r="A43" s="135">
        <v>3</v>
      </c>
      <c r="B43" s="156" t="s">
        <v>62</v>
      </c>
      <c r="C43" s="146" t="s">
        <v>63</v>
      </c>
      <c r="D43" s="146"/>
      <c r="E43" s="146"/>
      <c r="F43" s="157">
        <f>'01 02 Pol'!AE75</f>
        <v>0</v>
      </c>
      <c r="G43" s="149">
        <f>'01 02 Pol'!AF75</f>
        <v>0</v>
      </c>
      <c r="H43" s="149">
        <f>(F43*SazbaDPH1/100)+(G43*SazbaDPH2/100)</f>
        <v>0</v>
      </c>
      <c r="I43" s="149">
        <f>F43+G43+H43</f>
        <v>0</v>
      </c>
      <c r="J43" s="150" t="str">
        <f>IF(CenaCelkemVypocet=0,"",I43/CenaCelkemVypocet*100)</f>
        <v/>
      </c>
    </row>
    <row r="44" spans="1:10" ht="25.5" customHeight="1" x14ac:dyDescent="0.2">
      <c r="A44" s="135">
        <v>3</v>
      </c>
      <c r="B44" s="156" t="s">
        <v>64</v>
      </c>
      <c r="C44" s="146" t="s">
        <v>65</v>
      </c>
      <c r="D44" s="146"/>
      <c r="E44" s="146"/>
      <c r="F44" s="157">
        <f>'01 03 Pol'!AE89</f>
        <v>0</v>
      </c>
      <c r="G44" s="149">
        <f>'01 03 Pol'!AF89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10" ht="25.5" customHeight="1" x14ac:dyDescent="0.2">
      <c r="A45" s="135">
        <v>3</v>
      </c>
      <c r="B45" s="156" t="s">
        <v>66</v>
      </c>
      <c r="C45" s="146" t="s">
        <v>67</v>
      </c>
      <c r="D45" s="146"/>
      <c r="E45" s="146"/>
      <c r="F45" s="157">
        <f>'01 04 Pol'!AE30</f>
        <v>0</v>
      </c>
      <c r="G45" s="149">
        <f>'01 04 Pol'!AF30</f>
        <v>0</v>
      </c>
      <c r="H45" s="149">
        <f>(F45*SazbaDPH1/100)+(G45*SazbaDPH2/100)</f>
        <v>0</v>
      </c>
      <c r="I45" s="149">
        <f>F45+G45+H45</f>
        <v>0</v>
      </c>
      <c r="J45" s="150" t="str">
        <f>IF(CenaCelkemVypocet=0,"",I45/CenaCelkemVypocet*100)</f>
        <v/>
      </c>
    </row>
    <row r="46" spans="1:10" ht="25.5" customHeight="1" x14ac:dyDescent="0.2">
      <c r="A46" s="135">
        <v>3</v>
      </c>
      <c r="B46" s="156" t="s">
        <v>68</v>
      </c>
      <c r="C46" s="146" t="s">
        <v>69</v>
      </c>
      <c r="D46" s="146"/>
      <c r="E46" s="146"/>
      <c r="F46" s="157">
        <f>'01 05 Pol'!AE17</f>
        <v>0</v>
      </c>
      <c r="G46" s="149">
        <f>'01 05 Pol'!AF17</f>
        <v>0</v>
      </c>
      <c r="H46" s="149">
        <f>(F46*SazbaDPH1/100)+(G46*SazbaDPH2/100)</f>
        <v>0</v>
      </c>
      <c r="I46" s="149">
        <f>F46+G46+H46</f>
        <v>0</v>
      </c>
      <c r="J46" s="150" t="str">
        <f>IF(CenaCelkemVypocet=0,"",I46/CenaCelkemVypocet*100)</f>
        <v/>
      </c>
    </row>
    <row r="47" spans="1:10" ht="25.5" customHeight="1" x14ac:dyDescent="0.2">
      <c r="A47" s="135"/>
      <c r="B47" s="158" t="s">
        <v>70</v>
      </c>
      <c r="C47" s="159"/>
      <c r="D47" s="159"/>
      <c r="E47" s="160"/>
      <c r="F47" s="161">
        <f>SUMIF(A39:A46,"=1",F39:F46)</f>
        <v>0</v>
      </c>
      <c r="G47" s="162">
        <f>SUMIF(A39:A46,"=1",G39:G46)</f>
        <v>0</v>
      </c>
      <c r="H47" s="162">
        <f>SUMIF(A39:A46,"=1",H39:H46)</f>
        <v>0</v>
      </c>
      <c r="I47" s="162">
        <f>SUMIF(A39:A46,"=1",I39:I46)</f>
        <v>0</v>
      </c>
      <c r="J47" s="163">
        <f>SUMIF(A39:A46,"=1",J39:J46)</f>
        <v>0</v>
      </c>
    </row>
    <row r="49" spans="1:10" x14ac:dyDescent="0.2">
      <c r="A49" t="s">
        <v>72</v>
      </c>
      <c r="B49" t="s">
        <v>73</v>
      </c>
    </row>
    <row r="50" spans="1:10" x14ac:dyDescent="0.2">
      <c r="A50" t="s">
        <v>74</v>
      </c>
      <c r="B50" t="s">
        <v>75</v>
      </c>
    </row>
    <row r="51" spans="1:10" x14ac:dyDescent="0.2">
      <c r="A51" t="s">
        <v>76</v>
      </c>
      <c r="B51" t="s">
        <v>77</v>
      </c>
    </row>
    <row r="52" spans="1:10" x14ac:dyDescent="0.2">
      <c r="A52" t="s">
        <v>76</v>
      </c>
      <c r="B52" t="s">
        <v>78</v>
      </c>
    </row>
    <row r="53" spans="1:10" x14ac:dyDescent="0.2">
      <c r="A53" t="s">
        <v>76</v>
      </c>
      <c r="B53" t="s">
        <v>79</v>
      </c>
    </row>
    <row r="54" spans="1:10" x14ac:dyDescent="0.2">
      <c r="A54" t="s">
        <v>76</v>
      </c>
      <c r="B54" t="s">
        <v>80</v>
      </c>
    </row>
    <row r="55" spans="1:10" x14ac:dyDescent="0.2">
      <c r="A55" t="s">
        <v>76</v>
      </c>
      <c r="B55" t="s">
        <v>81</v>
      </c>
    </row>
    <row r="56" spans="1:10" x14ac:dyDescent="0.2">
      <c r="A56" t="s">
        <v>76</v>
      </c>
      <c r="B56" t="s">
        <v>82</v>
      </c>
    </row>
    <row r="59" spans="1:10" ht="15.75" x14ac:dyDescent="0.25">
      <c r="B59" s="174" t="s">
        <v>83</v>
      </c>
    </row>
    <row r="61" spans="1:10" ht="25.5" customHeight="1" x14ac:dyDescent="0.2">
      <c r="A61" s="176"/>
      <c r="B61" s="179" t="s">
        <v>18</v>
      </c>
      <c r="C61" s="179" t="s">
        <v>6</v>
      </c>
      <c r="D61" s="180"/>
      <c r="E61" s="180"/>
      <c r="F61" s="181" t="s">
        <v>84</v>
      </c>
      <c r="G61" s="181"/>
      <c r="H61" s="181"/>
      <c r="I61" s="181" t="s">
        <v>31</v>
      </c>
      <c r="J61" s="181" t="s">
        <v>0</v>
      </c>
    </row>
    <row r="62" spans="1:10" ht="36.75" customHeight="1" x14ac:dyDescent="0.2">
      <c r="A62" s="177"/>
      <c r="B62" s="182" t="s">
        <v>85</v>
      </c>
      <c r="C62" s="183" t="s">
        <v>86</v>
      </c>
      <c r="D62" s="184"/>
      <c r="E62" s="184"/>
      <c r="F62" s="191" t="s">
        <v>26</v>
      </c>
      <c r="G62" s="192"/>
      <c r="H62" s="192"/>
      <c r="I62" s="192">
        <f>'01 02 Pol'!G8</f>
        <v>0</v>
      </c>
      <c r="J62" s="188" t="str">
        <f>IF(I93=0,"",I62/I93*100)</f>
        <v/>
      </c>
    </row>
    <row r="63" spans="1:10" ht="36.75" customHeight="1" x14ac:dyDescent="0.2">
      <c r="A63" s="177"/>
      <c r="B63" s="182" t="s">
        <v>87</v>
      </c>
      <c r="C63" s="183" t="s">
        <v>88</v>
      </c>
      <c r="D63" s="184"/>
      <c r="E63" s="184"/>
      <c r="F63" s="191" t="s">
        <v>26</v>
      </c>
      <c r="G63" s="192"/>
      <c r="H63" s="192"/>
      <c r="I63" s="192">
        <f>'01 01b Pol'!G51</f>
        <v>0</v>
      </c>
      <c r="J63" s="188" t="str">
        <f>IF(I93=0,"",I63/I93*100)</f>
        <v/>
      </c>
    </row>
    <row r="64" spans="1:10" ht="36.75" customHeight="1" x14ac:dyDescent="0.2">
      <c r="A64" s="177"/>
      <c r="B64" s="182" t="s">
        <v>89</v>
      </c>
      <c r="C64" s="183" t="s">
        <v>90</v>
      </c>
      <c r="D64" s="184"/>
      <c r="E64" s="184"/>
      <c r="F64" s="191" t="s">
        <v>26</v>
      </c>
      <c r="G64" s="192"/>
      <c r="H64" s="192"/>
      <c r="I64" s="192">
        <f>'01 02 Pol'!G31</f>
        <v>0</v>
      </c>
      <c r="J64" s="188" t="str">
        <f>IF(I93=0,"",I64/I93*100)</f>
        <v/>
      </c>
    </row>
    <row r="65" spans="1:10" ht="36.75" customHeight="1" x14ac:dyDescent="0.2">
      <c r="A65" s="177"/>
      <c r="B65" s="182" t="s">
        <v>91</v>
      </c>
      <c r="C65" s="183" t="s">
        <v>92</v>
      </c>
      <c r="D65" s="184"/>
      <c r="E65" s="184"/>
      <c r="F65" s="191" t="s">
        <v>26</v>
      </c>
      <c r="G65" s="192"/>
      <c r="H65" s="192"/>
      <c r="I65" s="192">
        <f>'01 02 Pol'!G40</f>
        <v>0</v>
      </c>
      <c r="J65" s="188" t="str">
        <f>IF(I93=0,"",I65/I93*100)</f>
        <v/>
      </c>
    </row>
    <row r="66" spans="1:10" ht="36.75" customHeight="1" x14ac:dyDescent="0.2">
      <c r="A66" s="177"/>
      <c r="B66" s="182" t="s">
        <v>93</v>
      </c>
      <c r="C66" s="183" t="s">
        <v>94</v>
      </c>
      <c r="D66" s="184"/>
      <c r="E66" s="184"/>
      <c r="F66" s="191" t="s">
        <v>26</v>
      </c>
      <c r="G66" s="192"/>
      <c r="H66" s="192"/>
      <c r="I66" s="192">
        <f>'01 01b Pol'!G60+'01 03 Pol'!G8</f>
        <v>0</v>
      </c>
      <c r="J66" s="188" t="str">
        <f>IF(I93=0,"",I66/I93*100)</f>
        <v/>
      </c>
    </row>
    <row r="67" spans="1:10" ht="36.75" customHeight="1" x14ac:dyDescent="0.2">
      <c r="A67" s="177"/>
      <c r="B67" s="182" t="s">
        <v>95</v>
      </c>
      <c r="C67" s="183" t="s">
        <v>96</v>
      </c>
      <c r="D67" s="184"/>
      <c r="E67" s="184"/>
      <c r="F67" s="191" t="s">
        <v>26</v>
      </c>
      <c r="G67" s="192"/>
      <c r="H67" s="192"/>
      <c r="I67" s="192">
        <f>'01 01b Pol'!G89</f>
        <v>0</v>
      </c>
      <c r="J67" s="188" t="str">
        <f>IF(I93=0,"",I67/I93*100)</f>
        <v/>
      </c>
    </row>
    <row r="68" spans="1:10" ht="36.75" customHeight="1" x14ac:dyDescent="0.2">
      <c r="A68" s="177"/>
      <c r="B68" s="182" t="s">
        <v>97</v>
      </c>
      <c r="C68" s="183" t="s">
        <v>98</v>
      </c>
      <c r="D68" s="184"/>
      <c r="E68" s="184"/>
      <c r="F68" s="191" t="s">
        <v>26</v>
      </c>
      <c r="G68" s="192"/>
      <c r="H68" s="192"/>
      <c r="I68" s="192">
        <f>'01 02 Pol'!G68</f>
        <v>0</v>
      </c>
      <c r="J68" s="188" t="str">
        <f>IF(I93=0,"",I68/I93*100)</f>
        <v/>
      </c>
    </row>
    <row r="69" spans="1:10" ht="36.75" customHeight="1" x14ac:dyDescent="0.2">
      <c r="A69" s="177"/>
      <c r="B69" s="182" t="s">
        <v>99</v>
      </c>
      <c r="C69" s="183" t="s">
        <v>100</v>
      </c>
      <c r="D69" s="184"/>
      <c r="E69" s="184"/>
      <c r="F69" s="191" t="s">
        <v>26</v>
      </c>
      <c r="G69" s="192"/>
      <c r="H69" s="192"/>
      <c r="I69" s="192">
        <f>'01 01b Pol'!G99</f>
        <v>0</v>
      </c>
      <c r="J69" s="188" t="str">
        <f>IF(I93=0,"",I69/I93*100)</f>
        <v/>
      </c>
    </row>
    <row r="70" spans="1:10" ht="36.75" customHeight="1" x14ac:dyDescent="0.2">
      <c r="A70" s="177"/>
      <c r="B70" s="182" t="s">
        <v>101</v>
      </c>
      <c r="C70" s="183" t="s">
        <v>102</v>
      </c>
      <c r="D70" s="184"/>
      <c r="E70" s="184"/>
      <c r="F70" s="191" t="s">
        <v>26</v>
      </c>
      <c r="G70" s="192"/>
      <c r="H70" s="192"/>
      <c r="I70" s="192">
        <f>'01 01b Pol'!G8+'01 03 Pol'!G15+'01 05 Pol'!G8</f>
        <v>0</v>
      </c>
      <c r="J70" s="188" t="str">
        <f>IF(I93=0,"",I70/I93*100)</f>
        <v/>
      </c>
    </row>
    <row r="71" spans="1:10" ht="36.75" customHeight="1" x14ac:dyDescent="0.2">
      <c r="A71" s="177"/>
      <c r="B71" s="182" t="s">
        <v>103</v>
      </c>
      <c r="C71" s="183" t="s">
        <v>104</v>
      </c>
      <c r="D71" s="184"/>
      <c r="E71" s="184"/>
      <c r="F71" s="191" t="s">
        <v>26</v>
      </c>
      <c r="G71" s="192"/>
      <c r="H71" s="192"/>
      <c r="I71" s="192">
        <f>'01 01b Pol'!G103</f>
        <v>0</v>
      </c>
      <c r="J71" s="188" t="str">
        <f>IF(I93=0,"",I71/I93*100)</f>
        <v/>
      </c>
    </row>
    <row r="72" spans="1:10" ht="36.75" customHeight="1" x14ac:dyDescent="0.2">
      <c r="A72" s="177"/>
      <c r="B72" s="182" t="s">
        <v>105</v>
      </c>
      <c r="C72" s="183" t="s">
        <v>106</v>
      </c>
      <c r="D72" s="184"/>
      <c r="E72" s="184"/>
      <c r="F72" s="191" t="s">
        <v>27</v>
      </c>
      <c r="G72" s="192"/>
      <c r="H72" s="192"/>
      <c r="I72" s="192">
        <f>'01 01b Pol'!G105</f>
        <v>0</v>
      </c>
      <c r="J72" s="188" t="str">
        <f>IF(I93=0,"",I72/I93*100)</f>
        <v/>
      </c>
    </row>
    <row r="73" spans="1:10" ht="36.75" customHeight="1" x14ac:dyDescent="0.2">
      <c r="A73" s="177"/>
      <c r="B73" s="182" t="s">
        <v>107</v>
      </c>
      <c r="C73" s="183" t="s">
        <v>108</v>
      </c>
      <c r="D73" s="184"/>
      <c r="E73" s="184"/>
      <c r="F73" s="191" t="s">
        <v>27</v>
      </c>
      <c r="G73" s="192"/>
      <c r="H73" s="192"/>
      <c r="I73" s="192">
        <f>'01 01b Pol'!G109</f>
        <v>0</v>
      </c>
      <c r="J73" s="188" t="str">
        <f>IF(I93=0,"",I73/I93*100)</f>
        <v/>
      </c>
    </row>
    <row r="74" spans="1:10" ht="36.75" customHeight="1" x14ac:dyDescent="0.2">
      <c r="A74" s="177"/>
      <c r="B74" s="182" t="s">
        <v>109</v>
      </c>
      <c r="C74" s="183" t="s">
        <v>110</v>
      </c>
      <c r="D74" s="184"/>
      <c r="E74" s="184"/>
      <c r="F74" s="191" t="s">
        <v>27</v>
      </c>
      <c r="G74" s="192"/>
      <c r="H74" s="192"/>
      <c r="I74" s="192">
        <f>'01 03 Pol'!G22</f>
        <v>0</v>
      </c>
      <c r="J74" s="188" t="str">
        <f>IF(I93=0,"",I74/I93*100)</f>
        <v/>
      </c>
    </row>
    <row r="75" spans="1:10" ht="36.75" customHeight="1" x14ac:dyDescent="0.2">
      <c r="A75" s="177"/>
      <c r="B75" s="182" t="s">
        <v>111</v>
      </c>
      <c r="C75" s="183" t="s">
        <v>112</v>
      </c>
      <c r="D75" s="184"/>
      <c r="E75" s="184"/>
      <c r="F75" s="191" t="s">
        <v>27</v>
      </c>
      <c r="G75" s="192"/>
      <c r="H75" s="192"/>
      <c r="I75" s="192">
        <f>'01 03 Pol'!G29</f>
        <v>0</v>
      </c>
      <c r="J75" s="188" t="str">
        <f>IF(I93=0,"",I75/I93*100)</f>
        <v/>
      </c>
    </row>
    <row r="76" spans="1:10" ht="36.75" customHeight="1" x14ac:dyDescent="0.2">
      <c r="A76" s="177"/>
      <c r="B76" s="182" t="s">
        <v>113</v>
      </c>
      <c r="C76" s="183" t="s">
        <v>114</v>
      </c>
      <c r="D76" s="184"/>
      <c r="E76" s="184"/>
      <c r="F76" s="191" t="s">
        <v>27</v>
      </c>
      <c r="G76" s="192"/>
      <c r="H76" s="192"/>
      <c r="I76" s="192">
        <f>'01 03 Pol'!G66</f>
        <v>0</v>
      </c>
      <c r="J76" s="188" t="str">
        <f>IF(I93=0,"",I76/I93*100)</f>
        <v/>
      </c>
    </row>
    <row r="77" spans="1:10" ht="36.75" customHeight="1" x14ac:dyDescent="0.2">
      <c r="A77" s="177"/>
      <c r="B77" s="182" t="s">
        <v>115</v>
      </c>
      <c r="C77" s="183" t="s">
        <v>69</v>
      </c>
      <c r="D77" s="184"/>
      <c r="E77" s="184"/>
      <c r="F77" s="191" t="s">
        <v>27</v>
      </c>
      <c r="G77" s="192"/>
      <c r="H77" s="192"/>
      <c r="I77" s="192">
        <f>'01 05 Pol'!G11</f>
        <v>0</v>
      </c>
      <c r="J77" s="188" t="str">
        <f>IF(I93=0,"",I77/I93*100)</f>
        <v/>
      </c>
    </row>
    <row r="78" spans="1:10" ht="36.75" customHeight="1" x14ac:dyDescent="0.2">
      <c r="A78" s="177"/>
      <c r="B78" s="182" t="s">
        <v>116</v>
      </c>
      <c r="C78" s="183" t="s">
        <v>117</v>
      </c>
      <c r="D78" s="184"/>
      <c r="E78" s="184"/>
      <c r="F78" s="191" t="s">
        <v>27</v>
      </c>
      <c r="G78" s="192"/>
      <c r="H78" s="192"/>
      <c r="I78" s="192">
        <f>'01 04 Pol'!G8</f>
        <v>0</v>
      </c>
      <c r="J78" s="188" t="str">
        <f>IF(I93=0,"",I78/I93*100)</f>
        <v/>
      </c>
    </row>
    <row r="79" spans="1:10" ht="36.75" customHeight="1" x14ac:dyDescent="0.2">
      <c r="A79" s="177"/>
      <c r="B79" s="182" t="s">
        <v>118</v>
      </c>
      <c r="C79" s="183" t="s">
        <v>119</v>
      </c>
      <c r="D79" s="184"/>
      <c r="E79" s="184"/>
      <c r="F79" s="191" t="s">
        <v>27</v>
      </c>
      <c r="G79" s="192"/>
      <c r="H79" s="192"/>
      <c r="I79" s="192">
        <f>'01 04 Pol'!G12</f>
        <v>0</v>
      </c>
      <c r="J79" s="188" t="str">
        <f>IF(I93=0,"",I79/I93*100)</f>
        <v/>
      </c>
    </row>
    <row r="80" spans="1:10" ht="36.75" customHeight="1" x14ac:dyDescent="0.2">
      <c r="A80" s="177"/>
      <c r="B80" s="182" t="s">
        <v>120</v>
      </c>
      <c r="C80" s="183" t="s">
        <v>121</v>
      </c>
      <c r="D80" s="184"/>
      <c r="E80" s="184"/>
      <c r="F80" s="191" t="s">
        <v>27</v>
      </c>
      <c r="G80" s="192"/>
      <c r="H80" s="192"/>
      <c r="I80" s="192">
        <f>'01 04 Pol'!G21</f>
        <v>0</v>
      </c>
      <c r="J80" s="188" t="str">
        <f>IF(I93=0,"",I80/I93*100)</f>
        <v/>
      </c>
    </row>
    <row r="81" spans="1:10" ht="36.75" customHeight="1" x14ac:dyDescent="0.2">
      <c r="A81" s="177"/>
      <c r="B81" s="182" t="s">
        <v>122</v>
      </c>
      <c r="C81" s="183" t="s">
        <v>123</v>
      </c>
      <c r="D81" s="184"/>
      <c r="E81" s="184"/>
      <c r="F81" s="191" t="s">
        <v>27</v>
      </c>
      <c r="G81" s="192"/>
      <c r="H81" s="192"/>
      <c r="I81" s="192">
        <f>'01 01b Pol'!G139</f>
        <v>0</v>
      </c>
      <c r="J81" s="188" t="str">
        <f>IF(I93=0,"",I81/I93*100)</f>
        <v/>
      </c>
    </row>
    <row r="82" spans="1:10" ht="36.75" customHeight="1" x14ac:dyDescent="0.2">
      <c r="A82" s="177"/>
      <c r="B82" s="182" t="s">
        <v>124</v>
      </c>
      <c r="C82" s="183" t="s">
        <v>125</v>
      </c>
      <c r="D82" s="184"/>
      <c r="E82" s="184"/>
      <c r="F82" s="191" t="s">
        <v>27</v>
      </c>
      <c r="G82" s="192"/>
      <c r="H82" s="192"/>
      <c r="I82" s="192">
        <f>'01 01b Pol'!G142</f>
        <v>0</v>
      </c>
      <c r="J82" s="188" t="str">
        <f>IF(I93=0,"",I82/I93*100)</f>
        <v/>
      </c>
    </row>
    <row r="83" spans="1:10" ht="36.75" customHeight="1" x14ac:dyDescent="0.2">
      <c r="A83" s="177"/>
      <c r="B83" s="182" t="s">
        <v>126</v>
      </c>
      <c r="C83" s="183" t="s">
        <v>127</v>
      </c>
      <c r="D83" s="184"/>
      <c r="E83" s="184"/>
      <c r="F83" s="191" t="s">
        <v>27</v>
      </c>
      <c r="G83" s="192"/>
      <c r="H83" s="192"/>
      <c r="I83" s="192">
        <f>'01 01b Pol'!G184</f>
        <v>0</v>
      </c>
      <c r="J83" s="188" t="str">
        <f>IF(I93=0,"",I83/I93*100)</f>
        <v/>
      </c>
    </row>
    <row r="84" spans="1:10" ht="36.75" customHeight="1" x14ac:dyDescent="0.2">
      <c r="A84" s="177"/>
      <c r="B84" s="182" t="s">
        <v>128</v>
      </c>
      <c r="C84" s="183" t="s">
        <v>129</v>
      </c>
      <c r="D84" s="184"/>
      <c r="E84" s="184"/>
      <c r="F84" s="191" t="s">
        <v>27</v>
      </c>
      <c r="G84" s="192"/>
      <c r="H84" s="192"/>
      <c r="I84" s="192">
        <f>'01 01b Pol'!G258</f>
        <v>0</v>
      </c>
      <c r="J84" s="188" t="str">
        <f>IF(I93=0,"",I84/I93*100)</f>
        <v/>
      </c>
    </row>
    <row r="85" spans="1:10" ht="36.75" customHeight="1" x14ac:dyDescent="0.2">
      <c r="A85" s="177"/>
      <c r="B85" s="182" t="s">
        <v>130</v>
      </c>
      <c r="C85" s="183" t="s">
        <v>131</v>
      </c>
      <c r="D85" s="184"/>
      <c r="E85" s="184"/>
      <c r="F85" s="191" t="s">
        <v>27</v>
      </c>
      <c r="G85" s="192"/>
      <c r="H85" s="192"/>
      <c r="I85" s="192">
        <f>'01 01b Pol'!G272</f>
        <v>0</v>
      </c>
      <c r="J85" s="188" t="str">
        <f>IF(I93=0,"",I85/I93*100)</f>
        <v/>
      </c>
    </row>
    <row r="86" spans="1:10" ht="36.75" customHeight="1" x14ac:dyDescent="0.2">
      <c r="A86" s="177"/>
      <c r="B86" s="182" t="s">
        <v>132</v>
      </c>
      <c r="C86" s="183" t="s">
        <v>133</v>
      </c>
      <c r="D86" s="184"/>
      <c r="E86" s="184"/>
      <c r="F86" s="191" t="s">
        <v>27</v>
      </c>
      <c r="G86" s="192"/>
      <c r="H86" s="192"/>
      <c r="I86" s="192">
        <f>'01 01b Pol'!G280</f>
        <v>0</v>
      </c>
      <c r="J86" s="188" t="str">
        <f>IF(I93=0,"",I86/I93*100)</f>
        <v/>
      </c>
    </row>
    <row r="87" spans="1:10" ht="36.75" customHeight="1" x14ac:dyDescent="0.2">
      <c r="A87" s="177"/>
      <c r="B87" s="182" t="s">
        <v>134</v>
      </c>
      <c r="C87" s="183" t="s">
        <v>135</v>
      </c>
      <c r="D87" s="184"/>
      <c r="E87" s="184"/>
      <c r="F87" s="191" t="s">
        <v>27</v>
      </c>
      <c r="G87" s="192"/>
      <c r="H87" s="192"/>
      <c r="I87" s="192">
        <f>'01 01b Pol'!G333</f>
        <v>0</v>
      </c>
      <c r="J87" s="188" t="str">
        <f>IF(I93=0,"",I87/I93*100)</f>
        <v/>
      </c>
    </row>
    <row r="88" spans="1:10" ht="36.75" customHeight="1" x14ac:dyDescent="0.2">
      <c r="A88" s="177"/>
      <c r="B88" s="182" t="s">
        <v>136</v>
      </c>
      <c r="C88" s="183" t="s">
        <v>137</v>
      </c>
      <c r="D88" s="184"/>
      <c r="E88" s="184"/>
      <c r="F88" s="191" t="s">
        <v>27</v>
      </c>
      <c r="G88" s="192"/>
      <c r="H88" s="192"/>
      <c r="I88" s="192">
        <f>'01 01b Pol'!G347</f>
        <v>0</v>
      </c>
      <c r="J88" s="188" t="str">
        <f>IF(I93=0,"",I88/I93*100)</f>
        <v/>
      </c>
    </row>
    <row r="89" spans="1:10" ht="36.75" customHeight="1" x14ac:dyDescent="0.2">
      <c r="A89" s="177"/>
      <c r="B89" s="182" t="s">
        <v>138</v>
      </c>
      <c r="C89" s="183" t="s">
        <v>139</v>
      </c>
      <c r="D89" s="184"/>
      <c r="E89" s="184"/>
      <c r="F89" s="191" t="s">
        <v>27</v>
      </c>
      <c r="G89" s="192"/>
      <c r="H89" s="192"/>
      <c r="I89" s="192">
        <f>'01 01b Pol'!G366</f>
        <v>0</v>
      </c>
      <c r="J89" s="188" t="str">
        <f>IF(I93=0,"",I89/I93*100)</f>
        <v/>
      </c>
    </row>
    <row r="90" spans="1:10" ht="36.75" customHeight="1" x14ac:dyDescent="0.2">
      <c r="A90" s="177"/>
      <c r="B90" s="182" t="s">
        <v>140</v>
      </c>
      <c r="C90" s="183" t="s">
        <v>141</v>
      </c>
      <c r="D90" s="184"/>
      <c r="E90" s="184"/>
      <c r="F90" s="191" t="s">
        <v>142</v>
      </c>
      <c r="G90" s="192"/>
      <c r="H90" s="192"/>
      <c r="I90" s="192">
        <f>'01 01b Pol'!G45+'01 03 Pol'!G86</f>
        <v>0</v>
      </c>
      <c r="J90" s="188" t="str">
        <f>IF(I93=0,"",I90/I93*100)</f>
        <v/>
      </c>
    </row>
    <row r="91" spans="1:10" ht="36.75" customHeight="1" x14ac:dyDescent="0.2">
      <c r="A91" s="177"/>
      <c r="B91" s="182" t="s">
        <v>143</v>
      </c>
      <c r="C91" s="183" t="s">
        <v>29</v>
      </c>
      <c r="D91" s="184"/>
      <c r="E91" s="184"/>
      <c r="F91" s="191" t="s">
        <v>143</v>
      </c>
      <c r="G91" s="192"/>
      <c r="H91" s="192"/>
      <c r="I91" s="192">
        <f>'01 00 Pol'!G8</f>
        <v>0</v>
      </c>
      <c r="J91" s="188" t="str">
        <f>IF(I93=0,"",I91/I93*100)</f>
        <v/>
      </c>
    </row>
    <row r="92" spans="1:10" ht="36.75" customHeight="1" x14ac:dyDescent="0.2">
      <c r="A92" s="177"/>
      <c r="B92" s="182" t="s">
        <v>144</v>
      </c>
      <c r="C92" s="183" t="s">
        <v>30</v>
      </c>
      <c r="D92" s="184"/>
      <c r="E92" s="184"/>
      <c r="F92" s="191" t="s">
        <v>144</v>
      </c>
      <c r="G92" s="192"/>
      <c r="H92" s="192"/>
      <c r="I92" s="192">
        <f>'01 00 Pol'!G11</f>
        <v>0</v>
      </c>
      <c r="J92" s="188" t="str">
        <f>IF(I93=0,"",I92/I93*100)</f>
        <v/>
      </c>
    </row>
    <row r="93" spans="1:10" ht="25.5" customHeight="1" x14ac:dyDescent="0.2">
      <c r="A93" s="178"/>
      <c r="B93" s="185" t="s">
        <v>1</v>
      </c>
      <c r="C93" s="186"/>
      <c r="D93" s="187"/>
      <c r="E93" s="187"/>
      <c r="F93" s="193"/>
      <c r="G93" s="194"/>
      <c r="H93" s="194"/>
      <c r="I93" s="194">
        <f>SUM(I62:I92)</f>
        <v>0</v>
      </c>
      <c r="J93" s="189">
        <f>SUM(J62:J92)</f>
        <v>0</v>
      </c>
    </row>
    <row r="94" spans="1:10" x14ac:dyDescent="0.2">
      <c r="F94" s="134"/>
      <c r="G94" s="134"/>
      <c r="H94" s="134"/>
      <c r="I94" s="134"/>
      <c r="J94" s="190"/>
    </row>
    <row r="95" spans="1:10" x14ac:dyDescent="0.2">
      <c r="F95" s="134"/>
      <c r="G95" s="134"/>
      <c r="H95" s="134"/>
      <c r="I95" s="134"/>
      <c r="J95" s="190"/>
    </row>
    <row r="96" spans="1:10" x14ac:dyDescent="0.2">
      <c r="F96" s="134"/>
      <c r="G96" s="134"/>
      <c r="H96" s="134"/>
      <c r="I96" s="134"/>
      <c r="J96" s="190"/>
    </row>
  </sheetData>
  <sheetProtection algorithmName="SHA-512" hashValue="wyk1+cQemxizcHlIYpmdafqUxJFrBO7h42m274YooCa+LMtfubIyXCSXPghqhtDsbDoIRBDLAa4IG4rzKRyO7g==" saltValue="hODmctgPsoRqAn0I9lrF9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1">
    <mergeCell ref="C88:E88"/>
    <mergeCell ref="C89:E89"/>
    <mergeCell ref="C90:E90"/>
    <mergeCell ref="C91:E91"/>
    <mergeCell ref="C92:E92"/>
    <mergeCell ref="C83:E83"/>
    <mergeCell ref="C84:E84"/>
    <mergeCell ref="C85:E85"/>
    <mergeCell ref="C86:E86"/>
    <mergeCell ref="C87:E87"/>
    <mergeCell ref="C78:E78"/>
    <mergeCell ref="C79:E79"/>
    <mergeCell ref="C80:E80"/>
    <mergeCell ref="C81:E81"/>
    <mergeCell ref="C82:E82"/>
    <mergeCell ref="C73:E73"/>
    <mergeCell ref="C74:E74"/>
    <mergeCell ref="C75:E75"/>
    <mergeCell ref="C76:E76"/>
    <mergeCell ref="C77:E77"/>
    <mergeCell ref="C68:E68"/>
    <mergeCell ref="C69:E69"/>
    <mergeCell ref="C70:E70"/>
    <mergeCell ref="C71:E71"/>
    <mergeCell ref="C72:E72"/>
    <mergeCell ref="C63:E63"/>
    <mergeCell ref="C64:E64"/>
    <mergeCell ref="C65:E65"/>
    <mergeCell ref="C66:E66"/>
    <mergeCell ref="C67:E67"/>
    <mergeCell ref="C44:E44"/>
    <mergeCell ref="C45:E45"/>
    <mergeCell ref="C46:E46"/>
    <mergeCell ref="B47:E47"/>
    <mergeCell ref="C62:E62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0" t="s">
        <v>7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49" t="s">
        <v>8</v>
      </c>
      <c r="B2" s="48"/>
      <c r="C2" s="102"/>
      <c r="D2" s="102"/>
      <c r="E2" s="102"/>
      <c r="F2" s="102"/>
      <c r="G2" s="103"/>
    </row>
    <row r="3" spans="1:7" ht="24.95" customHeight="1" x14ac:dyDescent="0.2">
      <c r="A3" s="49" t="s">
        <v>9</v>
      </c>
      <c r="B3" s="48"/>
      <c r="C3" s="102"/>
      <c r="D3" s="102"/>
      <c r="E3" s="102"/>
      <c r="F3" s="102"/>
      <c r="G3" s="103"/>
    </row>
    <row r="4" spans="1:7" ht="24.95" customHeight="1" x14ac:dyDescent="0.2">
      <c r="A4" s="49" t="s">
        <v>10</v>
      </c>
      <c r="B4" s="48"/>
      <c r="C4" s="102"/>
      <c r="D4" s="102"/>
      <c r="E4" s="102"/>
      <c r="F4" s="102"/>
      <c r="G4" s="103"/>
    </row>
    <row r="5" spans="1:7" x14ac:dyDescent="0.2">
      <c r="B5" s="4"/>
      <c r="C5" s="5"/>
      <c r="D5" s="6"/>
    </row>
  </sheetData>
  <sheetProtection algorithmName="SHA-512" hashValue="PAKIQRI2xb70QplznthSRirzPcdizy0A31PWfFz00Ao7oK5V4fm1Q8Qe84dwsEZj/ONTjrs4o9QBf8Zau671lg==" saltValue="/1OMc5kZF6vNtoREyl0aSQ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FD3C6-3574-42C5-9636-19B16E47ECA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6" t="s">
        <v>7</v>
      </c>
      <c r="B1" s="196"/>
      <c r="C1" s="196"/>
      <c r="D1" s="196"/>
      <c r="E1" s="196"/>
      <c r="F1" s="196"/>
      <c r="G1" s="196"/>
      <c r="AG1" t="s">
        <v>145</v>
      </c>
    </row>
    <row r="2" spans="1:60" ht="24.95" customHeight="1" x14ac:dyDescent="0.2">
      <c r="A2" s="197" t="s">
        <v>8</v>
      </c>
      <c r="B2" s="48" t="s">
        <v>43</v>
      </c>
      <c r="C2" s="200" t="s">
        <v>44</v>
      </c>
      <c r="D2" s="198"/>
      <c r="E2" s="198"/>
      <c r="F2" s="198"/>
      <c r="G2" s="199"/>
      <c r="AG2" t="s">
        <v>146</v>
      </c>
    </row>
    <row r="3" spans="1:60" ht="24.95" customHeight="1" x14ac:dyDescent="0.2">
      <c r="A3" s="197" t="s">
        <v>9</v>
      </c>
      <c r="B3" s="48" t="s">
        <v>56</v>
      </c>
      <c r="C3" s="200" t="s">
        <v>57</v>
      </c>
      <c r="D3" s="198"/>
      <c r="E3" s="198"/>
      <c r="F3" s="198"/>
      <c r="G3" s="199"/>
      <c r="AC3" s="175" t="s">
        <v>146</v>
      </c>
      <c r="AG3" t="s">
        <v>147</v>
      </c>
    </row>
    <row r="4" spans="1:60" ht="24.95" customHeight="1" x14ac:dyDescent="0.2">
      <c r="A4" s="201" t="s">
        <v>10</v>
      </c>
      <c r="B4" s="202" t="s">
        <v>58</v>
      </c>
      <c r="C4" s="203" t="s">
        <v>59</v>
      </c>
      <c r="D4" s="204"/>
      <c r="E4" s="204"/>
      <c r="F4" s="204"/>
      <c r="G4" s="205"/>
      <c r="AG4" t="s">
        <v>148</v>
      </c>
    </row>
    <row r="5" spans="1:60" x14ac:dyDescent="0.2">
      <c r="D5" s="10"/>
    </row>
    <row r="6" spans="1:60" ht="38.25" x14ac:dyDescent="0.2">
      <c r="A6" s="207" t="s">
        <v>149</v>
      </c>
      <c r="B6" s="209" t="s">
        <v>150</v>
      </c>
      <c r="C6" s="209" t="s">
        <v>151</v>
      </c>
      <c r="D6" s="208" t="s">
        <v>152</v>
      </c>
      <c r="E6" s="207" t="s">
        <v>153</v>
      </c>
      <c r="F6" s="206" t="s">
        <v>154</v>
      </c>
      <c r="G6" s="207" t="s">
        <v>31</v>
      </c>
      <c r="H6" s="210" t="s">
        <v>32</v>
      </c>
      <c r="I6" s="210" t="s">
        <v>155</v>
      </c>
      <c r="J6" s="210" t="s">
        <v>33</v>
      </c>
      <c r="K6" s="210" t="s">
        <v>156</v>
      </c>
      <c r="L6" s="210" t="s">
        <v>157</v>
      </c>
      <c r="M6" s="210" t="s">
        <v>158</v>
      </c>
      <c r="N6" s="210" t="s">
        <v>159</v>
      </c>
      <c r="O6" s="210" t="s">
        <v>160</v>
      </c>
      <c r="P6" s="210" t="s">
        <v>161</v>
      </c>
      <c r="Q6" s="210" t="s">
        <v>162</v>
      </c>
      <c r="R6" s="210" t="s">
        <v>163</v>
      </c>
      <c r="S6" s="210" t="s">
        <v>164</v>
      </c>
      <c r="T6" s="210" t="s">
        <v>165</v>
      </c>
      <c r="U6" s="210" t="s">
        <v>166</v>
      </c>
      <c r="V6" s="210" t="s">
        <v>167</v>
      </c>
      <c r="W6" s="210" t="s">
        <v>168</v>
      </c>
      <c r="X6" s="210" t="s">
        <v>169</v>
      </c>
      <c r="Y6" s="210" t="s">
        <v>170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2"/>
      <c r="O7" s="212"/>
      <c r="P7" s="212"/>
      <c r="Q7" s="212"/>
      <c r="R7" s="213"/>
      <c r="S7" s="213"/>
      <c r="T7" s="213"/>
      <c r="U7" s="213"/>
      <c r="V7" s="213"/>
      <c r="W7" s="213"/>
      <c r="X7" s="213"/>
      <c r="Y7" s="213"/>
    </row>
    <row r="8" spans="1:60" x14ac:dyDescent="0.2">
      <c r="A8" s="235" t="s">
        <v>171</v>
      </c>
      <c r="B8" s="236" t="s">
        <v>143</v>
      </c>
      <c r="C8" s="254" t="s">
        <v>29</v>
      </c>
      <c r="D8" s="237"/>
      <c r="E8" s="238"/>
      <c r="F8" s="239"/>
      <c r="G8" s="240">
        <f>SUMIF(AG9:AG10,"&lt;&gt;NOR",G9:G10)</f>
        <v>0</v>
      </c>
      <c r="H8" s="234"/>
      <c r="I8" s="234">
        <f>SUM(I9:I10)</f>
        <v>0</v>
      </c>
      <c r="J8" s="234"/>
      <c r="K8" s="234">
        <f>SUM(K9:K10)</f>
        <v>0</v>
      </c>
      <c r="L8" s="234"/>
      <c r="M8" s="234">
        <f>SUM(M9:M10)</f>
        <v>0</v>
      </c>
      <c r="N8" s="233"/>
      <c r="O8" s="233">
        <f>SUM(O9:O10)</f>
        <v>0</v>
      </c>
      <c r="P8" s="233"/>
      <c r="Q8" s="233">
        <f>SUM(Q9:Q10)</f>
        <v>0</v>
      </c>
      <c r="R8" s="234"/>
      <c r="S8" s="234"/>
      <c r="T8" s="234"/>
      <c r="U8" s="234"/>
      <c r="V8" s="234">
        <f>SUM(V9:V10)</f>
        <v>0</v>
      </c>
      <c r="W8" s="234"/>
      <c r="X8" s="234"/>
      <c r="Y8" s="234"/>
      <c r="AG8" t="s">
        <v>172</v>
      </c>
    </row>
    <row r="9" spans="1:60" outlineLevel="1" x14ac:dyDescent="0.2">
      <c r="A9" s="248">
        <v>1</v>
      </c>
      <c r="B9" s="249" t="s">
        <v>173</v>
      </c>
      <c r="C9" s="255" t="s">
        <v>174</v>
      </c>
      <c r="D9" s="250" t="s">
        <v>175</v>
      </c>
      <c r="E9" s="251">
        <v>1</v>
      </c>
      <c r="F9" s="252"/>
      <c r="G9" s="253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0">
        <v>0</v>
      </c>
      <c r="O9" s="230">
        <f>ROUND(E9*N9,2)</f>
        <v>0</v>
      </c>
      <c r="P9" s="230">
        <v>0</v>
      </c>
      <c r="Q9" s="230">
        <f>ROUND(E9*P9,2)</f>
        <v>0</v>
      </c>
      <c r="R9" s="231"/>
      <c r="S9" s="231" t="s">
        <v>176</v>
      </c>
      <c r="T9" s="231" t="s">
        <v>177</v>
      </c>
      <c r="U9" s="231">
        <v>0</v>
      </c>
      <c r="V9" s="231">
        <f>ROUND(E9*U9,2)</f>
        <v>0</v>
      </c>
      <c r="W9" s="231"/>
      <c r="X9" s="231" t="s">
        <v>59</v>
      </c>
      <c r="Y9" s="231" t="s">
        <v>178</v>
      </c>
      <c r="Z9" s="211"/>
      <c r="AA9" s="211"/>
      <c r="AB9" s="211"/>
      <c r="AC9" s="211"/>
      <c r="AD9" s="211"/>
      <c r="AE9" s="211"/>
      <c r="AF9" s="211"/>
      <c r="AG9" s="211" t="s">
        <v>179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">
      <c r="A10" s="248">
        <v>2</v>
      </c>
      <c r="B10" s="249" t="s">
        <v>180</v>
      </c>
      <c r="C10" s="255" t="s">
        <v>181</v>
      </c>
      <c r="D10" s="250" t="s">
        <v>175</v>
      </c>
      <c r="E10" s="251">
        <v>1</v>
      </c>
      <c r="F10" s="252"/>
      <c r="G10" s="253">
        <f>ROUND(E10*F10,2)</f>
        <v>0</v>
      </c>
      <c r="H10" s="232"/>
      <c r="I10" s="231">
        <f>ROUND(E10*H10,2)</f>
        <v>0</v>
      </c>
      <c r="J10" s="232"/>
      <c r="K10" s="231">
        <f>ROUND(E10*J10,2)</f>
        <v>0</v>
      </c>
      <c r="L10" s="231">
        <v>21</v>
      </c>
      <c r="M10" s="231">
        <f>G10*(1+L10/100)</f>
        <v>0</v>
      </c>
      <c r="N10" s="230">
        <v>0</v>
      </c>
      <c r="O10" s="230">
        <f>ROUND(E10*N10,2)</f>
        <v>0</v>
      </c>
      <c r="P10" s="230">
        <v>0</v>
      </c>
      <c r="Q10" s="230">
        <f>ROUND(E10*P10,2)</f>
        <v>0</v>
      </c>
      <c r="R10" s="231"/>
      <c r="S10" s="231" t="s">
        <v>182</v>
      </c>
      <c r="T10" s="231" t="s">
        <v>177</v>
      </c>
      <c r="U10" s="231">
        <v>0</v>
      </c>
      <c r="V10" s="231">
        <f>ROUND(E10*U10,2)</f>
        <v>0</v>
      </c>
      <c r="W10" s="231"/>
      <c r="X10" s="231" t="s">
        <v>59</v>
      </c>
      <c r="Y10" s="231" t="s">
        <v>178</v>
      </c>
      <c r="Z10" s="211"/>
      <c r="AA10" s="211"/>
      <c r="AB10" s="211"/>
      <c r="AC10" s="211"/>
      <c r="AD10" s="211"/>
      <c r="AE10" s="211"/>
      <c r="AF10" s="211"/>
      <c r="AG10" s="211" t="s">
        <v>179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x14ac:dyDescent="0.2">
      <c r="A11" s="235" t="s">
        <v>171</v>
      </c>
      <c r="B11" s="236" t="s">
        <v>144</v>
      </c>
      <c r="C11" s="254" t="s">
        <v>30</v>
      </c>
      <c r="D11" s="237"/>
      <c r="E11" s="238"/>
      <c r="F11" s="239"/>
      <c r="G11" s="240">
        <f>SUMIF(AG12:AG14,"&lt;&gt;NOR",G12:G14)</f>
        <v>0</v>
      </c>
      <c r="H11" s="234"/>
      <c r="I11" s="234">
        <f>SUM(I12:I14)</f>
        <v>0</v>
      </c>
      <c r="J11" s="234"/>
      <c r="K11" s="234">
        <f>SUM(K12:K14)</f>
        <v>0</v>
      </c>
      <c r="L11" s="234"/>
      <c r="M11" s="234">
        <f>SUM(M12:M14)</f>
        <v>0</v>
      </c>
      <c r="N11" s="233"/>
      <c r="O11" s="233">
        <f>SUM(O12:O14)</f>
        <v>0</v>
      </c>
      <c r="P11" s="233"/>
      <c r="Q11" s="233">
        <f>SUM(Q12:Q14)</f>
        <v>0</v>
      </c>
      <c r="R11" s="234"/>
      <c r="S11" s="234"/>
      <c r="T11" s="234"/>
      <c r="U11" s="234"/>
      <c r="V11" s="234">
        <f>SUM(V12:V14)</f>
        <v>0</v>
      </c>
      <c r="W11" s="234"/>
      <c r="X11" s="234"/>
      <c r="Y11" s="234"/>
      <c r="AG11" t="s">
        <v>172</v>
      </c>
    </row>
    <row r="12" spans="1:60" outlineLevel="1" x14ac:dyDescent="0.2">
      <c r="A12" s="248">
        <v>3</v>
      </c>
      <c r="B12" s="249" t="s">
        <v>183</v>
      </c>
      <c r="C12" s="255" t="s">
        <v>184</v>
      </c>
      <c r="D12" s="250" t="s">
        <v>175</v>
      </c>
      <c r="E12" s="251">
        <v>1</v>
      </c>
      <c r="F12" s="252"/>
      <c r="G12" s="253">
        <f>ROUND(E12*F12,2)</f>
        <v>0</v>
      </c>
      <c r="H12" s="232"/>
      <c r="I12" s="231">
        <f>ROUND(E12*H12,2)</f>
        <v>0</v>
      </c>
      <c r="J12" s="232"/>
      <c r="K12" s="231">
        <f>ROUND(E12*J12,2)</f>
        <v>0</v>
      </c>
      <c r="L12" s="231">
        <v>21</v>
      </c>
      <c r="M12" s="231">
        <f>G12*(1+L12/100)</f>
        <v>0</v>
      </c>
      <c r="N12" s="230">
        <v>0</v>
      </c>
      <c r="O12" s="230">
        <f>ROUND(E12*N12,2)</f>
        <v>0</v>
      </c>
      <c r="P12" s="230">
        <v>0</v>
      </c>
      <c r="Q12" s="230">
        <f>ROUND(E12*P12,2)</f>
        <v>0</v>
      </c>
      <c r="R12" s="231"/>
      <c r="S12" s="231" t="s">
        <v>176</v>
      </c>
      <c r="T12" s="231" t="s">
        <v>177</v>
      </c>
      <c r="U12" s="231">
        <v>0</v>
      </c>
      <c r="V12" s="231">
        <f>ROUND(E12*U12,2)</f>
        <v>0</v>
      </c>
      <c r="W12" s="231"/>
      <c r="X12" s="231" t="s">
        <v>59</v>
      </c>
      <c r="Y12" s="231" t="s">
        <v>178</v>
      </c>
      <c r="Z12" s="211"/>
      <c r="AA12" s="211"/>
      <c r="AB12" s="211"/>
      <c r="AC12" s="211"/>
      <c r="AD12" s="211"/>
      <c r="AE12" s="211"/>
      <c r="AF12" s="211"/>
      <c r="AG12" s="211" t="s">
        <v>179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 x14ac:dyDescent="0.2">
      <c r="A13" s="248">
        <v>4</v>
      </c>
      <c r="B13" s="249" t="s">
        <v>185</v>
      </c>
      <c r="C13" s="255" t="s">
        <v>186</v>
      </c>
      <c r="D13" s="250" t="s">
        <v>175</v>
      </c>
      <c r="E13" s="251">
        <v>1</v>
      </c>
      <c r="F13" s="252"/>
      <c r="G13" s="253">
        <f>ROUND(E13*F13,2)</f>
        <v>0</v>
      </c>
      <c r="H13" s="232"/>
      <c r="I13" s="231">
        <f>ROUND(E13*H13,2)</f>
        <v>0</v>
      </c>
      <c r="J13" s="232"/>
      <c r="K13" s="231">
        <f>ROUND(E13*J13,2)</f>
        <v>0</v>
      </c>
      <c r="L13" s="231">
        <v>21</v>
      </c>
      <c r="M13" s="231">
        <f>G13*(1+L13/100)</f>
        <v>0</v>
      </c>
      <c r="N13" s="230">
        <v>0</v>
      </c>
      <c r="O13" s="230">
        <f>ROUND(E13*N13,2)</f>
        <v>0</v>
      </c>
      <c r="P13" s="230">
        <v>0</v>
      </c>
      <c r="Q13" s="230">
        <f>ROUND(E13*P13,2)</f>
        <v>0</v>
      </c>
      <c r="R13" s="231"/>
      <c r="S13" s="231" t="s">
        <v>176</v>
      </c>
      <c r="T13" s="231" t="s">
        <v>177</v>
      </c>
      <c r="U13" s="231">
        <v>0</v>
      </c>
      <c r="V13" s="231">
        <f>ROUND(E13*U13,2)</f>
        <v>0</v>
      </c>
      <c r="W13" s="231"/>
      <c r="X13" s="231" t="s">
        <v>59</v>
      </c>
      <c r="Y13" s="231" t="s">
        <v>178</v>
      </c>
      <c r="Z13" s="211"/>
      <c r="AA13" s="211"/>
      <c r="AB13" s="211"/>
      <c r="AC13" s="211"/>
      <c r="AD13" s="211"/>
      <c r="AE13" s="211"/>
      <c r="AF13" s="211"/>
      <c r="AG13" s="211" t="s">
        <v>179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1" x14ac:dyDescent="0.2">
      <c r="A14" s="242">
        <v>5</v>
      </c>
      <c r="B14" s="243" t="s">
        <v>187</v>
      </c>
      <c r="C14" s="256" t="s">
        <v>188</v>
      </c>
      <c r="D14" s="244" t="s">
        <v>175</v>
      </c>
      <c r="E14" s="245">
        <v>1</v>
      </c>
      <c r="F14" s="246"/>
      <c r="G14" s="247">
        <f>ROUND(E14*F14,2)</f>
        <v>0</v>
      </c>
      <c r="H14" s="232"/>
      <c r="I14" s="231">
        <f>ROUND(E14*H14,2)</f>
        <v>0</v>
      </c>
      <c r="J14" s="232"/>
      <c r="K14" s="231">
        <f>ROUND(E14*J14,2)</f>
        <v>0</v>
      </c>
      <c r="L14" s="231">
        <v>21</v>
      </c>
      <c r="M14" s="231">
        <f>G14*(1+L14/100)</f>
        <v>0</v>
      </c>
      <c r="N14" s="230">
        <v>0</v>
      </c>
      <c r="O14" s="230">
        <f>ROUND(E14*N14,2)</f>
        <v>0</v>
      </c>
      <c r="P14" s="230">
        <v>0</v>
      </c>
      <c r="Q14" s="230">
        <f>ROUND(E14*P14,2)</f>
        <v>0</v>
      </c>
      <c r="R14" s="231"/>
      <c r="S14" s="231" t="s">
        <v>176</v>
      </c>
      <c r="T14" s="231" t="s">
        <v>177</v>
      </c>
      <c r="U14" s="231">
        <v>0</v>
      </c>
      <c r="V14" s="231">
        <f>ROUND(E14*U14,2)</f>
        <v>0</v>
      </c>
      <c r="W14" s="231"/>
      <c r="X14" s="231" t="s">
        <v>59</v>
      </c>
      <c r="Y14" s="231" t="s">
        <v>178</v>
      </c>
      <c r="Z14" s="211"/>
      <c r="AA14" s="211"/>
      <c r="AB14" s="211"/>
      <c r="AC14" s="211"/>
      <c r="AD14" s="211"/>
      <c r="AE14" s="211"/>
      <c r="AF14" s="211"/>
      <c r="AG14" s="211" t="s">
        <v>179</v>
      </c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x14ac:dyDescent="0.2">
      <c r="A15" s="3"/>
      <c r="B15" s="4"/>
      <c r="C15" s="257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E15">
        <v>15</v>
      </c>
      <c r="AF15">
        <v>21</v>
      </c>
      <c r="AG15" t="s">
        <v>157</v>
      </c>
    </row>
    <row r="16" spans="1:60" x14ac:dyDescent="0.2">
      <c r="A16" s="214"/>
      <c r="B16" s="215" t="s">
        <v>31</v>
      </c>
      <c r="C16" s="258"/>
      <c r="D16" s="216"/>
      <c r="E16" s="217"/>
      <c r="F16" s="217"/>
      <c r="G16" s="241">
        <f>G8+G11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E16">
        <f>SUMIF(L7:L14,AE15,G7:G14)</f>
        <v>0</v>
      </c>
      <c r="AF16">
        <f>SUMIF(L7:L14,AF15,G7:G14)</f>
        <v>0</v>
      </c>
      <c r="AG16" t="s">
        <v>189</v>
      </c>
    </row>
    <row r="17" spans="1:33" x14ac:dyDescent="0.2">
      <c r="A17" s="3"/>
      <c r="B17" s="4"/>
      <c r="C17" s="257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33" x14ac:dyDescent="0.2">
      <c r="A18" s="3"/>
      <c r="B18" s="4"/>
      <c r="C18" s="257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3" x14ac:dyDescent="0.2">
      <c r="A19" s="218" t="s">
        <v>190</v>
      </c>
      <c r="B19" s="218"/>
      <c r="C19" s="259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3" x14ac:dyDescent="0.2">
      <c r="A20" s="219"/>
      <c r="B20" s="220"/>
      <c r="C20" s="260"/>
      <c r="D20" s="220"/>
      <c r="E20" s="220"/>
      <c r="F20" s="220"/>
      <c r="G20" s="2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G20" t="s">
        <v>191</v>
      </c>
    </row>
    <row r="21" spans="1:33" x14ac:dyDescent="0.2">
      <c r="A21" s="222"/>
      <c r="B21" s="223"/>
      <c r="C21" s="261"/>
      <c r="D21" s="223"/>
      <c r="E21" s="223"/>
      <c r="F21" s="223"/>
      <c r="G21" s="22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33" x14ac:dyDescent="0.2">
      <c r="A22" s="222"/>
      <c r="B22" s="223"/>
      <c r="C22" s="261"/>
      <c r="D22" s="223"/>
      <c r="E22" s="223"/>
      <c r="F22" s="223"/>
      <c r="G22" s="22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33" x14ac:dyDescent="0.2">
      <c r="A23" s="222"/>
      <c r="B23" s="223"/>
      <c r="C23" s="261"/>
      <c r="D23" s="223"/>
      <c r="E23" s="223"/>
      <c r="F23" s="223"/>
      <c r="G23" s="22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33" x14ac:dyDescent="0.2">
      <c r="A24" s="225"/>
      <c r="B24" s="226"/>
      <c r="C24" s="262"/>
      <c r="D24" s="226"/>
      <c r="E24" s="226"/>
      <c r="F24" s="226"/>
      <c r="G24" s="22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33" x14ac:dyDescent="0.2">
      <c r="A25" s="3"/>
      <c r="B25" s="4"/>
      <c r="C25" s="257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3" x14ac:dyDescent="0.2">
      <c r="C26" s="263"/>
      <c r="D26" s="10"/>
      <c r="AG26" t="s">
        <v>192</v>
      </c>
    </row>
    <row r="27" spans="1:33" x14ac:dyDescent="0.2">
      <c r="D27" s="10"/>
    </row>
    <row r="28" spans="1:33" x14ac:dyDescent="0.2">
      <c r="D28" s="10"/>
    </row>
    <row r="29" spans="1:33" x14ac:dyDescent="0.2">
      <c r="D29" s="10"/>
    </row>
    <row r="30" spans="1:33" x14ac:dyDescent="0.2">
      <c r="D30" s="10"/>
    </row>
    <row r="31" spans="1:33" x14ac:dyDescent="0.2">
      <c r="D31" s="10"/>
    </row>
    <row r="32" spans="1:33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8zoMzOWfw3aLlS6/DbpVqXPE8av3rabAlppjxZ6zD/k1B1nsMkHsGGqj8Y0miZODzgoNj/zHt1HtD7JfiThDA==" saltValue="55XXIpddIQz4GZYoi2KABw==" spinCount="100000" sheet="1" formatRows="0"/>
  <mergeCells count="6">
    <mergeCell ref="A1:G1"/>
    <mergeCell ref="C2:G2"/>
    <mergeCell ref="C3:G3"/>
    <mergeCell ref="C4:G4"/>
    <mergeCell ref="A19:C19"/>
    <mergeCell ref="A20:G2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AED7-54FB-4213-B867-7E8797ECEEAF}">
  <sheetPr>
    <outlinePr summaryBelow="0"/>
  </sheetPr>
  <dimension ref="A1:BH5000"/>
  <sheetViews>
    <sheetView workbookViewId="0">
      <pane ySplit="7" topLeftCell="A71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6" t="s">
        <v>7</v>
      </c>
      <c r="B1" s="196"/>
      <c r="C1" s="196"/>
      <c r="D1" s="196"/>
      <c r="E1" s="196"/>
      <c r="F1" s="196"/>
      <c r="G1" s="196"/>
      <c r="AG1" t="s">
        <v>145</v>
      </c>
    </row>
    <row r="2" spans="1:60" ht="24.95" customHeight="1" x14ac:dyDescent="0.2">
      <c r="A2" s="197" t="s">
        <v>8</v>
      </c>
      <c r="B2" s="48" t="s">
        <v>43</v>
      </c>
      <c r="C2" s="200" t="s">
        <v>44</v>
      </c>
      <c r="D2" s="198"/>
      <c r="E2" s="198"/>
      <c r="F2" s="198"/>
      <c r="G2" s="199"/>
      <c r="AG2" t="s">
        <v>146</v>
      </c>
    </row>
    <row r="3" spans="1:60" ht="24.95" customHeight="1" x14ac:dyDescent="0.2">
      <c r="A3" s="197" t="s">
        <v>9</v>
      </c>
      <c r="B3" s="48" t="s">
        <v>56</v>
      </c>
      <c r="C3" s="200" t="s">
        <v>57</v>
      </c>
      <c r="D3" s="198"/>
      <c r="E3" s="198"/>
      <c r="F3" s="198"/>
      <c r="G3" s="199"/>
      <c r="AC3" s="175" t="s">
        <v>146</v>
      </c>
      <c r="AG3" t="s">
        <v>147</v>
      </c>
    </row>
    <row r="4" spans="1:60" ht="24.95" customHeight="1" x14ac:dyDescent="0.2">
      <c r="A4" s="201" t="s">
        <v>10</v>
      </c>
      <c r="B4" s="202" t="s">
        <v>60</v>
      </c>
      <c r="C4" s="203" t="s">
        <v>61</v>
      </c>
      <c r="D4" s="204"/>
      <c r="E4" s="204"/>
      <c r="F4" s="204"/>
      <c r="G4" s="205"/>
      <c r="AG4" t="s">
        <v>148</v>
      </c>
    </row>
    <row r="5" spans="1:60" x14ac:dyDescent="0.2">
      <c r="D5" s="10"/>
    </row>
    <row r="6" spans="1:60" ht="38.25" x14ac:dyDescent="0.2">
      <c r="A6" s="207" t="s">
        <v>149</v>
      </c>
      <c r="B6" s="209" t="s">
        <v>150</v>
      </c>
      <c r="C6" s="209" t="s">
        <v>151</v>
      </c>
      <c r="D6" s="208" t="s">
        <v>152</v>
      </c>
      <c r="E6" s="207" t="s">
        <v>153</v>
      </c>
      <c r="F6" s="206" t="s">
        <v>154</v>
      </c>
      <c r="G6" s="207" t="s">
        <v>31</v>
      </c>
      <c r="H6" s="210" t="s">
        <v>32</v>
      </c>
      <c r="I6" s="210" t="s">
        <v>155</v>
      </c>
      <c r="J6" s="210" t="s">
        <v>33</v>
      </c>
      <c r="K6" s="210" t="s">
        <v>156</v>
      </c>
      <c r="L6" s="210" t="s">
        <v>157</v>
      </c>
      <c r="M6" s="210" t="s">
        <v>158</v>
      </c>
      <c r="N6" s="210" t="s">
        <v>159</v>
      </c>
      <c r="O6" s="210" t="s">
        <v>160</v>
      </c>
      <c r="P6" s="210" t="s">
        <v>161</v>
      </c>
      <c r="Q6" s="210" t="s">
        <v>162</v>
      </c>
      <c r="R6" s="210" t="s">
        <v>163</v>
      </c>
      <c r="S6" s="210" t="s">
        <v>164</v>
      </c>
      <c r="T6" s="210" t="s">
        <v>165</v>
      </c>
      <c r="U6" s="210" t="s">
        <v>166</v>
      </c>
      <c r="V6" s="210" t="s">
        <v>167</v>
      </c>
      <c r="W6" s="210" t="s">
        <v>168</v>
      </c>
      <c r="X6" s="210" t="s">
        <v>169</v>
      </c>
      <c r="Y6" s="210" t="s">
        <v>170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2"/>
      <c r="O7" s="212"/>
      <c r="P7" s="212"/>
      <c r="Q7" s="212"/>
      <c r="R7" s="213"/>
      <c r="S7" s="213"/>
      <c r="T7" s="213"/>
      <c r="U7" s="213"/>
      <c r="V7" s="213"/>
      <c r="W7" s="213"/>
      <c r="X7" s="213"/>
      <c r="Y7" s="213"/>
    </row>
    <row r="8" spans="1:60" x14ac:dyDescent="0.2">
      <c r="A8" s="235" t="s">
        <v>171</v>
      </c>
      <c r="B8" s="236" t="s">
        <v>101</v>
      </c>
      <c r="C8" s="254" t="s">
        <v>102</v>
      </c>
      <c r="D8" s="237"/>
      <c r="E8" s="238"/>
      <c r="F8" s="239"/>
      <c r="G8" s="240">
        <f>SUMIF(AG9:AG44,"&lt;&gt;NOR",G9:G44)</f>
        <v>0</v>
      </c>
      <c r="H8" s="234"/>
      <c r="I8" s="234">
        <f>SUM(I9:I44)</f>
        <v>0</v>
      </c>
      <c r="J8" s="234"/>
      <c r="K8" s="234">
        <f>SUM(K9:K44)</f>
        <v>0</v>
      </c>
      <c r="L8" s="234"/>
      <c r="M8" s="234">
        <f>SUM(M9:M44)</f>
        <v>0</v>
      </c>
      <c r="N8" s="233"/>
      <c r="O8" s="233">
        <f>SUM(O9:O44)</f>
        <v>0.03</v>
      </c>
      <c r="P8" s="233"/>
      <c r="Q8" s="233">
        <f>SUM(Q9:Q44)</f>
        <v>57.17</v>
      </c>
      <c r="R8" s="234"/>
      <c r="S8" s="234"/>
      <c r="T8" s="234"/>
      <c r="U8" s="234"/>
      <c r="V8" s="234">
        <f>SUM(V9:V44)</f>
        <v>173.25000000000003</v>
      </c>
      <c r="W8" s="234"/>
      <c r="X8" s="234"/>
      <c r="Y8" s="234"/>
      <c r="AG8" t="s">
        <v>172</v>
      </c>
    </row>
    <row r="9" spans="1:60" outlineLevel="1" x14ac:dyDescent="0.2">
      <c r="A9" s="242">
        <v>1</v>
      </c>
      <c r="B9" s="243" t="s">
        <v>193</v>
      </c>
      <c r="C9" s="256" t="s">
        <v>194</v>
      </c>
      <c r="D9" s="244" t="s">
        <v>195</v>
      </c>
      <c r="E9" s="245">
        <v>1.1475</v>
      </c>
      <c r="F9" s="246"/>
      <c r="G9" s="247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0">
        <v>1.82E-3</v>
      </c>
      <c r="O9" s="230">
        <f>ROUND(E9*N9,2)</f>
        <v>0</v>
      </c>
      <c r="P9" s="230">
        <v>1.8</v>
      </c>
      <c r="Q9" s="230">
        <f>ROUND(E9*P9,2)</f>
        <v>2.0699999999999998</v>
      </c>
      <c r="R9" s="231"/>
      <c r="S9" s="231" t="s">
        <v>176</v>
      </c>
      <c r="T9" s="231" t="s">
        <v>176</v>
      </c>
      <c r="U9" s="231">
        <v>3.61</v>
      </c>
      <c r="V9" s="231">
        <f>ROUND(E9*U9,2)</f>
        <v>4.1399999999999997</v>
      </c>
      <c r="W9" s="231"/>
      <c r="X9" s="231" t="s">
        <v>196</v>
      </c>
      <c r="Y9" s="231" t="s">
        <v>178</v>
      </c>
      <c r="Z9" s="211"/>
      <c r="AA9" s="211"/>
      <c r="AB9" s="211"/>
      <c r="AC9" s="211"/>
      <c r="AD9" s="211"/>
      <c r="AE9" s="211"/>
      <c r="AF9" s="211"/>
      <c r="AG9" s="211" t="s">
        <v>197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2" x14ac:dyDescent="0.2">
      <c r="A10" s="228"/>
      <c r="B10" s="229"/>
      <c r="C10" s="273" t="s">
        <v>198</v>
      </c>
      <c r="D10" s="264"/>
      <c r="E10" s="265">
        <v>1.1475</v>
      </c>
      <c r="F10" s="231"/>
      <c r="G10" s="231"/>
      <c r="H10" s="231"/>
      <c r="I10" s="231"/>
      <c r="J10" s="231"/>
      <c r="K10" s="231"/>
      <c r="L10" s="231"/>
      <c r="M10" s="231"/>
      <c r="N10" s="230"/>
      <c r="O10" s="230"/>
      <c r="P10" s="230"/>
      <c r="Q10" s="230"/>
      <c r="R10" s="231"/>
      <c r="S10" s="231"/>
      <c r="T10" s="231"/>
      <c r="U10" s="231"/>
      <c r="V10" s="231"/>
      <c r="W10" s="231"/>
      <c r="X10" s="231"/>
      <c r="Y10" s="231"/>
      <c r="Z10" s="211"/>
      <c r="AA10" s="211"/>
      <c r="AB10" s="211"/>
      <c r="AC10" s="211"/>
      <c r="AD10" s="211"/>
      <c r="AE10" s="211"/>
      <c r="AF10" s="211"/>
      <c r="AG10" s="211" t="s">
        <v>199</v>
      </c>
      <c r="AH10" s="211">
        <v>0</v>
      </c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42">
        <v>2</v>
      </c>
      <c r="B11" s="243" t="s">
        <v>200</v>
      </c>
      <c r="C11" s="256" t="s">
        <v>201</v>
      </c>
      <c r="D11" s="244" t="s">
        <v>202</v>
      </c>
      <c r="E11" s="245">
        <v>2.7</v>
      </c>
      <c r="F11" s="246"/>
      <c r="G11" s="247">
        <f>ROUND(E11*F11,2)</f>
        <v>0</v>
      </c>
      <c r="H11" s="232"/>
      <c r="I11" s="231">
        <f>ROUND(E11*H11,2)</f>
        <v>0</v>
      </c>
      <c r="J11" s="232"/>
      <c r="K11" s="231">
        <f>ROUND(E11*J11,2)</f>
        <v>0</v>
      </c>
      <c r="L11" s="231">
        <v>21</v>
      </c>
      <c r="M11" s="231">
        <f>G11*(1+L11/100)</f>
        <v>0</v>
      </c>
      <c r="N11" s="230">
        <v>6.7000000000000002E-4</v>
      </c>
      <c r="O11" s="230">
        <f>ROUND(E11*N11,2)</f>
        <v>0</v>
      </c>
      <c r="P11" s="230">
        <v>0.31900000000000001</v>
      </c>
      <c r="Q11" s="230">
        <f>ROUND(E11*P11,2)</f>
        <v>0.86</v>
      </c>
      <c r="R11" s="231"/>
      <c r="S11" s="231" t="s">
        <v>176</v>
      </c>
      <c r="T11" s="231" t="s">
        <v>176</v>
      </c>
      <c r="U11" s="231">
        <v>0.317</v>
      </c>
      <c r="V11" s="231">
        <f>ROUND(E11*U11,2)</f>
        <v>0.86</v>
      </c>
      <c r="W11" s="231"/>
      <c r="X11" s="231" t="s">
        <v>196</v>
      </c>
      <c r="Y11" s="231" t="s">
        <v>178</v>
      </c>
      <c r="Z11" s="211"/>
      <c r="AA11" s="211"/>
      <c r="AB11" s="211"/>
      <c r="AC11" s="211"/>
      <c r="AD11" s="211"/>
      <c r="AE11" s="211"/>
      <c r="AF11" s="211"/>
      <c r="AG11" s="211" t="s">
        <v>197</v>
      </c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outlineLevel="2" x14ac:dyDescent="0.2">
      <c r="A12" s="228"/>
      <c r="B12" s="229"/>
      <c r="C12" s="273" t="s">
        <v>203</v>
      </c>
      <c r="D12" s="264"/>
      <c r="E12" s="265">
        <v>2.7</v>
      </c>
      <c r="F12" s="231"/>
      <c r="G12" s="231"/>
      <c r="H12" s="231"/>
      <c r="I12" s="231"/>
      <c r="J12" s="231"/>
      <c r="K12" s="231"/>
      <c r="L12" s="231"/>
      <c r="M12" s="231"/>
      <c r="N12" s="230"/>
      <c r="O12" s="230"/>
      <c r="P12" s="230"/>
      <c r="Q12" s="230"/>
      <c r="R12" s="231"/>
      <c r="S12" s="231"/>
      <c r="T12" s="231"/>
      <c r="U12" s="231"/>
      <c r="V12" s="231"/>
      <c r="W12" s="231"/>
      <c r="X12" s="231"/>
      <c r="Y12" s="231"/>
      <c r="Z12" s="211"/>
      <c r="AA12" s="211"/>
      <c r="AB12" s="211"/>
      <c r="AC12" s="211"/>
      <c r="AD12" s="211"/>
      <c r="AE12" s="211"/>
      <c r="AF12" s="211"/>
      <c r="AG12" s="211" t="s">
        <v>199</v>
      </c>
      <c r="AH12" s="211">
        <v>0</v>
      </c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ht="22.5" outlineLevel="1" x14ac:dyDescent="0.2">
      <c r="A13" s="242">
        <v>3</v>
      </c>
      <c r="B13" s="243" t="s">
        <v>204</v>
      </c>
      <c r="C13" s="256" t="s">
        <v>205</v>
      </c>
      <c r="D13" s="244" t="s">
        <v>202</v>
      </c>
      <c r="E13" s="245">
        <v>7.49</v>
      </c>
      <c r="F13" s="246"/>
      <c r="G13" s="247">
        <f>ROUND(E13*F13,2)</f>
        <v>0</v>
      </c>
      <c r="H13" s="232"/>
      <c r="I13" s="231">
        <f>ROUND(E13*H13,2)</f>
        <v>0</v>
      </c>
      <c r="J13" s="232"/>
      <c r="K13" s="231">
        <f>ROUND(E13*J13,2)</f>
        <v>0</v>
      </c>
      <c r="L13" s="231">
        <v>21</v>
      </c>
      <c r="M13" s="231">
        <f>G13*(1+L13/100)</f>
        <v>0</v>
      </c>
      <c r="N13" s="230">
        <v>0</v>
      </c>
      <c r="O13" s="230">
        <f>ROUND(E13*N13,2)</f>
        <v>0</v>
      </c>
      <c r="P13" s="230">
        <v>0.02</v>
      </c>
      <c r="Q13" s="230">
        <f>ROUND(E13*P13,2)</f>
        <v>0.15</v>
      </c>
      <c r="R13" s="231"/>
      <c r="S13" s="231" t="s">
        <v>176</v>
      </c>
      <c r="T13" s="231" t="s">
        <v>176</v>
      </c>
      <c r="U13" s="231">
        <v>7.8E-2</v>
      </c>
      <c r="V13" s="231">
        <f>ROUND(E13*U13,2)</f>
        <v>0.57999999999999996</v>
      </c>
      <c r="W13" s="231"/>
      <c r="X13" s="231" t="s">
        <v>196</v>
      </c>
      <c r="Y13" s="231" t="s">
        <v>178</v>
      </c>
      <c r="Z13" s="211"/>
      <c r="AA13" s="211"/>
      <c r="AB13" s="211"/>
      <c r="AC13" s="211"/>
      <c r="AD13" s="211"/>
      <c r="AE13" s="211"/>
      <c r="AF13" s="211"/>
      <c r="AG13" s="211" t="s">
        <v>197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2" x14ac:dyDescent="0.2">
      <c r="A14" s="228"/>
      <c r="B14" s="229"/>
      <c r="C14" s="273" t="s">
        <v>206</v>
      </c>
      <c r="D14" s="264"/>
      <c r="E14" s="265">
        <v>7.49</v>
      </c>
      <c r="F14" s="231"/>
      <c r="G14" s="231"/>
      <c r="H14" s="231"/>
      <c r="I14" s="231"/>
      <c r="J14" s="231"/>
      <c r="K14" s="231"/>
      <c r="L14" s="231"/>
      <c r="M14" s="231"/>
      <c r="N14" s="230"/>
      <c r="O14" s="230"/>
      <c r="P14" s="230"/>
      <c r="Q14" s="230"/>
      <c r="R14" s="231"/>
      <c r="S14" s="231"/>
      <c r="T14" s="231"/>
      <c r="U14" s="231"/>
      <c r="V14" s="231"/>
      <c r="W14" s="231"/>
      <c r="X14" s="231"/>
      <c r="Y14" s="231"/>
      <c r="Z14" s="211"/>
      <c r="AA14" s="211"/>
      <c r="AB14" s="211"/>
      <c r="AC14" s="211"/>
      <c r="AD14" s="211"/>
      <c r="AE14" s="211"/>
      <c r="AF14" s="211"/>
      <c r="AG14" s="211" t="s">
        <v>199</v>
      </c>
      <c r="AH14" s="211">
        <v>0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42">
        <v>4</v>
      </c>
      <c r="B15" s="243" t="s">
        <v>207</v>
      </c>
      <c r="C15" s="256" t="s">
        <v>208</v>
      </c>
      <c r="D15" s="244" t="s">
        <v>202</v>
      </c>
      <c r="E15" s="245">
        <v>7.4862500000000001</v>
      </c>
      <c r="F15" s="246"/>
      <c r="G15" s="247">
        <f>ROUND(E15*F15,2)</f>
        <v>0</v>
      </c>
      <c r="H15" s="232"/>
      <c r="I15" s="231">
        <f>ROUND(E15*H15,2)</f>
        <v>0</v>
      </c>
      <c r="J15" s="232"/>
      <c r="K15" s="231">
        <f>ROUND(E15*J15,2)</f>
        <v>0</v>
      </c>
      <c r="L15" s="231">
        <v>21</v>
      </c>
      <c r="M15" s="231">
        <f>G15*(1+L15/100)</f>
        <v>0</v>
      </c>
      <c r="N15" s="230">
        <v>0</v>
      </c>
      <c r="O15" s="230">
        <f>ROUND(E15*N15,2)</f>
        <v>0</v>
      </c>
      <c r="P15" s="230">
        <v>8.9499999999999996E-3</v>
      </c>
      <c r="Q15" s="230">
        <f>ROUND(E15*P15,2)</f>
        <v>7.0000000000000007E-2</v>
      </c>
      <c r="R15" s="231"/>
      <c r="S15" s="231" t="s">
        <v>182</v>
      </c>
      <c r="T15" s="231" t="s">
        <v>177</v>
      </c>
      <c r="U15" s="231">
        <v>0.18</v>
      </c>
      <c r="V15" s="231">
        <f>ROUND(E15*U15,2)</f>
        <v>1.35</v>
      </c>
      <c r="W15" s="231"/>
      <c r="X15" s="231" t="s">
        <v>196</v>
      </c>
      <c r="Y15" s="231" t="s">
        <v>178</v>
      </c>
      <c r="Z15" s="211"/>
      <c r="AA15" s="211"/>
      <c r="AB15" s="211"/>
      <c r="AC15" s="211"/>
      <c r="AD15" s="211"/>
      <c r="AE15" s="211"/>
      <c r="AF15" s="211"/>
      <c r="AG15" s="211" t="s">
        <v>197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2" x14ac:dyDescent="0.2">
      <c r="A16" s="228"/>
      <c r="B16" s="229"/>
      <c r="C16" s="273" t="s">
        <v>209</v>
      </c>
      <c r="D16" s="264"/>
      <c r="E16" s="265">
        <v>7.4862500000000001</v>
      </c>
      <c r="F16" s="231"/>
      <c r="G16" s="231"/>
      <c r="H16" s="231"/>
      <c r="I16" s="231"/>
      <c r="J16" s="231"/>
      <c r="K16" s="231"/>
      <c r="L16" s="231"/>
      <c r="M16" s="231"/>
      <c r="N16" s="230"/>
      <c r="O16" s="230"/>
      <c r="P16" s="230"/>
      <c r="Q16" s="230"/>
      <c r="R16" s="231"/>
      <c r="S16" s="231"/>
      <c r="T16" s="231"/>
      <c r="U16" s="231"/>
      <c r="V16" s="231"/>
      <c r="W16" s="231"/>
      <c r="X16" s="231"/>
      <c r="Y16" s="231"/>
      <c r="Z16" s="211"/>
      <c r="AA16" s="211"/>
      <c r="AB16" s="211"/>
      <c r="AC16" s="211"/>
      <c r="AD16" s="211"/>
      <c r="AE16" s="211"/>
      <c r="AF16" s="211"/>
      <c r="AG16" s="211" t="s">
        <v>199</v>
      </c>
      <c r="AH16" s="211">
        <v>0</v>
      </c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42">
        <v>5</v>
      </c>
      <c r="B17" s="243" t="s">
        <v>210</v>
      </c>
      <c r="C17" s="256" t="s">
        <v>211</v>
      </c>
      <c r="D17" s="244" t="s">
        <v>202</v>
      </c>
      <c r="E17" s="245">
        <v>9.5434999999999999</v>
      </c>
      <c r="F17" s="246"/>
      <c r="G17" s="247">
        <f>ROUND(E17*F17,2)</f>
        <v>0</v>
      </c>
      <c r="H17" s="232"/>
      <c r="I17" s="231">
        <f>ROUND(E17*H17,2)</f>
        <v>0</v>
      </c>
      <c r="J17" s="232"/>
      <c r="K17" s="231">
        <f>ROUND(E17*J17,2)</f>
        <v>0</v>
      </c>
      <c r="L17" s="231">
        <v>21</v>
      </c>
      <c r="M17" s="231">
        <f>G17*(1+L17/100)</f>
        <v>0</v>
      </c>
      <c r="N17" s="230">
        <v>6.7000000000000002E-4</v>
      </c>
      <c r="O17" s="230">
        <f>ROUND(E17*N17,2)</f>
        <v>0.01</v>
      </c>
      <c r="P17" s="230">
        <v>0.35199999999999998</v>
      </c>
      <c r="Q17" s="230">
        <f>ROUND(E17*P17,2)</f>
        <v>3.36</v>
      </c>
      <c r="R17" s="231"/>
      <c r="S17" s="231" t="s">
        <v>176</v>
      </c>
      <c r="T17" s="231" t="s">
        <v>176</v>
      </c>
      <c r="U17" s="231">
        <v>0.317</v>
      </c>
      <c r="V17" s="231">
        <f>ROUND(E17*U17,2)</f>
        <v>3.03</v>
      </c>
      <c r="W17" s="231"/>
      <c r="X17" s="231" t="s">
        <v>196</v>
      </c>
      <c r="Y17" s="231" t="s">
        <v>178</v>
      </c>
      <c r="Z17" s="211"/>
      <c r="AA17" s="211"/>
      <c r="AB17" s="211"/>
      <c r="AC17" s="211"/>
      <c r="AD17" s="211"/>
      <c r="AE17" s="211"/>
      <c r="AF17" s="211"/>
      <c r="AG17" s="211" t="s">
        <v>197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2" x14ac:dyDescent="0.2">
      <c r="A18" s="228"/>
      <c r="B18" s="229"/>
      <c r="C18" s="273" t="s">
        <v>212</v>
      </c>
      <c r="D18" s="264"/>
      <c r="E18" s="265">
        <v>9.5434999999999999</v>
      </c>
      <c r="F18" s="231"/>
      <c r="G18" s="231"/>
      <c r="H18" s="231"/>
      <c r="I18" s="231"/>
      <c r="J18" s="231"/>
      <c r="K18" s="231"/>
      <c r="L18" s="231"/>
      <c r="M18" s="231"/>
      <c r="N18" s="230"/>
      <c r="O18" s="230"/>
      <c r="P18" s="230"/>
      <c r="Q18" s="230"/>
      <c r="R18" s="231"/>
      <c r="S18" s="231"/>
      <c r="T18" s="231"/>
      <c r="U18" s="231"/>
      <c r="V18" s="231"/>
      <c r="W18" s="231"/>
      <c r="X18" s="231"/>
      <c r="Y18" s="231"/>
      <c r="Z18" s="211"/>
      <c r="AA18" s="211"/>
      <c r="AB18" s="211"/>
      <c r="AC18" s="211"/>
      <c r="AD18" s="211"/>
      <c r="AE18" s="211"/>
      <c r="AF18" s="211"/>
      <c r="AG18" s="211" t="s">
        <v>199</v>
      </c>
      <c r="AH18" s="211">
        <v>0</v>
      </c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">
      <c r="A19" s="242">
        <v>6</v>
      </c>
      <c r="B19" s="243" t="s">
        <v>213</v>
      </c>
      <c r="C19" s="256" t="s">
        <v>214</v>
      </c>
      <c r="D19" s="244" t="s">
        <v>202</v>
      </c>
      <c r="E19" s="245">
        <v>13.3</v>
      </c>
      <c r="F19" s="246"/>
      <c r="G19" s="247">
        <f>ROUND(E19*F19,2)</f>
        <v>0</v>
      </c>
      <c r="H19" s="232"/>
      <c r="I19" s="231">
        <f>ROUND(E19*H19,2)</f>
        <v>0</v>
      </c>
      <c r="J19" s="232"/>
      <c r="K19" s="231">
        <f>ROUND(E19*J19,2)</f>
        <v>0</v>
      </c>
      <c r="L19" s="231">
        <v>21</v>
      </c>
      <c r="M19" s="231">
        <f>G19*(1+L19/100)</f>
        <v>0</v>
      </c>
      <c r="N19" s="230">
        <v>0</v>
      </c>
      <c r="O19" s="230">
        <f>ROUND(E19*N19,2)</f>
        <v>0</v>
      </c>
      <c r="P19" s="230">
        <v>6.8000000000000005E-2</v>
      </c>
      <c r="Q19" s="230">
        <f>ROUND(E19*P19,2)</f>
        <v>0.9</v>
      </c>
      <c r="R19" s="231"/>
      <c r="S19" s="231" t="s">
        <v>176</v>
      </c>
      <c r="T19" s="231" t="s">
        <v>176</v>
      </c>
      <c r="U19" s="231">
        <v>0.69</v>
      </c>
      <c r="V19" s="231">
        <f>ROUND(E19*U19,2)</f>
        <v>9.18</v>
      </c>
      <c r="W19" s="231"/>
      <c r="X19" s="231" t="s">
        <v>196</v>
      </c>
      <c r="Y19" s="231" t="s">
        <v>178</v>
      </c>
      <c r="Z19" s="211"/>
      <c r="AA19" s="211"/>
      <c r="AB19" s="211"/>
      <c r="AC19" s="211"/>
      <c r="AD19" s="211"/>
      <c r="AE19" s="211"/>
      <c r="AF19" s="211"/>
      <c r="AG19" s="211" t="s">
        <v>197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2" x14ac:dyDescent="0.2">
      <c r="A20" s="228"/>
      <c r="B20" s="229"/>
      <c r="C20" s="273" t="s">
        <v>215</v>
      </c>
      <c r="D20" s="264"/>
      <c r="E20" s="265">
        <v>13.3</v>
      </c>
      <c r="F20" s="231"/>
      <c r="G20" s="231"/>
      <c r="H20" s="231"/>
      <c r="I20" s="231"/>
      <c r="J20" s="231"/>
      <c r="K20" s="231"/>
      <c r="L20" s="231"/>
      <c r="M20" s="231"/>
      <c r="N20" s="230"/>
      <c r="O20" s="230"/>
      <c r="P20" s="230"/>
      <c r="Q20" s="230"/>
      <c r="R20" s="231"/>
      <c r="S20" s="231"/>
      <c r="T20" s="231"/>
      <c r="U20" s="231"/>
      <c r="V20" s="231"/>
      <c r="W20" s="231"/>
      <c r="X20" s="231"/>
      <c r="Y20" s="231"/>
      <c r="Z20" s="211"/>
      <c r="AA20" s="211"/>
      <c r="AB20" s="211"/>
      <c r="AC20" s="211"/>
      <c r="AD20" s="211"/>
      <c r="AE20" s="211"/>
      <c r="AF20" s="211"/>
      <c r="AG20" s="211" t="s">
        <v>199</v>
      </c>
      <c r="AH20" s="211">
        <v>0</v>
      </c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42">
        <v>7</v>
      </c>
      <c r="B21" s="243" t="s">
        <v>216</v>
      </c>
      <c r="C21" s="256" t="s">
        <v>217</v>
      </c>
      <c r="D21" s="244" t="s">
        <v>202</v>
      </c>
      <c r="E21" s="245">
        <v>34.180500000000002</v>
      </c>
      <c r="F21" s="246"/>
      <c r="G21" s="247">
        <f>ROUND(E21*F21,2)</f>
        <v>0</v>
      </c>
      <c r="H21" s="232"/>
      <c r="I21" s="231">
        <f>ROUND(E21*H21,2)</f>
        <v>0</v>
      </c>
      <c r="J21" s="232"/>
      <c r="K21" s="231">
        <f>ROUND(E21*J21,2)</f>
        <v>0</v>
      </c>
      <c r="L21" s="231">
        <v>21</v>
      </c>
      <c r="M21" s="231">
        <f>G21*(1+L21/100)</f>
        <v>0</v>
      </c>
      <c r="N21" s="230">
        <v>6.7000000000000002E-4</v>
      </c>
      <c r="O21" s="230">
        <f>ROUND(E21*N21,2)</f>
        <v>0.02</v>
      </c>
      <c r="P21" s="230">
        <v>0.217</v>
      </c>
      <c r="Q21" s="230">
        <f>ROUND(E21*P21,2)</f>
        <v>7.42</v>
      </c>
      <c r="R21" s="231"/>
      <c r="S21" s="231" t="s">
        <v>176</v>
      </c>
      <c r="T21" s="231" t="s">
        <v>176</v>
      </c>
      <c r="U21" s="231">
        <v>0.23849999999999999</v>
      </c>
      <c r="V21" s="231">
        <f>ROUND(E21*U21,2)</f>
        <v>8.15</v>
      </c>
      <c r="W21" s="231"/>
      <c r="X21" s="231" t="s">
        <v>196</v>
      </c>
      <c r="Y21" s="231" t="s">
        <v>178</v>
      </c>
      <c r="Z21" s="211"/>
      <c r="AA21" s="211"/>
      <c r="AB21" s="211"/>
      <c r="AC21" s="211"/>
      <c r="AD21" s="211"/>
      <c r="AE21" s="211"/>
      <c r="AF21" s="211"/>
      <c r="AG21" s="211" t="s">
        <v>197</v>
      </c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2" x14ac:dyDescent="0.2">
      <c r="A22" s="228"/>
      <c r="B22" s="229"/>
      <c r="C22" s="273" t="s">
        <v>218</v>
      </c>
      <c r="D22" s="264"/>
      <c r="E22" s="265">
        <v>9.9804999999999993</v>
      </c>
      <c r="F22" s="231"/>
      <c r="G22" s="231"/>
      <c r="H22" s="231"/>
      <c r="I22" s="231"/>
      <c r="J22" s="231"/>
      <c r="K22" s="231"/>
      <c r="L22" s="231"/>
      <c r="M22" s="231"/>
      <c r="N22" s="230"/>
      <c r="O22" s="230"/>
      <c r="P22" s="230"/>
      <c r="Q22" s="230"/>
      <c r="R22" s="231"/>
      <c r="S22" s="231"/>
      <c r="T22" s="231"/>
      <c r="U22" s="231"/>
      <c r="V22" s="231"/>
      <c r="W22" s="231"/>
      <c r="X22" s="231"/>
      <c r="Y22" s="231"/>
      <c r="Z22" s="211"/>
      <c r="AA22" s="211"/>
      <c r="AB22" s="211"/>
      <c r="AC22" s="211"/>
      <c r="AD22" s="211"/>
      <c r="AE22" s="211"/>
      <c r="AF22" s="211"/>
      <c r="AG22" s="211" t="s">
        <v>199</v>
      </c>
      <c r="AH22" s="211">
        <v>0</v>
      </c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3" x14ac:dyDescent="0.2">
      <c r="A23" s="228"/>
      <c r="B23" s="229"/>
      <c r="C23" s="273" t="s">
        <v>219</v>
      </c>
      <c r="D23" s="264"/>
      <c r="E23" s="265">
        <v>24.2</v>
      </c>
      <c r="F23" s="231"/>
      <c r="G23" s="231"/>
      <c r="H23" s="231"/>
      <c r="I23" s="231"/>
      <c r="J23" s="231"/>
      <c r="K23" s="231"/>
      <c r="L23" s="231"/>
      <c r="M23" s="231"/>
      <c r="N23" s="230"/>
      <c r="O23" s="230"/>
      <c r="P23" s="230"/>
      <c r="Q23" s="230"/>
      <c r="R23" s="231"/>
      <c r="S23" s="231"/>
      <c r="T23" s="231"/>
      <c r="U23" s="231"/>
      <c r="V23" s="231"/>
      <c r="W23" s="231"/>
      <c r="X23" s="231"/>
      <c r="Y23" s="231"/>
      <c r="Z23" s="211"/>
      <c r="AA23" s="211"/>
      <c r="AB23" s="211"/>
      <c r="AC23" s="211"/>
      <c r="AD23" s="211"/>
      <c r="AE23" s="211"/>
      <c r="AF23" s="211"/>
      <c r="AG23" s="211" t="s">
        <v>199</v>
      </c>
      <c r="AH23" s="211">
        <v>0</v>
      </c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">
      <c r="A24" s="242">
        <v>8</v>
      </c>
      <c r="B24" s="243" t="s">
        <v>220</v>
      </c>
      <c r="C24" s="256" t="s">
        <v>221</v>
      </c>
      <c r="D24" s="244" t="s">
        <v>202</v>
      </c>
      <c r="E24" s="245">
        <v>37.43</v>
      </c>
      <c r="F24" s="246"/>
      <c r="G24" s="247">
        <f>ROUND(E24*F24,2)</f>
        <v>0</v>
      </c>
      <c r="H24" s="232"/>
      <c r="I24" s="231">
        <f>ROUND(E24*H24,2)</f>
        <v>0</v>
      </c>
      <c r="J24" s="232"/>
      <c r="K24" s="231">
        <f>ROUND(E24*J24,2)</f>
        <v>0</v>
      </c>
      <c r="L24" s="231">
        <v>21</v>
      </c>
      <c r="M24" s="231">
        <f>G24*(1+L24/100)</f>
        <v>0</v>
      </c>
      <c r="N24" s="230">
        <v>0</v>
      </c>
      <c r="O24" s="230">
        <f>ROUND(E24*N24,2)</f>
        <v>0</v>
      </c>
      <c r="P24" s="230">
        <v>8.9499999999999996E-3</v>
      </c>
      <c r="Q24" s="230">
        <f>ROUND(E24*P24,2)</f>
        <v>0.33</v>
      </c>
      <c r="R24" s="231"/>
      <c r="S24" s="231" t="s">
        <v>176</v>
      </c>
      <c r="T24" s="231" t="s">
        <v>176</v>
      </c>
      <c r="U24" s="231">
        <v>0.18</v>
      </c>
      <c r="V24" s="231">
        <f>ROUND(E24*U24,2)</f>
        <v>6.74</v>
      </c>
      <c r="W24" s="231"/>
      <c r="X24" s="231" t="s">
        <v>196</v>
      </c>
      <c r="Y24" s="231" t="s">
        <v>178</v>
      </c>
      <c r="Z24" s="211"/>
      <c r="AA24" s="211"/>
      <c r="AB24" s="211"/>
      <c r="AC24" s="211"/>
      <c r="AD24" s="211"/>
      <c r="AE24" s="211"/>
      <c r="AF24" s="211"/>
      <c r="AG24" s="211" t="s">
        <v>197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2" x14ac:dyDescent="0.2">
      <c r="A25" s="228"/>
      <c r="B25" s="229"/>
      <c r="C25" s="273" t="s">
        <v>222</v>
      </c>
      <c r="D25" s="264"/>
      <c r="E25" s="265">
        <v>12.57</v>
      </c>
      <c r="F25" s="231"/>
      <c r="G25" s="231"/>
      <c r="H25" s="231"/>
      <c r="I25" s="231"/>
      <c r="J25" s="231"/>
      <c r="K25" s="231"/>
      <c r="L25" s="231"/>
      <c r="M25" s="231"/>
      <c r="N25" s="230"/>
      <c r="O25" s="230"/>
      <c r="P25" s="230"/>
      <c r="Q25" s="230"/>
      <c r="R25" s="231"/>
      <c r="S25" s="231"/>
      <c r="T25" s="231"/>
      <c r="U25" s="231"/>
      <c r="V25" s="231"/>
      <c r="W25" s="231"/>
      <c r="X25" s="231"/>
      <c r="Y25" s="231"/>
      <c r="Z25" s="211"/>
      <c r="AA25" s="211"/>
      <c r="AB25" s="211"/>
      <c r="AC25" s="211"/>
      <c r="AD25" s="211"/>
      <c r="AE25" s="211"/>
      <c r="AF25" s="211"/>
      <c r="AG25" s="211" t="s">
        <v>199</v>
      </c>
      <c r="AH25" s="211">
        <v>0</v>
      </c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3" x14ac:dyDescent="0.2">
      <c r="A26" s="228"/>
      <c r="B26" s="229"/>
      <c r="C26" s="273" t="s">
        <v>223</v>
      </c>
      <c r="D26" s="264"/>
      <c r="E26" s="265">
        <v>10.6</v>
      </c>
      <c r="F26" s="231"/>
      <c r="G26" s="231"/>
      <c r="H26" s="231"/>
      <c r="I26" s="231"/>
      <c r="J26" s="231"/>
      <c r="K26" s="231"/>
      <c r="L26" s="231"/>
      <c r="M26" s="231"/>
      <c r="N26" s="230"/>
      <c r="O26" s="230"/>
      <c r="P26" s="230"/>
      <c r="Q26" s="230"/>
      <c r="R26" s="231"/>
      <c r="S26" s="231"/>
      <c r="T26" s="231"/>
      <c r="U26" s="231"/>
      <c r="V26" s="231"/>
      <c r="W26" s="231"/>
      <c r="X26" s="231"/>
      <c r="Y26" s="231"/>
      <c r="Z26" s="211"/>
      <c r="AA26" s="211"/>
      <c r="AB26" s="211"/>
      <c r="AC26" s="211"/>
      <c r="AD26" s="211"/>
      <c r="AE26" s="211"/>
      <c r="AF26" s="211"/>
      <c r="AG26" s="211" t="s">
        <v>199</v>
      </c>
      <c r="AH26" s="211">
        <v>0</v>
      </c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3" x14ac:dyDescent="0.2">
      <c r="A27" s="228"/>
      <c r="B27" s="229"/>
      <c r="C27" s="273" t="s">
        <v>224</v>
      </c>
      <c r="D27" s="264"/>
      <c r="E27" s="265">
        <v>14.26</v>
      </c>
      <c r="F27" s="231"/>
      <c r="G27" s="231"/>
      <c r="H27" s="231"/>
      <c r="I27" s="231"/>
      <c r="J27" s="231"/>
      <c r="K27" s="231"/>
      <c r="L27" s="231"/>
      <c r="M27" s="231"/>
      <c r="N27" s="230"/>
      <c r="O27" s="230"/>
      <c r="P27" s="230"/>
      <c r="Q27" s="230"/>
      <c r="R27" s="231"/>
      <c r="S27" s="231"/>
      <c r="T27" s="231"/>
      <c r="U27" s="231"/>
      <c r="V27" s="231"/>
      <c r="W27" s="231"/>
      <c r="X27" s="231"/>
      <c r="Y27" s="231"/>
      <c r="Z27" s="211"/>
      <c r="AA27" s="211"/>
      <c r="AB27" s="211"/>
      <c r="AC27" s="211"/>
      <c r="AD27" s="211"/>
      <c r="AE27" s="211"/>
      <c r="AF27" s="211"/>
      <c r="AG27" s="211" t="s">
        <v>199</v>
      </c>
      <c r="AH27" s="211">
        <v>0</v>
      </c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42">
        <v>9</v>
      </c>
      <c r="B28" s="243" t="s">
        <v>225</v>
      </c>
      <c r="C28" s="256" t="s">
        <v>226</v>
      </c>
      <c r="D28" s="244" t="s">
        <v>202</v>
      </c>
      <c r="E28" s="245">
        <v>68.765000000000001</v>
      </c>
      <c r="F28" s="246"/>
      <c r="G28" s="247">
        <f>ROUND(E28*F28,2)</f>
        <v>0</v>
      </c>
      <c r="H28" s="232"/>
      <c r="I28" s="231">
        <f>ROUND(E28*H28,2)</f>
        <v>0</v>
      </c>
      <c r="J28" s="232"/>
      <c r="K28" s="231">
        <f>ROUND(E28*J28,2)</f>
        <v>0</v>
      </c>
      <c r="L28" s="231">
        <v>21</v>
      </c>
      <c r="M28" s="231">
        <f>G28*(1+L28/100)</f>
        <v>0</v>
      </c>
      <c r="N28" s="230">
        <v>0</v>
      </c>
      <c r="O28" s="230">
        <f>ROUND(E28*N28,2)</f>
        <v>0</v>
      </c>
      <c r="P28" s="230">
        <v>1.098E-2</v>
      </c>
      <c r="Q28" s="230">
        <f>ROUND(E28*P28,2)</f>
        <v>0.76</v>
      </c>
      <c r="R28" s="231"/>
      <c r="S28" s="231" t="s">
        <v>176</v>
      </c>
      <c r="T28" s="231" t="s">
        <v>176</v>
      </c>
      <c r="U28" s="231">
        <v>0.37</v>
      </c>
      <c r="V28" s="231">
        <f>ROUND(E28*U28,2)</f>
        <v>25.44</v>
      </c>
      <c r="W28" s="231"/>
      <c r="X28" s="231" t="s">
        <v>196</v>
      </c>
      <c r="Y28" s="231" t="s">
        <v>178</v>
      </c>
      <c r="Z28" s="211"/>
      <c r="AA28" s="211"/>
      <c r="AB28" s="211"/>
      <c r="AC28" s="211"/>
      <c r="AD28" s="211"/>
      <c r="AE28" s="211"/>
      <c r="AF28" s="211"/>
      <c r="AG28" s="211" t="s">
        <v>197</v>
      </c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2" x14ac:dyDescent="0.2">
      <c r="A29" s="228"/>
      <c r="B29" s="229"/>
      <c r="C29" s="273" t="s">
        <v>227</v>
      </c>
      <c r="D29" s="264"/>
      <c r="E29" s="265">
        <v>23.1</v>
      </c>
      <c r="F29" s="231"/>
      <c r="G29" s="231"/>
      <c r="H29" s="231"/>
      <c r="I29" s="231"/>
      <c r="J29" s="231"/>
      <c r="K29" s="231"/>
      <c r="L29" s="231"/>
      <c r="M29" s="231"/>
      <c r="N29" s="230"/>
      <c r="O29" s="230"/>
      <c r="P29" s="230"/>
      <c r="Q29" s="230"/>
      <c r="R29" s="231"/>
      <c r="S29" s="231"/>
      <c r="T29" s="231"/>
      <c r="U29" s="231"/>
      <c r="V29" s="231"/>
      <c r="W29" s="231"/>
      <c r="X29" s="231"/>
      <c r="Y29" s="231"/>
      <c r="Z29" s="211"/>
      <c r="AA29" s="211"/>
      <c r="AB29" s="211"/>
      <c r="AC29" s="211"/>
      <c r="AD29" s="211"/>
      <c r="AE29" s="211"/>
      <c r="AF29" s="211"/>
      <c r="AG29" s="211" t="s">
        <v>199</v>
      </c>
      <c r="AH29" s="211">
        <v>0</v>
      </c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outlineLevel="3" x14ac:dyDescent="0.2">
      <c r="A30" s="228"/>
      <c r="B30" s="229"/>
      <c r="C30" s="273" t="s">
        <v>228</v>
      </c>
      <c r="D30" s="264"/>
      <c r="E30" s="265">
        <v>6.165</v>
      </c>
      <c r="F30" s="231"/>
      <c r="G30" s="231"/>
      <c r="H30" s="231"/>
      <c r="I30" s="231"/>
      <c r="J30" s="231"/>
      <c r="K30" s="231"/>
      <c r="L30" s="231"/>
      <c r="M30" s="231"/>
      <c r="N30" s="230"/>
      <c r="O30" s="230"/>
      <c r="P30" s="230"/>
      <c r="Q30" s="230"/>
      <c r="R30" s="231"/>
      <c r="S30" s="231"/>
      <c r="T30" s="231"/>
      <c r="U30" s="231"/>
      <c r="V30" s="231"/>
      <c r="W30" s="231"/>
      <c r="X30" s="231"/>
      <c r="Y30" s="231"/>
      <c r="Z30" s="211"/>
      <c r="AA30" s="211"/>
      <c r="AB30" s="211"/>
      <c r="AC30" s="211"/>
      <c r="AD30" s="211"/>
      <c r="AE30" s="211"/>
      <c r="AF30" s="211"/>
      <c r="AG30" s="211" t="s">
        <v>199</v>
      </c>
      <c r="AH30" s="211">
        <v>0</v>
      </c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ht="22.5" outlineLevel="3" x14ac:dyDescent="0.2">
      <c r="A31" s="228"/>
      <c r="B31" s="229"/>
      <c r="C31" s="273" t="s">
        <v>229</v>
      </c>
      <c r="D31" s="264"/>
      <c r="E31" s="265">
        <v>39.5</v>
      </c>
      <c r="F31" s="231"/>
      <c r="G31" s="231"/>
      <c r="H31" s="231"/>
      <c r="I31" s="231"/>
      <c r="J31" s="231"/>
      <c r="K31" s="231"/>
      <c r="L31" s="231"/>
      <c r="M31" s="231"/>
      <c r="N31" s="230"/>
      <c r="O31" s="230"/>
      <c r="P31" s="230"/>
      <c r="Q31" s="230"/>
      <c r="R31" s="231"/>
      <c r="S31" s="231"/>
      <c r="T31" s="231"/>
      <c r="U31" s="231"/>
      <c r="V31" s="231"/>
      <c r="W31" s="231"/>
      <c r="X31" s="231"/>
      <c r="Y31" s="231"/>
      <c r="Z31" s="211"/>
      <c r="AA31" s="211"/>
      <c r="AB31" s="211"/>
      <c r="AC31" s="211"/>
      <c r="AD31" s="211"/>
      <c r="AE31" s="211"/>
      <c r="AF31" s="211"/>
      <c r="AG31" s="211" t="s">
        <v>199</v>
      </c>
      <c r="AH31" s="211">
        <v>0</v>
      </c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">
      <c r="A32" s="242">
        <v>10</v>
      </c>
      <c r="B32" s="243" t="s">
        <v>230</v>
      </c>
      <c r="C32" s="256" t="s">
        <v>231</v>
      </c>
      <c r="D32" s="244" t="s">
        <v>202</v>
      </c>
      <c r="E32" s="245">
        <v>109.3</v>
      </c>
      <c r="F32" s="246"/>
      <c r="G32" s="247">
        <f>ROUND(E32*F32,2)</f>
        <v>0</v>
      </c>
      <c r="H32" s="232"/>
      <c r="I32" s="231">
        <f>ROUND(E32*H32,2)</f>
        <v>0</v>
      </c>
      <c r="J32" s="232"/>
      <c r="K32" s="231">
        <f>ROUND(E32*J32,2)</f>
        <v>0</v>
      </c>
      <c r="L32" s="231">
        <v>21</v>
      </c>
      <c r="M32" s="231">
        <f>G32*(1+L32/100)</f>
        <v>0</v>
      </c>
      <c r="N32" s="230">
        <v>0</v>
      </c>
      <c r="O32" s="230">
        <f>ROUND(E32*N32,2)</f>
        <v>0</v>
      </c>
      <c r="P32" s="230">
        <v>2.4649999999999998E-2</v>
      </c>
      <c r="Q32" s="230">
        <f>ROUND(E32*P32,2)</f>
        <v>2.69</v>
      </c>
      <c r="R32" s="231"/>
      <c r="S32" s="231" t="s">
        <v>176</v>
      </c>
      <c r="T32" s="231" t="s">
        <v>176</v>
      </c>
      <c r="U32" s="231">
        <v>0.25</v>
      </c>
      <c r="V32" s="231">
        <f>ROUND(E32*U32,2)</f>
        <v>27.33</v>
      </c>
      <c r="W32" s="231"/>
      <c r="X32" s="231" t="s">
        <v>196</v>
      </c>
      <c r="Y32" s="231" t="s">
        <v>178</v>
      </c>
      <c r="Z32" s="211"/>
      <c r="AA32" s="211"/>
      <c r="AB32" s="211"/>
      <c r="AC32" s="211"/>
      <c r="AD32" s="211"/>
      <c r="AE32" s="211"/>
      <c r="AF32" s="211"/>
      <c r="AG32" s="211" t="s">
        <v>197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2" x14ac:dyDescent="0.2">
      <c r="A33" s="228"/>
      <c r="B33" s="229"/>
      <c r="C33" s="273" t="s">
        <v>232</v>
      </c>
      <c r="D33" s="264"/>
      <c r="E33" s="265">
        <v>109.3</v>
      </c>
      <c r="F33" s="231"/>
      <c r="G33" s="231"/>
      <c r="H33" s="231"/>
      <c r="I33" s="231"/>
      <c r="J33" s="231"/>
      <c r="K33" s="231"/>
      <c r="L33" s="231"/>
      <c r="M33" s="231"/>
      <c r="N33" s="230"/>
      <c r="O33" s="230"/>
      <c r="P33" s="230"/>
      <c r="Q33" s="230"/>
      <c r="R33" s="231"/>
      <c r="S33" s="231"/>
      <c r="T33" s="231"/>
      <c r="U33" s="231"/>
      <c r="V33" s="231"/>
      <c r="W33" s="231"/>
      <c r="X33" s="231"/>
      <c r="Y33" s="231"/>
      <c r="Z33" s="211"/>
      <c r="AA33" s="211"/>
      <c r="AB33" s="211"/>
      <c r="AC33" s="211"/>
      <c r="AD33" s="211"/>
      <c r="AE33" s="211"/>
      <c r="AF33" s="211"/>
      <c r="AG33" s="211" t="s">
        <v>199</v>
      </c>
      <c r="AH33" s="211">
        <v>0</v>
      </c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outlineLevel="1" x14ac:dyDescent="0.2">
      <c r="A34" s="242">
        <v>11</v>
      </c>
      <c r="B34" s="243" t="s">
        <v>233</v>
      </c>
      <c r="C34" s="256" t="s">
        <v>234</v>
      </c>
      <c r="D34" s="244" t="s">
        <v>202</v>
      </c>
      <c r="E34" s="245">
        <v>151.5675</v>
      </c>
      <c r="F34" s="246"/>
      <c r="G34" s="247">
        <f>ROUND(E34*F34,2)</f>
        <v>0</v>
      </c>
      <c r="H34" s="232"/>
      <c r="I34" s="231">
        <f>ROUND(E34*H34,2)</f>
        <v>0</v>
      </c>
      <c r="J34" s="232"/>
      <c r="K34" s="231">
        <f>ROUND(E34*J34,2)</f>
        <v>0</v>
      </c>
      <c r="L34" s="231">
        <v>21</v>
      </c>
      <c r="M34" s="231">
        <f>G34*(1+L34/100)</f>
        <v>0</v>
      </c>
      <c r="N34" s="230">
        <v>0</v>
      </c>
      <c r="O34" s="230">
        <f>ROUND(E34*N34,2)</f>
        <v>0</v>
      </c>
      <c r="P34" s="230">
        <v>2.5000000000000001E-2</v>
      </c>
      <c r="Q34" s="230">
        <f>ROUND(E34*P34,2)</f>
        <v>3.79</v>
      </c>
      <c r="R34" s="231"/>
      <c r="S34" s="231" t="s">
        <v>176</v>
      </c>
      <c r="T34" s="231" t="s">
        <v>176</v>
      </c>
      <c r="U34" s="231">
        <v>0.2</v>
      </c>
      <c r="V34" s="231">
        <f>ROUND(E34*U34,2)</f>
        <v>30.31</v>
      </c>
      <c r="W34" s="231"/>
      <c r="X34" s="231" t="s">
        <v>196</v>
      </c>
      <c r="Y34" s="231" t="s">
        <v>178</v>
      </c>
      <c r="Z34" s="211"/>
      <c r="AA34" s="211"/>
      <c r="AB34" s="211"/>
      <c r="AC34" s="211"/>
      <c r="AD34" s="211"/>
      <c r="AE34" s="211"/>
      <c r="AF34" s="211"/>
      <c r="AG34" s="211" t="s">
        <v>197</v>
      </c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2" x14ac:dyDescent="0.2">
      <c r="A35" s="228"/>
      <c r="B35" s="229"/>
      <c r="C35" s="273" t="s">
        <v>235</v>
      </c>
      <c r="D35" s="264"/>
      <c r="E35" s="265">
        <v>151.5675</v>
      </c>
      <c r="F35" s="231"/>
      <c r="G35" s="231"/>
      <c r="H35" s="231"/>
      <c r="I35" s="231"/>
      <c r="J35" s="231"/>
      <c r="K35" s="231"/>
      <c r="L35" s="231"/>
      <c r="M35" s="231"/>
      <c r="N35" s="230"/>
      <c r="O35" s="230"/>
      <c r="P35" s="230"/>
      <c r="Q35" s="230"/>
      <c r="R35" s="231"/>
      <c r="S35" s="231"/>
      <c r="T35" s="231"/>
      <c r="U35" s="231"/>
      <c r="V35" s="231"/>
      <c r="W35" s="231"/>
      <c r="X35" s="231"/>
      <c r="Y35" s="231"/>
      <c r="Z35" s="211"/>
      <c r="AA35" s="211"/>
      <c r="AB35" s="211"/>
      <c r="AC35" s="211"/>
      <c r="AD35" s="211"/>
      <c r="AE35" s="211"/>
      <c r="AF35" s="211"/>
      <c r="AG35" s="211" t="s">
        <v>199</v>
      </c>
      <c r="AH35" s="211">
        <v>0</v>
      </c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">
      <c r="A36" s="242">
        <v>12</v>
      </c>
      <c r="B36" s="243" t="s">
        <v>236</v>
      </c>
      <c r="C36" s="256" t="s">
        <v>237</v>
      </c>
      <c r="D36" s="244" t="s">
        <v>202</v>
      </c>
      <c r="E36" s="245">
        <v>151.5675</v>
      </c>
      <c r="F36" s="246"/>
      <c r="G36" s="247">
        <f>ROUND(E36*F36,2)</f>
        <v>0</v>
      </c>
      <c r="H36" s="232"/>
      <c r="I36" s="231">
        <f>ROUND(E36*H36,2)</f>
        <v>0</v>
      </c>
      <c r="J36" s="232"/>
      <c r="K36" s="231">
        <f>ROUND(E36*J36,2)</f>
        <v>0</v>
      </c>
      <c r="L36" s="231">
        <v>21</v>
      </c>
      <c r="M36" s="231">
        <f>G36*(1+L36/100)</f>
        <v>0</v>
      </c>
      <c r="N36" s="230">
        <v>0</v>
      </c>
      <c r="O36" s="230">
        <f>ROUND(E36*N36,2)</f>
        <v>0</v>
      </c>
      <c r="P36" s="230">
        <v>0.01</v>
      </c>
      <c r="Q36" s="230">
        <f>ROUND(E36*P36,2)</f>
        <v>1.52</v>
      </c>
      <c r="R36" s="231"/>
      <c r="S36" s="231" t="s">
        <v>182</v>
      </c>
      <c r="T36" s="231" t="s">
        <v>176</v>
      </c>
      <c r="U36" s="231">
        <v>0.12</v>
      </c>
      <c r="V36" s="231">
        <f>ROUND(E36*U36,2)</f>
        <v>18.190000000000001</v>
      </c>
      <c r="W36" s="231"/>
      <c r="X36" s="231" t="s">
        <v>196</v>
      </c>
      <c r="Y36" s="231" t="s">
        <v>178</v>
      </c>
      <c r="Z36" s="211"/>
      <c r="AA36" s="211"/>
      <c r="AB36" s="211"/>
      <c r="AC36" s="211"/>
      <c r="AD36" s="211"/>
      <c r="AE36" s="211"/>
      <c r="AF36" s="211"/>
      <c r="AG36" s="211" t="s">
        <v>197</v>
      </c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outlineLevel="2" x14ac:dyDescent="0.2">
      <c r="A37" s="228"/>
      <c r="B37" s="229"/>
      <c r="C37" s="273" t="s">
        <v>235</v>
      </c>
      <c r="D37" s="264"/>
      <c r="E37" s="265">
        <v>151.5675</v>
      </c>
      <c r="F37" s="231"/>
      <c r="G37" s="231"/>
      <c r="H37" s="231"/>
      <c r="I37" s="231"/>
      <c r="J37" s="231"/>
      <c r="K37" s="231"/>
      <c r="L37" s="231"/>
      <c r="M37" s="231"/>
      <c r="N37" s="230"/>
      <c r="O37" s="230"/>
      <c r="P37" s="230"/>
      <c r="Q37" s="230"/>
      <c r="R37" s="231"/>
      <c r="S37" s="231"/>
      <c r="T37" s="231"/>
      <c r="U37" s="231"/>
      <c r="V37" s="231"/>
      <c r="W37" s="231"/>
      <c r="X37" s="231"/>
      <c r="Y37" s="231"/>
      <c r="Z37" s="211"/>
      <c r="AA37" s="211"/>
      <c r="AB37" s="211"/>
      <c r="AC37" s="211"/>
      <c r="AD37" s="211"/>
      <c r="AE37" s="211"/>
      <c r="AF37" s="211"/>
      <c r="AG37" s="211" t="s">
        <v>199</v>
      </c>
      <c r="AH37" s="211">
        <v>0</v>
      </c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ht="22.5" outlineLevel="1" x14ac:dyDescent="0.2">
      <c r="A38" s="242">
        <v>13</v>
      </c>
      <c r="B38" s="243" t="s">
        <v>238</v>
      </c>
      <c r="C38" s="256" t="s">
        <v>239</v>
      </c>
      <c r="D38" s="244" t="s">
        <v>195</v>
      </c>
      <c r="E38" s="245">
        <v>22.735130000000002</v>
      </c>
      <c r="F38" s="246"/>
      <c r="G38" s="247">
        <f>ROUND(E38*F38,2)</f>
        <v>0</v>
      </c>
      <c r="H38" s="232"/>
      <c r="I38" s="231">
        <f>ROUND(E38*H38,2)</f>
        <v>0</v>
      </c>
      <c r="J38" s="232"/>
      <c r="K38" s="231">
        <f>ROUND(E38*J38,2)</f>
        <v>0</v>
      </c>
      <c r="L38" s="231">
        <v>21</v>
      </c>
      <c r="M38" s="231">
        <f>G38*(1+L38/100)</f>
        <v>0</v>
      </c>
      <c r="N38" s="230">
        <v>0</v>
      </c>
      <c r="O38" s="230">
        <f>ROUND(E38*N38,2)</f>
        <v>0</v>
      </c>
      <c r="P38" s="230">
        <v>1.4</v>
      </c>
      <c r="Q38" s="230">
        <f>ROUND(E38*P38,2)</f>
        <v>31.83</v>
      </c>
      <c r="R38" s="231"/>
      <c r="S38" s="231" t="s">
        <v>176</v>
      </c>
      <c r="T38" s="231" t="s">
        <v>176</v>
      </c>
      <c r="U38" s="231">
        <v>1.121</v>
      </c>
      <c r="V38" s="231">
        <f>ROUND(E38*U38,2)</f>
        <v>25.49</v>
      </c>
      <c r="W38" s="231"/>
      <c r="X38" s="231" t="s">
        <v>196</v>
      </c>
      <c r="Y38" s="231" t="s">
        <v>178</v>
      </c>
      <c r="Z38" s="211"/>
      <c r="AA38" s="211"/>
      <c r="AB38" s="211"/>
      <c r="AC38" s="211"/>
      <c r="AD38" s="211"/>
      <c r="AE38" s="211"/>
      <c r="AF38" s="211"/>
      <c r="AG38" s="211" t="s">
        <v>197</v>
      </c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ht="22.5" outlineLevel="2" x14ac:dyDescent="0.2">
      <c r="A39" s="228"/>
      <c r="B39" s="229"/>
      <c r="C39" s="273" t="s">
        <v>240</v>
      </c>
      <c r="D39" s="264"/>
      <c r="E39" s="265">
        <v>22.735130000000002</v>
      </c>
      <c r="F39" s="231"/>
      <c r="G39" s="231"/>
      <c r="H39" s="231"/>
      <c r="I39" s="231"/>
      <c r="J39" s="231"/>
      <c r="K39" s="231"/>
      <c r="L39" s="231"/>
      <c r="M39" s="231"/>
      <c r="N39" s="230"/>
      <c r="O39" s="230"/>
      <c r="P39" s="230"/>
      <c r="Q39" s="230"/>
      <c r="R39" s="231"/>
      <c r="S39" s="231"/>
      <c r="T39" s="231"/>
      <c r="U39" s="231"/>
      <c r="V39" s="231"/>
      <c r="W39" s="231"/>
      <c r="X39" s="231"/>
      <c r="Y39" s="231"/>
      <c r="Z39" s="211"/>
      <c r="AA39" s="211"/>
      <c r="AB39" s="211"/>
      <c r="AC39" s="211"/>
      <c r="AD39" s="211"/>
      <c r="AE39" s="211"/>
      <c r="AF39" s="211"/>
      <c r="AG39" s="211" t="s">
        <v>199</v>
      </c>
      <c r="AH39" s="211">
        <v>0</v>
      </c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outlineLevel="1" x14ac:dyDescent="0.2">
      <c r="A40" s="242">
        <v>14</v>
      </c>
      <c r="B40" s="243" t="s">
        <v>241</v>
      </c>
      <c r="C40" s="256" t="s">
        <v>242</v>
      </c>
      <c r="D40" s="244" t="s">
        <v>202</v>
      </c>
      <c r="E40" s="245">
        <v>178.065</v>
      </c>
      <c r="F40" s="246"/>
      <c r="G40" s="247">
        <f>ROUND(E40*F40,2)</f>
        <v>0</v>
      </c>
      <c r="H40" s="232"/>
      <c r="I40" s="231">
        <f>ROUND(E40*H40,2)</f>
        <v>0</v>
      </c>
      <c r="J40" s="232"/>
      <c r="K40" s="231">
        <f>ROUND(E40*J40,2)</f>
        <v>0</v>
      </c>
      <c r="L40" s="231">
        <v>21</v>
      </c>
      <c r="M40" s="231">
        <f>G40*(1+L40/100)</f>
        <v>0</v>
      </c>
      <c r="N40" s="230">
        <v>0</v>
      </c>
      <c r="O40" s="230">
        <f>ROUND(E40*N40,2)</f>
        <v>0</v>
      </c>
      <c r="P40" s="230">
        <v>8.0000000000000002E-3</v>
      </c>
      <c r="Q40" s="230">
        <f>ROUND(E40*P40,2)</f>
        <v>1.42</v>
      </c>
      <c r="R40" s="231"/>
      <c r="S40" s="231" t="s">
        <v>176</v>
      </c>
      <c r="T40" s="231" t="s">
        <v>176</v>
      </c>
      <c r="U40" s="231">
        <v>7.0000000000000007E-2</v>
      </c>
      <c r="V40" s="231">
        <f>ROUND(E40*U40,2)</f>
        <v>12.46</v>
      </c>
      <c r="W40" s="231"/>
      <c r="X40" s="231" t="s">
        <v>196</v>
      </c>
      <c r="Y40" s="231" t="s">
        <v>178</v>
      </c>
      <c r="Z40" s="211"/>
      <c r="AA40" s="211"/>
      <c r="AB40" s="211"/>
      <c r="AC40" s="211"/>
      <c r="AD40" s="211"/>
      <c r="AE40" s="211"/>
      <c r="AF40" s="211"/>
      <c r="AG40" s="211" t="s">
        <v>197</v>
      </c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2" x14ac:dyDescent="0.2">
      <c r="A41" s="228"/>
      <c r="B41" s="229"/>
      <c r="C41" s="273" t="s">
        <v>232</v>
      </c>
      <c r="D41" s="264"/>
      <c r="E41" s="265">
        <v>109.3</v>
      </c>
      <c r="F41" s="231"/>
      <c r="G41" s="231"/>
      <c r="H41" s="231"/>
      <c r="I41" s="231"/>
      <c r="J41" s="231"/>
      <c r="K41" s="231"/>
      <c r="L41" s="231"/>
      <c r="M41" s="231"/>
      <c r="N41" s="230"/>
      <c r="O41" s="230"/>
      <c r="P41" s="230"/>
      <c r="Q41" s="230"/>
      <c r="R41" s="231"/>
      <c r="S41" s="231"/>
      <c r="T41" s="231"/>
      <c r="U41" s="231"/>
      <c r="V41" s="231"/>
      <c r="W41" s="231"/>
      <c r="X41" s="231"/>
      <c r="Y41" s="231"/>
      <c r="Z41" s="211"/>
      <c r="AA41" s="211"/>
      <c r="AB41" s="211"/>
      <c r="AC41" s="211"/>
      <c r="AD41" s="211"/>
      <c r="AE41" s="211"/>
      <c r="AF41" s="211"/>
      <c r="AG41" s="211" t="s">
        <v>199</v>
      </c>
      <c r="AH41" s="211">
        <v>0</v>
      </c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3" x14ac:dyDescent="0.2">
      <c r="A42" s="228"/>
      <c r="B42" s="229"/>
      <c r="C42" s="273" t="s">
        <v>227</v>
      </c>
      <c r="D42" s="264"/>
      <c r="E42" s="265">
        <v>23.1</v>
      </c>
      <c r="F42" s="231"/>
      <c r="G42" s="231"/>
      <c r="H42" s="231"/>
      <c r="I42" s="231"/>
      <c r="J42" s="231"/>
      <c r="K42" s="231"/>
      <c r="L42" s="231"/>
      <c r="M42" s="231"/>
      <c r="N42" s="230"/>
      <c r="O42" s="230"/>
      <c r="P42" s="230"/>
      <c r="Q42" s="230"/>
      <c r="R42" s="231"/>
      <c r="S42" s="231"/>
      <c r="T42" s="231"/>
      <c r="U42" s="231"/>
      <c r="V42" s="231"/>
      <c r="W42" s="231"/>
      <c r="X42" s="231"/>
      <c r="Y42" s="231"/>
      <c r="Z42" s="211"/>
      <c r="AA42" s="211"/>
      <c r="AB42" s="211"/>
      <c r="AC42" s="211"/>
      <c r="AD42" s="211"/>
      <c r="AE42" s="211"/>
      <c r="AF42" s="211"/>
      <c r="AG42" s="211" t="s">
        <v>199</v>
      </c>
      <c r="AH42" s="211">
        <v>0</v>
      </c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outlineLevel="3" x14ac:dyDescent="0.2">
      <c r="A43" s="228"/>
      <c r="B43" s="229"/>
      <c r="C43" s="273" t="s">
        <v>228</v>
      </c>
      <c r="D43" s="264"/>
      <c r="E43" s="265">
        <v>6.165</v>
      </c>
      <c r="F43" s="231"/>
      <c r="G43" s="231"/>
      <c r="H43" s="231"/>
      <c r="I43" s="231"/>
      <c r="J43" s="231"/>
      <c r="K43" s="231"/>
      <c r="L43" s="231"/>
      <c r="M43" s="231"/>
      <c r="N43" s="230"/>
      <c r="O43" s="230"/>
      <c r="P43" s="230"/>
      <c r="Q43" s="230"/>
      <c r="R43" s="231"/>
      <c r="S43" s="231"/>
      <c r="T43" s="231"/>
      <c r="U43" s="231"/>
      <c r="V43" s="231"/>
      <c r="W43" s="231"/>
      <c r="X43" s="231"/>
      <c r="Y43" s="231"/>
      <c r="Z43" s="211"/>
      <c r="AA43" s="211"/>
      <c r="AB43" s="211"/>
      <c r="AC43" s="211"/>
      <c r="AD43" s="211"/>
      <c r="AE43" s="211"/>
      <c r="AF43" s="211"/>
      <c r="AG43" s="211" t="s">
        <v>199</v>
      </c>
      <c r="AH43" s="211">
        <v>0</v>
      </c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ht="22.5" outlineLevel="3" x14ac:dyDescent="0.2">
      <c r="A44" s="228"/>
      <c r="B44" s="229"/>
      <c r="C44" s="273" t="s">
        <v>229</v>
      </c>
      <c r="D44" s="264"/>
      <c r="E44" s="265">
        <v>39.5</v>
      </c>
      <c r="F44" s="231"/>
      <c r="G44" s="231"/>
      <c r="H44" s="231"/>
      <c r="I44" s="231"/>
      <c r="J44" s="231"/>
      <c r="K44" s="231"/>
      <c r="L44" s="231"/>
      <c r="M44" s="231"/>
      <c r="N44" s="230"/>
      <c r="O44" s="230"/>
      <c r="P44" s="230"/>
      <c r="Q44" s="230"/>
      <c r="R44" s="231"/>
      <c r="S44" s="231"/>
      <c r="T44" s="231"/>
      <c r="U44" s="231"/>
      <c r="V44" s="231"/>
      <c r="W44" s="231"/>
      <c r="X44" s="231"/>
      <c r="Y44" s="231"/>
      <c r="Z44" s="211"/>
      <c r="AA44" s="211"/>
      <c r="AB44" s="211"/>
      <c r="AC44" s="211"/>
      <c r="AD44" s="211"/>
      <c r="AE44" s="211"/>
      <c r="AF44" s="211"/>
      <c r="AG44" s="211" t="s">
        <v>199</v>
      </c>
      <c r="AH44" s="211">
        <v>0</v>
      </c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x14ac:dyDescent="0.2">
      <c r="A45" s="235" t="s">
        <v>171</v>
      </c>
      <c r="B45" s="236" t="s">
        <v>140</v>
      </c>
      <c r="C45" s="254" t="s">
        <v>141</v>
      </c>
      <c r="D45" s="237"/>
      <c r="E45" s="238"/>
      <c r="F45" s="239"/>
      <c r="G45" s="240">
        <f>SUMIF(AG46:AG50,"&lt;&gt;NOR",G46:G50)</f>
        <v>0</v>
      </c>
      <c r="H45" s="234"/>
      <c r="I45" s="234">
        <f>SUM(I46:I50)</f>
        <v>0</v>
      </c>
      <c r="J45" s="234"/>
      <c r="K45" s="234">
        <f>SUM(K46:K50)</f>
        <v>0</v>
      </c>
      <c r="L45" s="234"/>
      <c r="M45" s="234">
        <f>SUM(M46:M50)</f>
        <v>0</v>
      </c>
      <c r="N45" s="233"/>
      <c r="O45" s="233">
        <f>SUM(O46:O50)</f>
        <v>0</v>
      </c>
      <c r="P45" s="233"/>
      <c r="Q45" s="233">
        <f>SUM(Q46:Q50)</f>
        <v>0</v>
      </c>
      <c r="R45" s="234"/>
      <c r="S45" s="234"/>
      <c r="T45" s="234"/>
      <c r="U45" s="234"/>
      <c r="V45" s="234">
        <f>SUM(V46:V50)</f>
        <v>185.32</v>
      </c>
      <c r="W45" s="234"/>
      <c r="X45" s="234"/>
      <c r="Y45" s="234"/>
      <c r="AG45" t="s">
        <v>172</v>
      </c>
    </row>
    <row r="46" spans="1:60" outlineLevel="1" x14ac:dyDescent="0.2">
      <c r="A46" s="248">
        <v>15</v>
      </c>
      <c r="B46" s="249" t="s">
        <v>243</v>
      </c>
      <c r="C46" s="255" t="s">
        <v>244</v>
      </c>
      <c r="D46" s="250" t="s">
        <v>245</v>
      </c>
      <c r="E46" s="251">
        <v>57.496139999999997</v>
      </c>
      <c r="F46" s="252"/>
      <c r="G46" s="253">
        <f>ROUND(E46*F46,2)</f>
        <v>0</v>
      </c>
      <c r="H46" s="232"/>
      <c r="I46" s="231">
        <f>ROUND(E46*H46,2)</f>
        <v>0</v>
      </c>
      <c r="J46" s="232"/>
      <c r="K46" s="231">
        <f>ROUND(E46*J46,2)</f>
        <v>0</v>
      </c>
      <c r="L46" s="231">
        <v>21</v>
      </c>
      <c r="M46" s="231">
        <f>G46*(1+L46/100)</f>
        <v>0</v>
      </c>
      <c r="N46" s="230">
        <v>0</v>
      </c>
      <c r="O46" s="230">
        <f>ROUND(E46*N46,2)</f>
        <v>0</v>
      </c>
      <c r="P46" s="230">
        <v>0</v>
      </c>
      <c r="Q46" s="230">
        <f>ROUND(E46*P46,2)</f>
        <v>0</v>
      </c>
      <c r="R46" s="231"/>
      <c r="S46" s="231" t="s">
        <v>176</v>
      </c>
      <c r="T46" s="231" t="s">
        <v>176</v>
      </c>
      <c r="U46" s="231">
        <v>0.49</v>
      </c>
      <c r="V46" s="231">
        <f>ROUND(E46*U46,2)</f>
        <v>28.17</v>
      </c>
      <c r="W46" s="231"/>
      <c r="X46" s="231" t="s">
        <v>246</v>
      </c>
      <c r="Y46" s="231" t="s">
        <v>178</v>
      </c>
      <c r="Z46" s="211"/>
      <c r="AA46" s="211"/>
      <c r="AB46" s="211"/>
      <c r="AC46" s="211"/>
      <c r="AD46" s="211"/>
      <c r="AE46" s="211"/>
      <c r="AF46" s="211"/>
      <c r="AG46" s="211" t="s">
        <v>247</v>
      </c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outlineLevel="1" x14ac:dyDescent="0.2">
      <c r="A47" s="248">
        <v>16</v>
      </c>
      <c r="B47" s="249" t="s">
        <v>248</v>
      </c>
      <c r="C47" s="255" t="s">
        <v>249</v>
      </c>
      <c r="D47" s="250" t="s">
        <v>245</v>
      </c>
      <c r="E47" s="251">
        <v>57.496139999999997</v>
      </c>
      <c r="F47" s="252"/>
      <c r="G47" s="253">
        <f>ROUND(E47*F47,2)</f>
        <v>0</v>
      </c>
      <c r="H47" s="232"/>
      <c r="I47" s="231">
        <f>ROUND(E47*H47,2)</f>
        <v>0</v>
      </c>
      <c r="J47" s="232"/>
      <c r="K47" s="231">
        <f>ROUND(E47*J47,2)</f>
        <v>0</v>
      </c>
      <c r="L47" s="231">
        <v>21</v>
      </c>
      <c r="M47" s="231">
        <f>G47*(1+L47/100)</f>
        <v>0</v>
      </c>
      <c r="N47" s="230">
        <v>0</v>
      </c>
      <c r="O47" s="230">
        <f>ROUND(E47*N47,2)</f>
        <v>0</v>
      </c>
      <c r="P47" s="230">
        <v>0</v>
      </c>
      <c r="Q47" s="230">
        <f>ROUND(E47*P47,2)</f>
        <v>0</v>
      </c>
      <c r="R47" s="231"/>
      <c r="S47" s="231" t="s">
        <v>176</v>
      </c>
      <c r="T47" s="231" t="s">
        <v>176</v>
      </c>
      <c r="U47" s="231">
        <v>0.94199999999999995</v>
      </c>
      <c r="V47" s="231">
        <f>ROUND(E47*U47,2)</f>
        <v>54.16</v>
      </c>
      <c r="W47" s="231"/>
      <c r="X47" s="231" t="s">
        <v>246</v>
      </c>
      <c r="Y47" s="231" t="s">
        <v>178</v>
      </c>
      <c r="Z47" s="211"/>
      <c r="AA47" s="211"/>
      <c r="AB47" s="211"/>
      <c r="AC47" s="211"/>
      <c r="AD47" s="211"/>
      <c r="AE47" s="211"/>
      <c r="AF47" s="211"/>
      <c r="AG47" s="211" t="s">
        <v>247</v>
      </c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ht="22.5" outlineLevel="1" x14ac:dyDescent="0.2">
      <c r="A48" s="248">
        <v>17</v>
      </c>
      <c r="B48" s="249" t="s">
        <v>250</v>
      </c>
      <c r="C48" s="255" t="s">
        <v>251</v>
      </c>
      <c r="D48" s="250" t="s">
        <v>245</v>
      </c>
      <c r="E48" s="251">
        <v>57.496139999999997</v>
      </c>
      <c r="F48" s="252"/>
      <c r="G48" s="253">
        <f>ROUND(E48*F48,2)</f>
        <v>0</v>
      </c>
      <c r="H48" s="232"/>
      <c r="I48" s="231">
        <f>ROUND(E48*H48,2)</f>
        <v>0</v>
      </c>
      <c r="J48" s="232"/>
      <c r="K48" s="231">
        <f>ROUND(E48*J48,2)</f>
        <v>0</v>
      </c>
      <c r="L48" s="231">
        <v>21</v>
      </c>
      <c r="M48" s="231">
        <f>G48*(1+L48/100)</f>
        <v>0</v>
      </c>
      <c r="N48" s="230">
        <v>0</v>
      </c>
      <c r="O48" s="230">
        <f>ROUND(E48*N48,2)</f>
        <v>0</v>
      </c>
      <c r="P48" s="230">
        <v>0</v>
      </c>
      <c r="Q48" s="230">
        <f>ROUND(E48*P48,2)</f>
        <v>0</v>
      </c>
      <c r="R48" s="231"/>
      <c r="S48" s="231" t="s">
        <v>176</v>
      </c>
      <c r="T48" s="231" t="s">
        <v>176</v>
      </c>
      <c r="U48" s="231">
        <v>0</v>
      </c>
      <c r="V48" s="231">
        <f>ROUND(E48*U48,2)</f>
        <v>0</v>
      </c>
      <c r="W48" s="231"/>
      <c r="X48" s="231" t="s">
        <v>246</v>
      </c>
      <c r="Y48" s="231" t="s">
        <v>178</v>
      </c>
      <c r="Z48" s="211"/>
      <c r="AA48" s="211"/>
      <c r="AB48" s="211"/>
      <c r="AC48" s="211"/>
      <c r="AD48" s="211"/>
      <c r="AE48" s="211"/>
      <c r="AF48" s="211"/>
      <c r="AG48" s="211" t="s">
        <v>247</v>
      </c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48">
        <v>18</v>
      </c>
      <c r="B49" s="249" t="s">
        <v>252</v>
      </c>
      <c r="C49" s="255" t="s">
        <v>253</v>
      </c>
      <c r="D49" s="250" t="s">
        <v>245</v>
      </c>
      <c r="E49" s="251">
        <v>574.96140000000003</v>
      </c>
      <c r="F49" s="252"/>
      <c r="G49" s="253">
        <f>ROUND(E49*F49,2)</f>
        <v>0</v>
      </c>
      <c r="H49" s="232"/>
      <c r="I49" s="231">
        <f>ROUND(E49*H49,2)</f>
        <v>0</v>
      </c>
      <c r="J49" s="232"/>
      <c r="K49" s="231">
        <f>ROUND(E49*J49,2)</f>
        <v>0</v>
      </c>
      <c r="L49" s="231">
        <v>21</v>
      </c>
      <c r="M49" s="231">
        <f>G49*(1+L49/100)</f>
        <v>0</v>
      </c>
      <c r="N49" s="230">
        <v>0</v>
      </c>
      <c r="O49" s="230">
        <f>ROUND(E49*N49,2)</f>
        <v>0</v>
      </c>
      <c r="P49" s="230">
        <v>0</v>
      </c>
      <c r="Q49" s="230">
        <f>ROUND(E49*P49,2)</f>
        <v>0</v>
      </c>
      <c r="R49" s="231"/>
      <c r="S49" s="231" t="s">
        <v>176</v>
      </c>
      <c r="T49" s="231" t="s">
        <v>176</v>
      </c>
      <c r="U49" s="231">
        <v>0</v>
      </c>
      <c r="V49" s="231">
        <f>ROUND(E49*U49,2)</f>
        <v>0</v>
      </c>
      <c r="W49" s="231"/>
      <c r="X49" s="231" t="s">
        <v>196</v>
      </c>
      <c r="Y49" s="231" t="s">
        <v>178</v>
      </c>
      <c r="Z49" s="211"/>
      <c r="AA49" s="211"/>
      <c r="AB49" s="211"/>
      <c r="AC49" s="211"/>
      <c r="AD49" s="211"/>
      <c r="AE49" s="211"/>
      <c r="AF49" s="211"/>
      <c r="AG49" s="211" t="s">
        <v>197</v>
      </c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 x14ac:dyDescent="0.2">
      <c r="A50" s="248">
        <v>19</v>
      </c>
      <c r="B50" s="249" t="s">
        <v>254</v>
      </c>
      <c r="C50" s="255" t="s">
        <v>255</v>
      </c>
      <c r="D50" s="250" t="s">
        <v>245</v>
      </c>
      <c r="E50" s="251">
        <v>936.25959999999998</v>
      </c>
      <c r="F50" s="252"/>
      <c r="G50" s="253">
        <f>ROUND(E50*F50,2)</f>
        <v>0</v>
      </c>
      <c r="H50" s="232"/>
      <c r="I50" s="231">
        <f>ROUND(E50*H50,2)</f>
        <v>0</v>
      </c>
      <c r="J50" s="232"/>
      <c r="K50" s="231">
        <f>ROUND(E50*J50,2)</f>
        <v>0</v>
      </c>
      <c r="L50" s="231">
        <v>21</v>
      </c>
      <c r="M50" s="231">
        <f>G50*(1+L50/100)</f>
        <v>0</v>
      </c>
      <c r="N50" s="230">
        <v>0</v>
      </c>
      <c r="O50" s="230">
        <f>ROUND(E50*N50,2)</f>
        <v>0</v>
      </c>
      <c r="P50" s="230">
        <v>0</v>
      </c>
      <c r="Q50" s="230">
        <f>ROUND(E50*P50,2)</f>
        <v>0</v>
      </c>
      <c r="R50" s="231"/>
      <c r="S50" s="231" t="s">
        <v>176</v>
      </c>
      <c r="T50" s="231" t="s">
        <v>176</v>
      </c>
      <c r="U50" s="231">
        <v>0.11</v>
      </c>
      <c r="V50" s="231">
        <f>ROUND(E50*U50,2)</f>
        <v>102.99</v>
      </c>
      <c r="W50" s="231"/>
      <c r="X50" s="231" t="s">
        <v>196</v>
      </c>
      <c r="Y50" s="231" t="s">
        <v>178</v>
      </c>
      <c r="Z50" s="211"/>
      <c r="AA50" s="211"/>
      <c r="AB50" s="211"/>
      <c r="AC50" s="211"/>
      <c r="AD50" s="211"/>
      <c r="AE50" s="211"/>
      <c r="AF50" s="211"/>
      <c r="AG50" s="211" t="s">
        <v>197</v>
      </c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x14ac:dyDescent="0.2">
      <c r="A51" s="235" t="s">
        <v>171</v>
      </c>
      <c r="B51" s="236" t="s">
        <v>87</v>
      </c>
      <c r="C51" s="254" t="s">
        <v>88</v>
      </c>
      <c r="D51" s="237"/>
      <c r="E51" s="238"/>
      <c r="F51" s="239"/>
      <c r="G51" s="240">
        <f>SUMIF(AG52:AG59,"&lt;&gt;NOR",G52:G59)</f>
        <v>0</v>
      </c>
      <c r="H51" s="234"/>
      <c r="I51" s="234">
        <f>SUM(I52:I59)</f>
        <v>0</v>
      </c>
      <c r="J51" s="234"/>
      <c r="K51" s="234">
        <f>SUM(K52:K59)</f>
        <v>0</v>
      </c>
      <c r="L51" s="234"/>
      <c r="M51" s="234">
        <f>SUM(M52:M59)</f>
        <v>0</v>
      </c>
      <c r="N51" s="233"/>
      <c r="O51" s="233">
        <f>SUM(O52:O59)</f>
        <v>6.6800000000000006</v>
      </c>
      <c r="P51" s="233"/>
      <c r="Q51" s="233">
        <f>SUM(Q52:Q59)</f>
        <v>0</v>
      </c>
      <c r="R51" s="234"/>
      <c r="S51" s="234"/>
      <c r="T51" s="234"/>
      <c r="U51" s="234"/>
      <c r="V51" s="234">
        <f>SUM(V52:V59)</f>
        <v>29.650000000000002</v>
      </c>
      <c r="W51" s="234"/>
      <c r="X51" s="234"/>
      <c r="Y51" s="234"/>
      <c r="AG51" t="s">
        <v>172</v>
      </c>
    </row>
    <row r="52" spans="1:60" ht="22.5" outlineLevel="1" x14ac:dyDescent="0.2">
      <c r="A52" s="242">
        <v>20</v>
      </c>
      <c r="B52" s="243" t="s">
        <v>256</v>
      </c>
      <c r="C52" s="256" t="s">
        <v>257</v>
      </c>
      <c r="D52" s="244" t="s">
        <v>202</v>
      </c>
      <c r="E52" s="245">
        <v>41.835000000000001</v>
      </c>
      <c r="F52" s="246"/>
      <c r="G52" s="247">
        <f>ROUND(E52*F52,2)</f>
        <v>0</v>
      </c>
      <c r="H52" s="232"/>
      <c r="I52" s="231">
        <f>ROUND(E52*H52,2)</f>
        <v>0</v>
      </c>
      <c r="J52" s="232"/>
      <c r="K52" s="231">
        <f>ROUND(E52*J52,2)</f>
        <v>0</v>
      </c>
      <c r="L52" s="231">
        <v>21</v>
      </c>
      <c r="M52" s="231">
        <f>G52*(1+L52/100)</f>
        <v>0</v>
      </c>
      <c r="N52" s="230">
        <v>0.11219</v>
      </c>
      <c r="O52" s="230">
        <f>ROUND(E52*N52,2)</f>
        <v>4.6900000000000004</v>
      </c>
      <c r="P52" s="230">
        <v>0</v>
      </c>
      <c r="Q52" s="230">
        <f>ROUND(E52*P52,2)</f>
        <v>0</v>
      </c>
      <c r="R52" s="231"/>
      <c r="S52" s="231" t="s">
        <v>176</v>
      </c>
      <c r="T52" s="231" t="s">
        <v>176</v>
      </c>
      <c r="U52" s="231">
        <v>0.55000000000000004</v>
      </c>
      <c r="V52" s="231">
        <f>ROUND(E52*U52,2)</f>
        <v>23.01</v>
      </c>
      <c r="W52" s="231"/>
      <c r="X52" s="231" t="s">
        <v>196</v>
      </c>
      <c r="Y52" s="231" t="s">
        <v>178</v>
      </c>
      <c r="Z52" s="211"/>
      <c r="AA52" s="211"/>
      <c r="AB52" s="211"/>
      <c r="AC52" s="211"/>
      <c r="AD52" s="211"/>
      <c r="AE52" s="211"/>
      <c r="AF52" s="211"/>
      <c r="AG52" s="211" t="s">
        <v>197</v>
      </c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outlineLevel="2" x14ac:dyDescent="0.2">
      <c r="A53" s="228"/>
      <c r="B53" s="229"/>
      <c r="C53" s="273" t="s">
        <v>203</v>
      </c>
      <c r="D53" s="264"/>
      <c r="E53" s="265">
        <v>2.7</v>
      </c>
      <c r="F53" s="231"/>
      <c r="G53" s="231"/>
      <c r="H53" s="231"/>
      <c r="I53" s="231"/>
      <c r="J53" s="231"/>
      <c r="K53" s="231"/>
      <c r="L53" s="231"/>
      <c r="M53" s="231"/>
      <c r="N53" s="230"/>
      <c r="O53" s="230"/>
      <c r="P53" s="230"/>
      <c r="Q53" s="230"/>
      <c r="R53" s="231"/>
      <c r="S53" s="231"/>
      <c r="T53" s="231"/>
      <c r="U53" s="231"/>
      <c r="V53" s="231"/>
      <c r="W53" s="231"/>
      <c r="X53" s="231"/>
      <c r="Y53" s="231"/>
      <c r="Z53" s="211"/>
      <c r="AA53" s="211"/>
      <c r="AB53" s="211"/>
      <c r="AC53" s="211"/>
      <c r="AD53" s="211"/>
      <c r="AE53" s="211"/>
      <c r="AF53" s="211"/>
      <c r="AG53" s="211" t="s">
        <v>199</v>
      </c>
      <c r="AH53" s="211">
        <v>0</v>
      </c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3" x14ac:dyDescent="0.2">
      <c r="A54" s="228"/>
      <c r="B54" s="229"/>
      <c r="C54" s="273" t="s">
        <v>258</v>
      </c>
      <c r="D54" s="264"/>
      <c r="E54" s="265">
        <v>22.414999999999999</v>
      </c>
      <c r="F54" s="231"/>
      <c r="G54" s="231"/>
      <c r="H54" s="231"/>
      <c r="I54" s="231"/>
      <c r="J54" s="231"/>
      <c r="K54" s="231"/>
      <c r="L54" s="231"/>
      <c r="M54" s="231"/>
      <c r="N54" s="230"/>
      <c r="O54" s="230"/>
      <c r="P54" s="230"/>
      <c r="Q54" s="230"/>
      <c r="R54" s="231"/>
      <c r="S54" s="231"/>
      <c r="T54" s="231"/>
      <c r="U54" s="231"/>
      <c r="V54" s="231"/>
      <c r="W54" s="231"/>
      <c r="X54" s="231"/>
      <c r="Y54" s="231"/>
      <c r="Z54" s="211"/>
      <c r="AA54" s="211"/>
      <c r="AB54" s="211"/>
      <c r="AC54" s="211"/>
      <c r="AD54" s="211"/>
      <c r="AE54" s="211"/>
      <c r="AF54" s="211"/>
      <c r="AG54" s="211" t="s">
        <v>199</v>
      </c>
      <c r="AH54" s="211">
        <v>0</v>
      </c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ht="22.5" outlineLevel="3" x14ac:dyDescent="0.2">
      <c r="A55" s="228"/>
      <c r="B55" s="229"/>
      <c r="C55" s="273" t="s">
        <v>259</v>
      </c>
      <c r="D55" s="264"/>
      <c r="E55" s="265">
        <v>16.72</v>
      </c>
      <c r="F55" s="231"/>
      <c r="G55" s="231"/>
      <c r="H55" s="231"/>
      <c r="I55" s="231"/>
      <c r="J55" s="231"/>
      <c r="K55" s="231"/>
      <c r="L55" s="231"/>
      <c r="M55" s="231"/>
      <c r="N55" s="230"/>
      <c r="O55" s="230"/>
      <c r="P55" s="230"/>
      <c r="Q55" s="230"/>
      <c r="R55" s="231"/>
      <c r="S55" s="231"/>
      <c r="T55" s="231"/>
      <c r="U55" s="231"/>
      <c r="V55" s="231"/>
      <c r="W55" s="231"/>
      <c r="X55" s="231"/>
      <c r="Y55" s="231"/>
      <c r="Z55" s="211"/>
      <c r="AA55" s="211"/>
      <c r="AB55" s="211"/>
      <c r="AC55" s="211"/>
      <c r="AD55" s="211"/>
      <c r="AE55" s="211"/>
      <c r="AF55" s="211"/>
      <c r="AG55" s="211" t="s">
        <v>199</v>
      </c>
      <c r="AH55" s="211">
        <v>0</v>
      </c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ht="22.5" outlineLevel="1" x14ac:dyDescent="0.2">
      <c r="A56" s="242">
        <v>21</v>
      </c>
      <c r="B56" s="243" t="s">
        <v>260</v>
      </c>
      <c r="C56" s="256" t="s">
        <v>261</v>
      </c>
      <c r="D56" s="244" t="s">
        <v>202</v>
      </c>
      <c r="E56" s="245">
        <v>11.3475</v>
      </c>
      <c r="F56" s="246"/>
      <c r="G56" s="247">
        <f>ROUND(E56*F56,2)</f>
        <v>0</v>
      </c>
      <c r="H56" s="232"/>
      <c r="I56" s="231">
        <f>ROUND(E56*H56,2)</f>
        <v>0</v>
      </c>
      <c r="J56" s="232"/>
      <c r="K56" s="231">
        <f>ROUND(E56*J56,2)</f>
        <v>0</v>
      </c>
      <c r="L56" s="231">
        <v>21</v>
      </c>
      <c r="M56" s="231">
        <f>G56*(1+L56/100)</f>
        <v>0</v>
      </c>
      <c r="N56" s="230">
        <v>0.14066999999999999</v>
      </c>
      <c r="O56" s="230">
        <f>ROUND(E56*N56,2)</f>
        <v>1.6</v>
      </c>
      <c r="P56" s="230">
        <v>0</v>
      </c>
      <c r="Q56" s="230">
        <f>ROUND(E56*P56,2)</f>
        <v>0</v>
      </c>
      <c r="R56" s="231"/>
      <c r="S56" s="231" t="s">
        <v>176</v>
      </c>
      <c r="T56" s="231" t="s">
        <v>176</v>
      </c>
      <c r="U56" s="231">
        <v>0.58499999999999996</v>
      </c>
      <c r="V56" s="231">
        <f>ROUND(E56*U56,2)</f>
        <v>6.64</v>
      </c>
      <c r="W56" s="231"/>
      <c r="X56" s="231" t="s">
        <v>196</v>
      </c>
      <c r="Y56" s="231" t="s">
        <v>178</v>
      </c>
      <c r="Z56" s="211"/>
      <c r="AA56" s="211"/>
      <c r="AB56" s="211"/>
      <c r="AC56" s="211"/>
      <c r="AD56" s="211"/>
      <c r="AE56" s="211"/>
      <c r="AF56" s="211"/>
      <c r="AG56" s="211" t="s">
        <v>197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2" x14ac:dyDescent="0.2">
      <c r="A57" s="228"/>
      <c r="B57" s="229"/>
      <c r="C57" s="273" t="s">
        <v>262</v>
      </c>
      <c r="D57" s="264"/>
      <c r="E57" s="265">
        <v>11.3475</v>
      </c>
      <c r="F57" s="231"/>
      <c r="G57" s="231"/>
      <c r="H57" s="231"/>
      <c r="I57" s="231"/>
      <c r="J57" s="231"/>
      <c r="K57" s="231"/>
      <c r="L57" s="231"/>
      <c r="M57" s="231"/>
      <c r="N57" s="230"/>
      <c r="O57" s="230"/>
      <c r="P57" s="230"/>
      <c r="Q57" s="230"/>
      <c r="R57" s="231"/>
      <c r="S57" s="231"/>
      <c r="T57" s="231"/>
      <c r="U57" s="231"/>
      <c r="V57" s="231"/>
      <c r="W57" s="231"/>
      <c r="X57" s="231"/>
      <c r="Y57" s="231"/>
      <c r="Z57" s="211"/>
      <c r="AA57" s="211"/>
      <c r="AB57" s="211"/>
      <c r="AC57" s="211"/>
      <c r="AD57" s="211"/>
      <c r="AE57" s="211"/>
      <c r="AF57" s="211"/>
      <c r="AG57" s="211" t="s">
        <v>199</v>
      </c>
      <c r="AH57" s="211">
        <v>0</v>
      </c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ht="22.5" outlineLevel="1" x14ac:dyDescent="0.2">
      <c r="A58" s="242">
        <v>22</v>
      </c>
      <c r="B58" s="243" t="s">
        <v>263</v>
      </c>
      <c r="C58" s="256" t="s">
        <v>264</v>
      </c>
      <c r="D58" s="244" t="s">
        <v>202</v>
      </c>
      <c r="E58" s="245">
        <v>1.84</v>
      </c>
      <c r="F58" s="246"/>
      <c r="G58" s="247">
        <f>ROUND(E58*F58,2)</f>
        <v>0</v>
      </c>
      <c r="H58" s="232"/>
      <c r="I58" s="231">
        <f>ROUND(E58*H58,2)</f>
        <v>0</v>
      </c>
      <c r="J58" s="232"/>
      <c r="K58" s="231">
        <f>ROUND(E58*J58,2)</f>
        <v>0</v>
      </c>
      <c r="L58" s="231">
        <v>21</v>
      </c>
      <c r="M58" s="231">
        <f>G58*(1+L58/100)</f>
        <v>0</v>
      </c>
      <c r="N58" s="230">
        <v>0.21371999999999999</v>
      </c>
      <c r="O58" s="230">
        <f>ROUND(E58*N58,2)</f>
        <v>0.39</v>
      </c>
      <c r="P58" s="230">
        <v>0</v>
      </c>
      <c r="Q58" s="230">
        <f>ROUND(E58*P58,2)</f>
        <v>0</v>
      </c>
      <c r="R58" s="231"/>
      <c r="S58" s="231" t="s">
        <v>176</v>
      </c>
      <c r="T58" s="231" t="s">
        <v>176</v>
      </c>
      <c r="U58" s="231">
        <v>0</v>
      </c>
      <c r="V58" s="231">
        <f>ROUND(E58*U58,2)</f>
        <v>0</v>
      </c>
      <c r="W58" s="231"/>
      <c r="X58" s="231" t="s">
        <v>196</v>
      </c>
      <c r="Y58" s="231" t="s">
        <v>178</v>
      </c>
      <c r="Z58" s="211"/>
      <c r="AA58" s="211"/>
      <c r="AB58" s="211"/>
      <c r="AC58" s="211"/>
      <c r="AD58" s="211"/>
      <c r="AE58" s="211"/>
      <c r="AF58" s="211"/>
      <c r="AG58" s="211" t="s">
        <v>197</v>
      </c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outlineLevel="2" x14ac:dyDescent="0.2">
      <c r="A59" s="228"/>
      <c r="B59" s="229"/>
      <c r="C59" s="273" t="s">
        <v>265</v>
      </c>
      <c r="D59" s="264"/>
      <c r="E59" s="265">
        <v>1.84</v>
      </c>
      <c r="F59" s="231"/>
      <c r="G59" s="231"/>
      <c r="H59" s="231"/>
      <c r="I59" s="231"/>
      <c r="J59" s="231"/>
      <c r="K59" s="231"/>
      <c r="L59" s="231"/>
      <c r="M59" s="231"/>
      <c r="N59" s="230"/>
      <c r="O59" s="230"/>
      <c r="P59" s="230"/>
      <c r="Q59" s="230"/>
      <c r="R59" s="231"/>
      <c r="S59" s="231"/>
      <c r="T59" s="231"/>
      <c r="U59" s="231"/>
      <c r="V59" s="231"/>
      <c r="W59" s="231"/>
      <c r="X59" s="231"/>
      <c r="Y59" s="231"/>
      <c r="Z59" s="211"/>
      <c r="AA59" s="211"/>
      <c r="AB59" s="211"/>
      <c r="AC59" s="211"/>
      <c r="AD59" s="211"/>
      <c r="AE59" s="211"/>
      <c r="AF59" s="211"/>
      <c r="AG59" s="211" t="s">
        <v>199</v>
      </c>
      <c r="AH59" s="211">
        <v>0</v>
      </c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x14ac:dyDescent="0.2">
      <c r="A60" s="235" t="s">
        <v>171</v>
      </c>
      <c r="B60" s="236" t="s">
        <v>93</v>
      </c>
      <c r="C60" s="254" t="s">
        <v>94</v>
      </c>
      <c r="D60" s="237"/>
      <c r="E60" s="238"/>
      <c r="F60" s="239"/>
      <c r="G60" s="240">
        <f>SUMIF(AG61:AG88,"&lt;&gt;NOR",G61:G88)</f>
        <v>0</v>
      </c>
      <c r="H60" s="234"/>
      <c r="I60" s="234">
        <f>SUM(I61:I88)</f>
        <v>0</v>
      </c>
      <c r="J60" s="234"/>
      <c r="K60" s="234">
        <f>SUM(K61:K88)</f>
        <v>0</v>
      </c>
      <c r="L60" s="234"/>
      <c r="M60" s="234">
        <f>SUM(M61:M88)</f>
        <v>0</v>
      </c>
      <c r="N60" s="233"/>
      <c r="O60" s="233">
        <f>SUM(O61:O88)</f>
        <v>2.96</v>
      </c>
      <c r="P60" s="233"/>
      <c r="Q60" s="233">
        <f>SUM(Q61:Q88)</f>
        <v>0</v>
      </c>
      <c r="R60" s="234"/>
      <c r="S60" s="234"/>
      <c r="T60" s="234"/>
      <c r="U60" s="234"/>
      <c r="V60" s="234">
        <f>SUM(V61:V88)</f>
        <v>151.76</v>
      </c>
      <c r="W60" s="234"/>
      <c r="X60" s="234"/>
      <c r="Y60" s="234"/>
      <c r="AG60" t="s">
        <v>172</v>
      </c>
    </row>
    <row r="61" spans="1:60" ht="22.5" outlineLevel="1" x14ac:dyDescent="0.2">
      <c r="A61" s="242">
        <v>23</v>
      </c>
      <c r="B61" s="243" t="s">
        <v>266</v>
      </c>
      <c r="C61" s="256" t="s">
        <v>267</v>
      </c>
      <c r="D61" s="244" t="s">
        <v>202</v>
      </c>
      <c r="E61" s="245">
        <v>62</v>
      </c>
      <c r="F61" s="246"/>
      <c r="G61" s="247">
        <f>ROUND(E61*F61,2)</f>
        <v>0</v>
      </c>
      <c r="H61" s="232"/>
      <c r="I61" s="231">
        <f>ROUND(E61*H61,2)</f>
        <v>0</v>
      </c>
      <c r="J61" s="232"/>
      <c r="K61" s="231">
        <f>ROUND(E61*J61,2)</f>
        <v>0</v>
      </c>
      <c r="L61" s="231">
        <v>21</v>
      </c>
      <c r="M61" s="231">
        <f>G61*(1+L61/100)</f>
        <v>0</v>
      </c>
      <c r="N61" s="230">
        <v>4.9100000000000003E-3</v>
      </c>
      <c r="O61" s="230">
        <f>ROUND(E61*N61,2)</f>
        <v>0.3</v>
      </c>
      <c r="P61" s="230">
        <v>0</v>
      </c>
      <c r="Q61" s="230">
        <f>ROUND(E61*P61,2)</f>
        <v>0</v>
      </c>
      <c r="R61" s="231"/>
      <c r="S61" s="231" t="s">
        <v>176</v>
      </c>
      <c r="T61" s="231" t="s">
        <v>176</v>
      </c>
      <c r="U61" s="231">
        <v>0.36</v>
      </c>
      <c r="V61" s="231">
        <f>ROUND(E61*U61,2)</f>
        <v>22.32</v>
      </c>
      <c r="W61" s="231"/>
      <c r="X61" s="231" t="s">
        <v>196</v>
      </c>
      <c r="Y61" s="231" t="s">
        <v>178</v>
      </c>
      <c r="Z61" s="211"/>
      <c r="AA61" s="211"/>
      <c r="AB61" s="211"/>
      <c r="AC61" s="211"/>
      <c r="AD61" s="211"/>
      <c r="AE61" s="211"/>
      <c r="AF61" s="211"/>
      <c r="AG61" s="211" t="s">
        <v>197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ht="33.75" outlineLevel="2" x14ac:dyDescent="0.2">
      <c r="A62" s="228"/>
      <c r="B62" s="229"/>
      <c r="C62" s="273" t="s">
        <v>268</v>
      </c>
      <c r="D62" s="264"/>
      <c r="E62" s="265">
        <v>37.28</v>
      </c>
      <c r="F62" s="231"/>
      <c r="G62" s="231"/>
      <c r="H62" s="231"/>
      <c r="I62" s="231"/>
      <c r="J62" s="231"/>
      <c r="K62" s="231"/>
      <c r="L62" s="231"/>
      <c r="M62" s="231"/>
      <c r="N62" s="230"/>
      <c r="O62" s="230"/>
      <c r="P62" s="230"/>
      <c r="Q62" s="230"/>
      <c r="R62" s="231"/>
      <c r="S62" s="231"/>
      <c r="T62" s="231"/>
      <c r="U62" s="231"/>
      <c r="V62" s="231"/>
      <c r="W62" s="231"/>
      <c r="X62" s="231"/>
      <c r="Y62" s="231"/>
      <c r="Z62" s="211"/>
      <c r="AA62" s="211"/>
      <c r="AB62" s="211"/>
      <c r="AC62" s="211"/>
      <c r="AD62" s="211"/>
      <c r="AE62" s="211"/>
      <c r="AF62" s="211"/>
      <c r="AG62" s="211" t="s">
        <v>199</v>
      </c>
      <c r="AH62" s="211">
        <v>0</v>
      </c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ht="22.5" outlineLevel="3" x14ac:dyDescent="0.2">
      <c r="A63" s="228"/>
      <c r="B63" s="229"/>
      <c r="C63" s="273" t="s">
        <v>269</v>
      </c>
      <c r="D63" s="264"/>
      <c r="E63" s="265">
        <v>24.72</v>
      </c>
      <c r="F63" s="231"/>
      <c r="G63" s="231"/>
      <c r="H63" s="231"/>
      <c r="I63" s="231"/>
      <c r="J63" s="231"/>
      <c r="K63" s="231"/>
      <c r="L63" s="231"/>
      <c r="M63" s="231"/>
      <c r="N63" s="230"/>
      <c r="O63" s="230"/>
      <c r="P63" s="230"/>
      <c r="Q63" s="230"/>
      <c r="R63" s="231"/>
      <c r="S63" s="231"/>
      <c r="T63" s="231"/>
      <c r="U63" s="231"/>
      <c r="V63" s="231"/>
      <c r="W63" s="231"/>
      <c r="X63" s="231"/>
      <c r="Y63" s="231"/>
      <c r="Z63" s="211"/>
      <c r="AA63" s="211"/>
      <c r="AB63" s="211"/>
      <c r="AC63" s="211"/>
      <c r="AD63" s="211"/>
      <c r="AE63" s="211"/>
      <c r="AF63" s="211"/>
      <c r="AG63" s="211" t="s">
        <v>199</v>
      </c>
      <c r="AH63" s="211">
        <v>0</v>
      </c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ht="22.5" outlineLevel="1" x14ac:dyDescent="0.2">
      <c r="A64" s="242">
        <v>24</v>
      </c>
      <c r="B64" s="243" t="s">
        <v>270</v>
      </c>
      <c r="C64" s="256" t="s">
        <v>271</v>
      </c>
      <c r="D64" s="244" t="s">
        <v>202</v>
      </c>
      <c r="E64" s="245">
        <v>62</v>
      </c>
      <c r="F64" s="246"/>
      <c r="G64" s="247">
        <f>ROUND(E64*F64,2)</f>
        <v>0</v>
      </c>
      <c r="H64" s="232"/>
      <c r="I64" s="231">
        <f>ROUND(E64*H64,2)</f>
        <v>0</v>
      </c>
      <c r="J64" s="232"/>
      <c r="K64" s="231">
        <f>ROUND(E64*J64,2)</f>
        <v>0</v>
      </c>
      <c r="L64" s="231">
        <v>21</v>
      </c>
      <c r="M64" s="231">
        <f>G64*(1+L64/100)</f>
        <v>0</v>
      </c>
      <c r="N64" s="230">
        <v>4.4600000000000004E-3</v>
      </c>
      <c r="O64" s="230">
        <f>ROUND(E64*N64,2)</f>
        <v>0.28000000000000003</v>
      </c>
      <c r="P64" s="230">
        <v>0</v>
      </c>
      <c r="Q64" s="230">
        <f>ROUND(E64*P64,2)</f>
        <v>0</v>
      </c>
      <c r="R64" s="231"/>
      <c r="S64" s="231" t="s">
        <v>176</v>
      </c>
      <c r="T64" s="231" t="s">
        <v>176</v>
      </c>
      <c r="U64" s="231">
        <v>0.25115999999999999</v>
      </c>
      <c r="V64" s="231">
        <f>ROUND(E64*U64,2)</f>
        <v>15.57</v>
      </c>
      <c r="W64" s="231"/>
      <c r="X64" s="231" t="s">
        <v>196</v>
      </c>
      <c r="Y64" s="231" t="s">
        <v>178</v>
      </c>
      <c r="Z64" s="211"/>
      <c r="AA64" s="211"/>
      <c r="AB64" s="211"/>
      <c r="AC64" s="211"/>
      <c r="AD64" s="211"/>
      <c r="AE64" s="211"/>
      <c r="AF64" s="211"/>
      <c r="AG64" s="211" t="s">
        <v>197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ht="33.75" outlineLevel="2" x14ac:dyDescent="0.2">
      <c r="A65" s="228"/>
      <c r="B65" s="229"/>
      <c r="C65" s="273" t="s">
        <v>268</v>
      </c>
      <c r="D65" s="264"/>
      <c r="E65" s="265">
        <v>37.28</v>
      </c>
      <c r="F65" s="231"/>
      <c r="G65" s="231"/>
      <c r="H65" s="231"/>
      <c r="I65" s="231"/>
      <c r="J65" s="231"/>
      <c r="K65" s="231"/>
      <c r="L65" s="231"/>
      <c r="M65" s="231"/>
      <c r="N65" s="230"/>
      <c r="O65" s="230"/>
      <c r="P65" s="230"/>
      <c r="Q65" s="230"/>
      <c r="R65" s="231"/>
      <c r="S65" s="231"/>
      <c r="T65" s="231"/>
      <c r="U65" s="231"/>
      <c r="V65" s="231"/>
      <c r="W65" s="231"/>
      <c r="X65" s="231"/>
      <c r="Y65" s="231"/>
      <c r="Z65" s="211"/>
      <c r="AA65" s="211"/>
      <c r="AB65" s="211"/>
      <c r="AC65" s="211"/>
      <c r="AD65" s="211"/>
      <c r="AE65" s="211"/>
      <c r="AF65" s="211"/>
      <c r="AG65" s="211" t="s">
        <v>199</v>
      </c>
      <c r="AH65" s="211">
        <v>0</v>
      </c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ht="22.5" outlineLevel="3" x14ac:dyDescent="0.2">
      <c r="A66" s="228"/>
      <c r="B66" s="229"/>
      <c r="C66" s="273" t="s">
        <v>269</v>
      </c>
      <c r="D66" s="264"/>
      <c r="E66" s="265">
        <v>24.72</v>
      </c>
      <c r="F66" s="231"/>
      <c r="G66" s="231"/>
      <c r="H66" s="231"/>
      <c r="I66" s="231"/>
      <c r="J66" s="231"/>
      <c r="K66" s="231"/>
      <c r="L66" s="231"/>
      <c r="M66" s="231"/>
      <c r="N66" s="230"/>
      <c r="O66" s="230"/>
      <c r="P66" s="230"/>
      <c r="Q66" s="230"/>
      <c r="R66" s="231"/>
      <c r="S66" s="231"/>
      <c r="T66" s="231"/>
      <c r="U66" s="231"/>
      <c r="V66" s="231"/>
      <c r="W66" s="231"/>
      <c r="X66" s="231"/>
      <c r="Y66" s="231"/>
      <c r="Z66" s="211"/>
      <c r="AA66" s="211"/>
      <c r="AB66" s="211"/>
      <c r="AC66" s="211"/>
      <c r="AD66" s="211"/>
      <c r="AE66" s="211"/>
      <c r="AF66" s="211"/>
      <c r="AG66" s="211" t="s">
        <v>199</v>
      </c>
      <c r="AH66" s="211">
        <v>0</v>
      </c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ht="22.5" outlineLevel="1" x14ac:dyDescent="0.2">
      <c r="A67" s="242">
        <v>25</v>
      </c>
      <c r="B67" s="243" t="s">
        <v>272</v>
      </c>
      <c r="C67" s="256" t="s">
        <v>273</v>
      </c>
      <c r="D67" s="244" t="s">
        <v>202</v>
      </c>
      <c r="E67" s="245">
        <v>669.18674999999996</v>
      </c>
      <c r="F67" s="246"/>
      <c r="G67" s="247">
        <f>ROUND(E67*F67,2)</f>
        <v>0</v>
      </c>
      <c r="H67" s="232"/>
      <c r="I67" s="231">
        <f>ROUND(E67*H67,2)</f>
        <v>0</v>
      </c>
      <c r="J67" s="232"/>
      <c r="K67" s="231">
        <f>ROUND(E67*J67,2)</f>
        <v>0</v>
      </c>
      <c r="L67" s="231">
        <v>21</v>
      </c>
      <c r="M67" s="231">
        <f>G67*(1+L67/100)</f>
        <v>0</v>
      </c>
      <c r="N67" s="230">
        <v>3.5500000000000002E-3</v>
      </c>
      <c r="O67" s="230">
        <f>ROUND(E67*N67,2)</f>
        <v>2.38</v>
      </c>
      <c r="P67" s="230">
        <v>0</v>
      </c>
      <c r="Q67" s="230">
        <f>ROUND(E67*P67,2)</f>
        <v>0</v>
      </c>
      <c r="R67" s="231"/>
      <c r="S67" s="231" t="s">
        <v>176</v>
      </c>
      <c r="T67" s="231" t="s">
        <v>176</v>
      </c>
      <c r="U67" s="231">
        <v>0.17016000000000001</v>
      </c>
      <c r="V67" s="231">
        <f>ROUND(E67*U67,2)</f>
        <v>113.87</v>
      </c>
      <c r="W67" s="231"/>
      <c r="X67" s="231" t="s">
        <v>196</v>
      </c>
      <c r="Y67" s="231" t="s">
        <v>178</v>
      </c>
      <c r="Z67" s="211"/>
      <c r="AA67" s="211"/>
      <c r="AB67" s="211"/>
      <c r="AC67" s="211"/>
      <c r="AD67" s="211"/>
      <c r="AE67" s="211"/>
      <c r="AF67" s="211"/>
      <c r="AG67" s="211" t="s">
        <v>197</v>
      </c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ht="22.5" outlineLevel="2" x14ac:dyDescent="0.2">
      <c r="A68" s="228"/>
      <c r="B68" s="229"/>
      <c r="C68" s="273" t="s">
        <v>274</v>
      </c>
      <c r="D68" s="264"/>
      <c r="E68" s="265">
        <v>51.947499999999998</v>
      </c>
      <c r="F68" s="231"/>
      <c r="G68" s="231"/>
      <c r="H68" s="231"/>
      <c r="I68" s="231"/>
      <c r="J68" s="231"/>
      <c r="K68" s="231"/>
      <c r="L68" s="231"/>
      <c r="M68" s="231"/>
      <c r="N68" s="230"/>
      <c r="O68" s="230"/>
      <c r="P68" s="230"/>
      <c r="Q68" s="230"/>
      <c r="R68" s="231"/>
      <c r="S68" s="231"/>
      <c r="T68" s="231"/>
      <c r="U68" s="231"/>
      <c r="V68" s="231"/>
      <c r="W68" s="231"/>
      <c r="X68" s="231"/>
      <c r="Y68" s="231"/>
      <c r="Z68" s="211"/>
      <c r="AA68" s="211"/>
      <c r="AB68" s="211"/>
      <c r="AC68" s="211"/>
      <c r="AD68" s="211"/>
      <c r="AE68" s="211"/>
      <c r="AF68" s="211"/>
      <c r="AG68" s="211" t="s">
        <v>199</v>
      </c>
      <c r="AH68" s="211">
        <v>0</v>
      </c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3" x14ac:dyDescent="0.2">
      <c r="A69" s="228"/>
      <c r="B69" s="229"/>
      <c r="C69" s="273" t="s">
        <v>275</v>
      </c>
      <c r="D69" s="264"/>
      <c r="E69" s="265">
        <v>17.440000000000001</v>
      </c>
      <c r="F69" s="231"/>
      <c r="G69" s="231"/>
      <c r="H69" s="231"/>
      <c r="I69" s="231"/>
      <c r="J69" s="231"/>
      <c r="K69" s="231"/>
      <c r="L69" s="231"/>
      <c r="M69" s="231"/>
      <c r="N69" s="230"/>
      <c r="O69" s="230"/>
      <c r="P69" s="230"/>
      <c r="Q69" s="230"/>
      <c r="R69" s="231"/>
      <c r="S69" s="231"/>
      <c r="T69" s="231"/>
      <c r="U69" s="231"/>
      <c r="V69" s="231"/>
      <c r="W69" s="231"/>
      <c r="X69" s="231"/>
      <c r="Y69" s="231"/>
      <c r="Z69" s="211"/>
      <c r="AA69" s="211"/>
      <c r="AB69" s="211"/>
      <c r="AC69" s="211"/>
      <c r="AD69" s="211"/>
      <c r="AE69" s="211"/>
      <c r="AF69" s="211"/>
      <c r="AG69" s="211" t="s">
        <v>199</v>
      </c>
      <c r="AH69" s="211">
        <v>0</v>
      </c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outlineLevel="3" x14ac:dyDescent="0.2">
      <c r="A70" s="228"/>
      <c r="B70" s="229"/>
      <c r="C70" s="273" t="s">
        <v>276</v>
      </c>
      <c r="D70" s="264"/>
      <c r="E70" s="265">
        <v>11.49</v>
      </c>
      <c r="F70" s="231"/>
      <c r="G70" s="231"/>
      <c r="H70" s="231"/>
      <c r="I70" s="231"/>
      <c r="J70" s="231"/>
      <c r="K70" s="231"/>
      <c r="L70" s="231"/>
      <c r="M70" s="231"/>
      <c r="N70" s="230"/>
      <c r="O70" s="230"/>
      <c r="P70" s="230"/>
      <c r="Q70" s="230"/>
      <c r="R70" s="231"/>
      <c r="S70" s="231"/>
      <c r="T70" s="231"/>
      <c r="U70" s="231"/>
      <c r="V70" s="231"/>
      <c r="W70" s="231"/>
      <c r="X70" s="231"/>
      <c r="Y70" s="231"/>
      <c r="Z70" s="211"/>
      <c r="AA70" s="211"/>
      <c r="AB70" s="211"/>
      <c r="AC70" s="211"/>
      <c r="AD70" s="211"/>
      <c r="AE70" s="211"/>
      <c r="AF70" s="211"/>
      <c r="AG70" s="211" t="s">
        <v>199</v>
      </c>
      <c r="AH70" s="211">
        <v>0</v>
      </c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ht="22.5" outlineLevel="3" x14ac:dyDescent="0.2">
      <c r="A71" s="228"/>
      <c r="B71" s="229"/>
      <c r="C71" s="273" t="s">
        <v>277</v>
      </c>
      <c r="D71" s="264"/>
      <c r="E71" s="265">
        <v>143.53424999999999</v>
      </c>
      <c r="F71" s="231"/>
      <c r="G71" s="231"/>
      <c r="H71" s="231"/>
      <c r="I71" s="231"/>
      <c r="J71" s="231"/>
      <c r="K71" s="231"/>
      <c r="L71" s="231"/>
      <c r="M71" s="231"/>
      <c r="N71" s="230"/>
      <c r="O71" s="230"/>
      <c r="P71" s="230"/>
      <c r="Q71" s="230"/>
      <c r="R71" s="231"/>
      <c r="S71" s="231"/>
      <c r="T71" s="231"/>
      <c r="U71" s="231"/>
      <c r="V71" s="231"/>
      <c r="W71" s="231"/>
      <c r="X71" s="231"/>
      <c r="Y71" s="231"/>
      <c r="Z71" s="211"/>
      <c r="AA71" s="211"/>
      <c r="AB71" s="211"/>
      <c r="AC71" s="211"/>
      <c r="AD71" s="211"/>
      <c r="AE71" s="211"/>
      <c r="AF71" s="211"/>
      <c r="AG71" s="211" t="s">
        <v>199</v>
      </c>
      <c r="AH71" s="211">
        <v>0</v>
      </c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ht="22.5" outlineLevel="3" x14ac:dyDescent="0.2">
      <c r="A72" s="228"/>
      <c r="B72" s="229"/>
      <c r="C72" s="273" t="s">
        <v>278</v>
      </c>
      <c r="D72" s="264"/>
      <c r="E72" s="265">
        <v>21.31</v>
      </c>
      <c r="F72" s="231"/>
      <c r="G72" s="231"/>
      <c r="H72" s="231"/>
      <c r="I72" s="231"/>
      <c r="J72" s="231"/>
      <c r="K72" s="231"/>
      <c r="L72" s="231"/>
      <c r="M72" s="231"/>
      <c r="N72" s="230"/>
      <c r="O72" s="230"/>
      <c r="P72" s="230"/>
      <c r="Q72" s="230"/>
      <c r="R72" s="231"/>
      <c r="S72" s="231"/>
      <c r="T72" s="231"/>
      <c r="U72" s="231"/>
      <c r="V72" s="231"/>
      <c r="W72" s="231"/>
      <c r="X72" s="231"/>
      <c r="Y72" s="231"/>
      <c r="Z72" s="211"/>
      <c r="AA72" s="211"/>
      <c r="AB72" s="211"/>
      <c r="AC72" s="211"/>
      <c r="AD72" s="211"/>
      <c r="AE72" s="211"/>
      <c r="AF72" s="211"/>
      <c r="AG72" s="211" t="s">
        <v>199</v>
      </c>
      <c r="AH72" s="211">
        <v>0</v>
      </c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outlineLevel="3" x14ac:dyDescent="0.2">
      <c r="A73" s="228"/>
      <c r="B73" s="229"/>
      <c r="C73" s="273" t="s">
        <v>279</v>
      </c>
      <c r="D73" s="264"/>
      <c r="E73" s="265">
        <v>31.283999999999999</v>
      </c>
      <c r="F73" s="231"/>
      <c r="G73" s="231"/>
      <c r="H73" s="231"/>
      <c r="I73" s="231"/>
      <c r="J73" s="231"/>
      <c r="K73" s="231"/>
      <c r="L73" s="231"/>
      <c r="M73" s="231"/>
      <c r="N73" s="230"/>
      <c r="O73" s="230"/>
      <c r="P73" s="230"/>
      <c r="Q73" s="230"/>
      <c r="R73" s="231"/>
      <c r="S73" s="231"/>
      <c r="T73" s="231"/>
      <c r="U73" s="231"/>
      <c r="V73" s="231"/>
      <c r="W73" s="231"/>
      <c r="X73" s="231"/>
      <c r="Y73" s="231"/>
      <c r="Z73" s="211"/>
      <c r="AA73" s="211"/>
      <c r="AB73" s="211"/>
      <c r="AC73" s="211"/>
      <c r="AD73" s="211"/>
      <c r="AE73" s="211"/>
      <c r="AF73" s="211"/>
      <c r="AG73" s="211" t="s">
        <v>199</v>
      </c>
      <c r="AH73" s="211">
        <v>0</v>
      </c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3" x14ac:dyDescent="0.2">
      <c r="A74" s="228"/>
      <c r="B74" s="229"/>
      <c r="C74" s="273" t="s">
        <v>280</v>
      </c>
      <c r="D74" s="264"/>
      <c r="E74" s="265">
        <v>150.2175</v>
      </c>
      <c r="F74" s="231"/>
      <c r="G74" s="231"/>
      <c r="H74" s="231"/>
      <c r="I74" s="231"/>
      <c r="J74" s="231"/>
      <c r="K74" s="231"/>
      <c r="L74" s="231"/>
      <c r="M74" s="231"/>
      <c r="N74" s="230"/>
      <c r="O74" s="230"/>
      <c r="P74" s="230"/>
      <c r="Q74" s="230"/>
      <c r="R74" s="231"/>
      <c r="S74" s="231"/>
      <c r="T74" s="231"/>
      <c r="U74" s="231"/>
      <c r="V74" s="231"/>
      <c r="W74" s="231"/>
      <c r="X74" s="231"/>
      <c r="Y74" s="231"/>
      <c r="Z74" s="211"/>
      <c r="AA74" s="211"/>
      <c r="AB74" s="211"/>
      <c r="AC74" s="211"/>
      <c r="AD74" s="211"/>
      <c r="AE74" s="211"/>
      <c r="AF74" s="211"/>
      <c r="AG74" s="211" t="s">
        <v>199</v>
      </c>
      <c r="AH74" s="211">
        <v>0</v>
      </c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outlineLevel="3" x14ac:dyDescent="0.2">
      <c r="A75" s="228"/>
      <c r="B75" s="229"/>
      <c r="C75" s="273" t="s">
        <v>281</v>
      </c>
      <c r="D75" s="264"/>
      <c r="E75" s="265">
        <v>43.158000000000001</v>
      </c>
      <c r="F75" s="231"/>
      <c r="G75" s="231"/>
      <c r="H75" s="231"/>
      <c r="I75" s="231"/>
      <c r="J75" s="231"/>
      <c r="K75" s="231"/>
      <c r="L75" s="231"/>
      <c r="M75" s="231"/>
      <c r="N75" s="230"/>
      <c r="O75" s="230"/>
      <c r="P75" s="230"/>
      <c r="Q75" s="230"/>
      <c r="R75" s="231"/>
      <c r="S75" s="231"/>
      <c r="T75" s="231"/>
      <c r="U75" s="231"/>
      <c r="V75" s="231"/>
      <c r="W75" s="231"/>
      <c r="X75" s="231"/>
      <c r="Y75" s="231"/>
      <c r="Z75" s="211"/>
      <c r="AA75" s="211"/>
      <c r="AB75" s="211"/>
      <c r="AC75" s="211"/>
      <c r="AD75" s="211"/>
      <c r="AE75" s="211"/>
      <c r="AF75" s="211"/>
      <c r="AG75" s="211" t="s">
        <v>199</v>
      </c>
      <c r="AH75" s="211">
        <v>0</v>
      </c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outlineLevel="3" x14ac:dyDescent="0.2">
      <c r="A76" s="228"/>
      <c r="B76" s="229"/>
      <c r="C76" s="273" t="s">
        <v>282</v>
      </c>
      <c r="D76" s="264"/>
      <c r="E76" s="265">
        <v>2.8439999999999999</v>
      </c>
      <c r="F76" s="231"/>
      <c r="G76" s="231"/>
      <c r="H76" s="231"/>
      <c r="I76" s="231"/>
      <c r="J76" s="231"/>
      <c r="K76" s="231"/>
      <c r="L76" s="231"/>
      <c r="M76" s="231"/>
      <c r="N76" s="230"/>
      <c r="O76" s="230"/>
      <c r="P76" s="230"/>
      <c r="Q76" s="230"/>
      <c r="R76" s="231"/>
      <c r="S76" s="231"/>
      <c r="T76" s="231"/>
      <c r="U76" s="231"/>
      <c r="V76" s="231"/>
      <c r="W76" s="231"/>
      <c r="X76" s="231"/>
      <c r="Y76" s="231"/>
      <c r="Z76" s="211"/>
      <c r="AA76" s="211"/>
      <c r="AB76" s="211"/>
      <c r="AC76" s="211"/>
      <c r="AD76" s="211"/>
      <c r="AE76" s="211"/>
      <c r="AF76" s="211"/>
      <c r="AG76" s="211" t="s">
        <v>199</v>
      </c>
      <c r="AH76" s="211">
        <v>0</v>
      </c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3" x14ac:dyDescent="0.2">
      <c r="A77" s="228"/>
      <c r="B77" s="229"/>
      <c r="C77" s="273" t="s">
        <v>283</v>
      </c>
      <c r="D77" s="264"/>
      <c r="E77" s="265">
        <v>10.8</v>
      </c>
      <c r="F77" s="231"/>
      <c r="G77" s="231"/>
      <c r="H77" s="231"/>
      <c r="I77" s="231"/>
      <c r="J77" s="231"/>
      <c r="K77" s="231"/>
      <c r="L77" s="231"/>
      <c r="M77" s="231"/>
      <c r="N77" s="230"/>
      <c r="O77" s="230"/>
      <c r="P77" s="230"/>
      <c r="Q77" s="230"/>
      <c r="R77" s="231"/>
      <c r="S77" s="231"/>
      <c r="T77" s="231"/>
      <c r="U77" s="231"/>
      <c r="V77" s="231"/>
      <c r="W77" s="231"/>
      <c r="X77" s="231"/>
      <c r="Y77" s="231"/>
      <c r="Z77" s="211"/>
      <c r="AA77" s="211"/>
      <c r="AB77" s="211"/>
      <c r="AC77" s="211"/>
      <c r="AD77" s="211"/>
      <c r="AE77" s="211"/>
      <c r="AF77" s="211"/>
      <c r="AG77" s="211" t="s">
        <v>199</v>
      </c>
      <c r="AH77" s="211">
        <v>0</v>
      </c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outlineLevel="3" x14ac:dyDescent="0.2">
      <c r="A78" s="228"/>
      <c r="B78" s="229"/>
      <c r="C78" s="273" t="s">
        <v>284</v>
      </c>
      <c r="D78" s="264"/>
      <c r="E78" s="265">
        <v>44.030500000000004</v>
      </c>
      <c r="F78" s="231"/>
      <c r="G78" s="231"/>
      <c r="H78" s="231"/>
      <c r="I78" s="231"/>
      <c r="J78" s="231"/>
      <c r="K78" s="231"/>
      <c r="L78" s="231"/>
      <c r="M78" s="231"/>
      <c r="N78" s="230"/>
      <c r="O78" s="230"/>
      <c r="P78" s="230"/>
      <c r="Q78" s="230"/>
      <c r="R78" s="231"/>
      <c r="S78" s="231"/>
      <c r="T78" s="231"/>
      <c r="U78" s="231"/>
      <c r="V78" s="231"/>
      <c r="W78" s="231"/>
      <c r="X78" s="231"/>
      <c r="Y78" s="231"/>
      <c r="Z78" s="211"/>
      <c r="AA78" s="211"/>
      <c r="AB78" s="211"/>
      <c r="AC78" s="211"/>
      <c r="AD78" s="211"/>
      <c r="AE78" s="211"/>
      <c r="AF78" s="211"/>
      <c r="AG78" s="211" t="s">
        <v>199</v>
      </c>
      <c r="AH78" s="211">
        <v>0</v>
      </c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outlineLevel="3" x14ac:dyDescent="0.2">
      <c r="A79" s="228"/>
      <c r="B79" s="229"/>
      <c r="C79" s="273" t="s">
        <v>285</v>
      </c>
      <c r="D79" s="264"/>
      <c r="E79" s="265">
        <v>2.8439999999999999</v>
      </c>
      <c r="F79" s="231"/>
      <c r="G79" s="231"/>
      <c r="H79" s="231"/>
      <c r="I79" s="231"/>
      <c r="J79" s="231"/>
      <c r="K79" s="231"/>
      <c r="L79" s="231"/>
      <c r="M79" s="231"/>
      <c r="N79" s="230"/>
      <c r="O79" s="230"/>
      <c r="P79" s="230"/>
      <c r="Q79" s="230"/>
      <c r="R79" s="231"/>
      <c r="S79" s="231"/>
      <c r="T79" s="231"/>
      <c r="U79" s="231"/>
      <c r="V79" s="231"/>
      <c r="W79" s="231"/>
      <c r="X79" s="231"/>
      <c r="Y79" s="231"/>
      <c r="Z79" s="211"/>
      <c r="AA79" s="211"/>
      <c r="AB79" s="211"/>
      <c r="AC79" s="211"/>
      <c r="AD79" s="211"/>
      <c r="AE79" s="211"/>
      <c r="AF79" s="211"/>
      <c r="AG79" s="211" t="s">
        <v>199</v>
      </c>
      <c r="AH79" s="211">
        <v>0</v>
      </c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outlineLevel="3" x14ac:dyDescent="0.2">
      <c r="A80" s="228"/>
      <c r="B80" s="229"/>
      <c r="C80" s="273" t="s">
        <v>286</v>
      </c>
      <c r="D80" s="264"/>
      <c r="E80" s="265">
        <v>12.861000000000001</v>
      </c>
      <c r="F80" s="231"/>
      <c r="G80" s="231"/>
      <c r="H80" s="231"/>
      <c r="I80" s="231"/>
      <c r="J80" s="231"/>
      <c r="K80" s="231"/>
      <c r="L80" s="231"/>
      <c r="M80" s="231"/>
      <c r="N80" s="230"/>
      <c r="O80" s="230"/>
      <c r="P80" s="230"/>
      <c r="Q80" s="230"/>
      <c r="R80" s="231"/>
      <c r="S80" s="231"/>
      <c r="T80" s="231"/>
      <c r="U80" s="231"/>
      <c r="V80" s="231"/>
      <c r="W80" s="231"/>
      <c r="X80" s="231"/>
      <c r="Y80" s="231"/>
      <c r="Z80" s="211"/>
      <c r="AA80" s="211"/>
      <c r="AB80" s="211"/>
      <c r="AC80" s="211"/>
      <c r="AD80" s="211"/>
      <c r="AE80" s="211"/>
      <c r="AF80" s="211"/>
      <c r="AG80" s="211" t="s">
        <v>199</v>
      </c>
      <c r="AH80" s="211">
        <v>0</v>
      </c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outlineLevel="3" x14ac:dyDescent="0.2">
      <c r="A81" s="228"/>
      <c r="B81" s="229"/>
      <c r="C81" s="273" t="s">
        <v>287</v>
      </c>
      <c r="D81" s="264"/>
      <c r="E81" s="265">
        <v>4.8499999999999996</v>
      </c>
      <c r="F81" s="231"/>
      <c r="G81" s="231"/>
      <c r="H81" s="231"/>
      <c r="I81" s="231"/>
      <c r="J81" s="231"/>
      <c r="K81" s="231"/>
      <c r="L81" s="231"/>
      <c r="M81" s="231"/>
      <c r="N81" s="230"/>
      <c r="O81" s="230"/>
      <c r="P81" s="230"/>
      <c r="Q81" s="230"/>
      <c r="R81" s="231"/>
      <c r="S81" s="231"/>
      <c r="T81" s="231"/>
      <c r="U81" s="231"/>
      <c r="V81" s="231"/>
      <c r="W81" s="231"/>
      <c r="X81" s="231"/>
      <c r="Y81" s="231"/>
      <c r="Z81" s="211"/>
      <c r="AA81" s="211"/>
      <c r="AB81" s="211"/>
      <c r="AC81" s="211"/>
      <c r="AD81" s="211"/>
      <c r="AE81" s="211"/>
      <c r="AF81" s="211"/>
      <c r="AG81" s="211" t="s">
        <v>199</v>
      </c>
      <c r="AH81" s="211">
        <v>0</v>
      </c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outlineLevel="3" x14ac:dyDescent="0.2">
      <c r="A82" s="228"/>
      <c r="B82" s="229"/>
      <c r="C82" s="273" t="s">
        <v>288</v>
      </c>
      <c r="D82" s="264"/>
      <c r="E82" s="265">
        <v>29.308</v>
      </c>
      <c r="F82" s="231"/>
      <c r="G82" s="231"/>
      <c r="H82" s="231"/>
      <c r="I82" s="231"/>
      <c r="J82" s="231"/>
      <c r="K82" s="231"/>
      <c r="L82" s="231"/>
      <c r="M82" s="231"/>
      <c r="N82" s="230"/>
      <c r="O82" s="230"/>
      <c r="P82" s="230"/>
      <c r="Q82" s="230"/>
      <c r="R82" s="231"/>
      <c r="S82" s="231"/>
      <c r="T82" s="231"/>
      <c r="U82" s="231"/>
      <c r="V82" s="231"/>
      <c r="W82" s="231"/>
      <c r="X82" s="231"/>
      <c r="Y82" s="231"/>
      <c r="Z82" s="211"/>
      <c r="AA82" s="211"/>
      <c r="AB82" s="211"/>
      <c r="AC82" s="211"/>
      <c r="AD82" s="211"/>
      <c r="AE82" s="211"/>
      <c r="AF82" s="211"/>
      <c r="AG82" s="211" t="s">
        <v>199</v>
      </c>
      <c r="AH82" s="211">
        <v>0</v>
      </c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3" x14ac:dyDescent="0.2">
      <c r="A83" s="228"/>
      <c r="B83" s="229"/>
      <c r="C83" s="273" t="s">
        <v>289</v>
      </c>
      <c r="D83" s="264"/>
      <c r="E83" s="265">
        <v>9.15</v>
      </c>
      <c r="F83" s="231"/>
      <c r="G83" s="231"/>
      <c r="H83" s="231"/>
      <c r="I83" s="231"/>
      <c r="J83" s="231"/>
      <c r="K83" s="231"/>
      <c r="L83" s="231"/>
      <c r="M83" s="231"/>
      <c r="N83" s="230"/>
      <c r="O83" s="230"/>
      <c r="P83" s="230"/>
      <c r="Q83" s="230"/>
      <c r="R83" s="231"/>
      <c r="S83" s="231"/>
      <c r="T83" s="231"/>
      <c r="U83" s="231"/>
      <c r="V83" s="231"/>
      <c r="W83" s="231"/>
      <c r="X83" s="231"/>
      <c r="Y83" s="231"/>
      <c r="Z83" s="211"/>
      <c r="AA83" s="211"/>
      <c r="AB83" s="211"/>
      <c r="AC83" s="211"/>
      <c r="AD83" s="211"/>
      <c r="AE83" s="211"/>
      <c r="AF83" s="211"/>
      <c r="AG83" s="211" t="s">
        <v>199</v>
      </c>
      <c r="AH83" s="211">
        <v>0</v>
      </c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outlineLevel="3" x14ac:dyDescent="0.2">
      <c r="A84" s="228"/>
      <c r="B84" s="229"/>
      <c r="C84" s="273" t="s">
        <v>290</v>
      </c>
      <c r="D84" s="264"/>
      <c r="E84" s="265">
        <v>20.815999999999999</v>
      </c>
      <c r="F84" s="231"/>
      <c r="G84" s="231"/>
      <c r="H84" s="231"/>
      <c r="I84" s="231"/>
      <c r="J84" s="231"/>
      <c r="K84" s="231"/>
      <c r="L84" s="231"/>
      <c r="M84" s="231"/>
      <c r="N84" s="230"/>
      <c r="O84" s="230"/>
      <c r="P84" s="230"/>
      <c r="Q84" s="230"/>
      <c r="R84" s="231"/>
      <c r="S84" s="231"/>
      <c r="T84" s="231"/>
      <c r="U84" s="231"/>
      <c r="V84" s="231"/>
      <c r="W84" s="231"/>
      <c r="X84" s="231"/>
      <c r="Y84" s="231"/>
      <c r="Z84" s="211"/>
      <c r="AA84" s="211"/>
      <c r="AB84" s="211"/>
      <c r="AC84" s="211"/>
      <c r="AD84" s="211"/>
      <c r="AE84" s="211"/>
      <c r="AF84" s="211"/>
      <c r="AG84" s="211" t="s">
        <v>199</v>
      </c>
      <c r="AH84" s="211">
        <v>0</v>
      </c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outlineLevel="3" x14ac:dyDescent="0.2">
      <c r="A85" s="228"/>
      <c r="B85" s="229"/>
      <c r="C85" s="273" t="s">
        <v>291</v>
      </c>
      <c r="D85" s="264"/>
      <c r="E85" s="265">
        <v>7.05</v>
      </c>
      <c r="F85" s="231"/>
      <c r="G85" s="231"/>
      <c r="H85" s="231"/>
      <c r="I85" s="231"/>
      <c r="J85" s="231"/>
      <c r="K85" s="231"/>
      <c r="L85" s="231"/>
      <c r="M85" s="231"/>
      <c r="N85" s="230"/>
      <c r="O85" s="230"/>
      <c r="P85" s="230"/>
      <c r="Q85" s="230"/>
      <c r="R85" s="231"/>
      <c r="S85" s="231"/>
      <c r="T85" s="231"/>
      <c r="U85" s="231"/>
      <c r="V85" s="231"/>
      <c r="W85" s="231"/>
      <c r="X85" s="231"/>
      <c r="Y85" s="231"/>
      <c r="Z85" s="211"/>
      <c r="AA85" s="211"/>
      <c r="AB85" s="211"/>
      <c r="AC85" s="211"/>
      <c r="AD85" s="211"/>
      <c r="AE85" s="211"/>
      <c r="AF85" s="211"/>
      <c r="AG85" s="211" t="s">
        <v>199</v>
      </c>
      <c r="AH85" s="211">
        <v>0</v>
      </c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ht="22.5" outlineLevel="3" x14ac:dyDescent="0.2">
      <c r="A86" s="228"/>
      <c r="B86" s="229"/>
      <c r="C86" s="273" t="s">
        <v>292</v>
      </c>
      <c r="D86" s="264"/>
      <c r="E86" s="265">
        <v>45.408000000000001</v>
      </c>
      <c r="F86" s="231"/>
      <c r="G86" s="231"/>
      <c r="H86" s="231"/>
      <c r="I86" s="231"/>
      <c r="J86" s="231"/>
      <c r="K86" s="231"/>
      <c r="L86" s="231"/>
      <c r="M86" s="231"/>
      <c r="N86" s="230"/>
      <c r="O86" s="230"/>
      <c r="P86" s="230"/>
      <c r="Q86" s="230"/>
      <c r="R86" s="231"/>
      <c r="S86" s="231"/>
      <c r="T86" s="231"/>
      <c r="U86" s="231"/>
      <c r="V86" s="231"/>
      <c r="W86" s="231"/>
      <c r="X86" s="231"/>
      <c r="Y86" s="231"/>
      <c r="Z86" s="211"/>
      <c r="AA86" s="211"/>
      <c r="AB86" s="211"/>
      <c r="AC86" s="211"/>
      <c r="AD86" s="211"/>
      <c r="AE86" s="211"/>
      <c r="AF86" s="211"/>
      <c r="AG86" s="211" t="s">
        <v>199</v>
      </c>
      <c r="AH86" s="211">
        <v>0</v>
      </c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outlineLevel="3" x14ac:dyDescent="0.2">
      <c r="A87" s="228"/>
      <c r="B87" s="229"/>
      <c r="C87" s="273" t="s">
        <v>285</v>
      </c>
      <c r="D87" s="264"/>
      <c r="E87" s="265">
        <v>2.8439999999999999</v>
      </c>
      <c r="F87" s="231"/>
      <c r="G87" s="231"/>
      <c r="H87" s="231"/>
      <c r="I87" s="231"/>
      <c r="J87" s="231"/>
      <c r="K87" s="231"/>
      <c r="L87" s="231"/>
      <c r="M87" s="231"/>
      <c r="N87" s="230"/>
      <c r="O87" s="230"/>
      <c r="P87" s="230"/>
      <c r="Q87" s="230"/>
      <c r="R87" s="231"/>
      <c r="S87" s="231"/>
      <c r="T87" s="231"/>
      <c r="U87" s="231"/>
      <c r="V87" s="231"/>
      <c r="W87" s="231"/>
      <c r="X87" s="231"/>
      <c r="Y87" s="231"/>
      <c r="Z87" s="211"/>
      <c r="AA87" s="211"/>
      <c r="AB87" s="211"/>
      <c r="AC87" s="211"/>
      <c r="AD87" s="211"/>
      <c r="AE87" s="211"/>
      <c r="AF87" s="211"/>
      <c r="AG87" s="211" t="s">
        <v>199</v>
      </c>
      <c r="AH87" s="211">
        <v>0</v>
      </c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outlineLevel="3" x14ac:dyDescent="0.2">
      <c r="A88" s="228"/>
      <c r="B88" s="229"/>
      <c r="C88" s="273" t="s">
        <v>293</v>
      </c>
      <c r="D88" s="264"/>
      <c r="E88" s="265">
        <v>6</v>
      </c>
      <c r="F88" s="231"/>
      <c r="G88" s="231"/>
      <c r="H88" s="231"/>
      <c r="I88" s="231"/>
      <c r="J88" s="231"/>
      <c r="K88" s="231"/>
      <c r="L88" s="231"/>
      <c r="M88" s="231"/>
      <c r="N88" s="230"/>
      <c r="O88" s="230"/>
      <c r="P88" s="230"/>
      <c r="Q88" s="230"/>
      <c r="R88" s="231"/>
      <c r="S88" s="231"/>
      <c r="T88" s="231"/>
      <c r="U88" s="231"/>
      <c r="V88" s="231"/>
      <c r="W88" s="231"/>
      <c r="X88" s="231"/>
      <c r="Y88" s="231"/>
      <c r="Z88" s="211"/>
      <c r="AA88" s="211"/>
      <c r="AB88" s="211"/>
      <c r="AC88" s="211"/>
      <c r="AD88" s="211"/>
      <c r="AE88" s="211"/>
      <c r="AF88" s="211"/>
      <c r="AG88" s="211" t="s">
        <v>199</v>
      </c>
      <c r="AH88" s="211">
        <v>0</v>
      </c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x14ac:dyDescent="0.2">
      <c r="A89" s="235" t="s">
        <v>171</v>
      </c>
      <c r="B89" s="236" t="s">
        <v>95</v>
      </c>
      <c r="C89" s="254" t="s">
        <v>96</v>
      </c>
      <c r="D89" s="237"/>
      <c r="E89" s="238"/>
      <c r="F89" s="239"/>
      <c r="G89" s="240">
        <f>SUMIF(AG90:AG98,"&lt;&gt;NOR",G90:G98)</f>
        <v>0</v>
      </c>
      <c r="H89" s="234"/>
      <c r="I89" s="234">
        <f>SUM(I90:I98)</f>
        <v>0</v>
      </c>
      <c r="J89" s="234"/>
      <c r="K89" s="234">
        <f>SUM(K90:K98)</f>
        <v>0</v>
      </c>
      <c r="L89" s="234"/>
      <c r="M89" s="234">
        <f>SUM(M90:M98)</f>
        <v>0</v>
      </c>
      <c r="N89" s="233"/>
      <c r="O89" s="233">
        <f>SUM(O90:O98)</f>
        <v>58.86</v>
      </c>
      <c r="P89" s="233"/>
      <c r="Q89" s="233">
        <f>SUM(Q90:Q98)</f>
        <v>0</v>
      </c>
      <c r="R89" s="234"/>
      <c r="S89" s="234"/>
      <c r="T89" s="234"/>
      <c r="U89" s="234"/>
      <c r="V89" s="234">
        <f>SUM(V90:V98)</f>
        <v>56.72</v>
      </c>
      <c r="W89" s="234"/>
      <c r="X89" s="234"/>
      <c r="Y89" s="234"/>
      <c r="AG89" t="s">
        <v>172</v>
      </c>
    </row>
    <row r="90" spans="1:60" ht="22.5" outlineLevel="1" x14ac:dyDescent="0.2">
      <c r="A90" s="242">
        <v>26</v>
      </c>
      <c r="B90" s="243" t="s">
        <v>294</v>
      </c>
      <c r="C90" s="256" t="s">
        <v>295</v>
      </c>
      <c r="D90" s="244" t="s">
        <v>195</v>
      </c>
      <c r="E90" s="245">
        <v>3.4487999999999999</v>
      </c>
      <c r="F90" s="246"/>
      <c r="G90" s="247">
        <f>ROUND(E90*F90,2)</f>
        <v>0</v>
      </c>
      <c r="H90" s="232"/>
      <c r="I90" s="231">
        <f>ROUND(E90*H90,2)</f>
        <v>0</v>
      </c>
      <c r="J90" s="232"/>
      <c r="K90" s="231">
        <f>ROUND(E90*J90,2)</f>
        <v>0</v>
      </c>
      <c r="L90" s="231">
        <v>21</v>
      </c>
      <c r="M90" s="231">
        <f>G90*(1+L90/100)</f>
        <v>0</v>
      </c>
      <c r="N90" s="230">
        <v>2.5249999999999999</v>
      </c>
      <c r="O90" s="230">
        <f>ROUND(E90*N90,2)</f>
        <v>8.7100000000000009</v>
      </c>
      <c r="P90" s="230">
        <v>0</v>
      </c>
      <c r="Q90" s="230">
        <f>ROUND(E90*P90,2)</f>
        <v>0</v>
      </c>
      <c r="R90" s="231"/>
      <c r="S90" s="231" t="s">
        <v>176</v>
      </c>
      <c r="T90" s="231" t="s">
        <v>176</v>
      </c>
      <c r="U90" s="231">
        <v>3.21</v>
      </c>
      <c r="V90" s="231">
        <f>ROUND(E90*U90,2)</f>
        <v>11.07</v>
      </c>
      <c r="W90" s="231"/>
      <c r="X90" s="231" t="s">
        <v>196</v>
      </c>
      <c r="Y90" s="231" t="s">
        <v>178</v>
      </c>
      <c r="Z90" s="211"/>
      <c r="AA90" s="211"/>
      <c r="AB90" s="211"/>
      <c r="AC90" s="211"/>
      <c r="AD90" s="211"/>
      <c r="AE90" s="211"/>
      <c r="AF90" s="211"/>
      <c r="AG90" s="211" t="s">
        <v>197</v>
      </c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outlineLevel="2" x14ac:dyDescent="0.2">
      <c r="A91" s="228"/>
      <c r="B91" s="229"/>
      <c r="C91" s="273" t="s">
        <v>296</v>
      </c>
      <c r="D91" s="264"/>
      <c r="E91" s="265">
        <v>0.73980000000000001</v>
      </c>
      <c r="F91" s="231"/>
      <c r="G91" s="231"/>
      <c r="H91" s="231"/>
      <c r="I91" s="231"/>
      <c r="J91" s="231"/>
      <c r="K91" s="231"/>
      <c r="L91" s="231"/>
      <c r="M91" s="231"/>
      <c r="N91" s="230"/>
      <c r="O91" s="230"/>
      <c r="P91" s="230"/>
      <c r="Q91" s="230"/>
      <c r="R91" s="231"/>
      <c r="S91" s="231"/>
      <c r="T91" s="231"/>
      <c r="U91" s="231"/>
      <c r="V91" s="231"/>
      <c r="W91" s="231"/>
      <c r="X91" s="231"/>
      <c r="Y91" s="231"/>
      <c r="Z91" s="211"/>
      <c r="AA91" s="211"/>
      <c r="AB91" s="211"/>
      <c r="AC91" s="211"/>
      <c r="AD91" s="211"/>
      <c r="AE91" s="211"/>
      <c r="AF91" s="211"/>
      <c r="AG91" s="211" t="s">
        <v>199</v>
      </c>
      <c r="AH91" s="211">
        <v>0</v>
      </c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outlineLevel="3" x14ac:dyDescent="0.2">
      <c r="A92" s="228"/>
      <c r="B92" s="229"/>
      <c r="C92" s="273" t="s">
        <v>297</v>
      </c>
      <c r="D92" s="264"/>
      <c r="E92" s="265">
        <v>0.6552</v>
      </c>
      <c r="F92" s="231"/>
      <c r="G92" s="231"/>
      <c r="H92" s="231"/>
      <c r="I92" s="231"/>
      <c r="J92" s="231"/>
      <c r="K92" s="231"/>
      <c r="L92" s="231"/>
      <c r="M92" s="231"/>
      <c r="N92" s="230"/>
      <c r="O92" s="230"/>
      <c r="P92" s="230"/>
      <c r="Q92" s="230"/>
      <c r="R92" s="231"/>
      <c r="S92" s="231"/>
      <c r="T92" s="231"/>
      <c r="U92" s="231"/>
      <c r="V92" s="231"/>
      <c r="W92" s="231"/>
      <c r="X92" s="231"/>
      <c r="Y92" s="231"/>
      <c r="Z92" s="211"/>
      <c r="AA92" s="211"/>
      <c r="AB92" s="211"/>
      <c r="AC92" s="211"/>
      <c r="AD92" s="211"/>
      <c r="AE92" s="211"/>
      <c r="AF92" s="211"/>
      <c r="AG92" s="211" t="s">
        <v>199</v>
      </c>
      <c r="AH92" s="211">
        <v>0</v>
      </c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outlineLevel="3" x14ac:dyDescent="0.2">
      <c r="A93" s="228"/>
      <c r="B93" s="229"/>
      <c r="C93" s="273" t="s">
        <v>298</v>
      </c>
      <c r="D93" s="264"/>
      <c r="E93" s="265">
        <v>0.63719999999999999</v>
      </c>
      <c r="F93" s="231"/>
      <c r="G93" s="231"/>
      <c r="H93" s="231"/>
      <c r="I93" s="231"/>
      <c r="J93" s="231"/>
      <c r="K93" s="231"/>
      <c r="L93" s="231"/>
      <c r="M93" s="231"/>
      <c r="N93" s="230"/>
      <c r="O93" s="230"/>
      <c r="P93" s="230"/>
      <c r="Q93" s="230"/>
      <c r="R93" s="231"/>
      <c r="S93" s="231"/>
      <c r="T93" s="231"/>
      <c r="U93" s="231"/>
      <c r="V93" s="231"/>
      <c r="W93" s="231"/>
      <c r="X93" s="231"/>
      <c r="Y93" s="231"/>
      <c r="Z93" s="211"/>
      <c r="AA93" s="211"/>
      <c r="AB93" s="211"/>
      <c r="AC93" s="211"/>
      <c r="AD93" s="211"/>
      <c r="AE93" s="211"/>
      <c r="AF93" s="211"/>
      <c r="AG93" s="211" t="s">
        <v>199</v>
      </c>
      <c r="AH93" s="211">
        <v>0</v>
      </c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outlineLevel="3" x14ac:dyDescent="0.2">
      <c r="A94" s="228"/>
      <c r="B94" s="229"/>
      <c r="C94" s="273" t="s">
        <v>299</v>
      </c>
      <c r="D94" s="264"/>
      <c r="E94" s="265">
        <v>0.59760000000000002</v>
      </c>
      <c r="F94" s="231"/>
      <c r="G94" s="231"/>
      <c r="H94" s="231"/>
      <c r="I94" s="231"/>
      <c r="J94" s="231"/>
      <c r="K94" s="231"/>
      <c r="L94" s="231"/>
      <c r="M94" s="231"/>
      <c r="N94" s="230"/>
      <c r="O94" s="230"/>
      <c r="P94" s="230"/>
      <c r="Q94" s="230"/>
      <c r="R94" s="231"/>
      <c r="S94" s="231"/>
      <c r="T94" s="231"/>
      <c r="U94" s="231"/>
      <c r="V94" s="231"/>
      <c r="W94" s="231"/>
      <c r="X94" s="231"/>
      <c r="Y94" s="231"/>
      <c r="Z94" s="211"/>
      <c r="AA94" s="211"/>
      <c r="AB94" s="211"/>
      <c r="AC94" s="211"/>
      <c r="AD94" s="211"/>
      <c r="AE94" s="211"/>
      <c r="AF94" s="211"/>
      <c r="AG94" s="211" t="s">
        <v>199</v>
      </c>
      <c r="AH94" s="211">
        <v>0</v>
      </c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3" x14ac:dyDescent="0.2">
      <c r="A95" s="228"/>
      <c r="B95" s="229"/>
      <c r="C95" s="273" t="s">
        <v>300</v>
      </c>
      <c r="D95" s="264"/>
      <c r="E95" s="265">
        <v>0.43020000000000003</v>
      </c>
      <c r="F95" s="231"/>
      <c r="G95" s="231"/>
      <c r="H95" s="231"/>
      <c r="I95" s="231"/>
      <c r="J95" s="231"/>
      <c r="K95" s="231"/>
      <c r="L95" s="231"/>
      <c r="M95" s="231"/>
      <c r="N95" s="230"/>
      <c r="O95" s="230"/>
      <c r="P95" s="230"/>
      <c r="Q95" s="230"/>
      <c r="R95" s="231"/>
      <c r="S95" s="231"/>
      <c r="T95" s="231"/>
      <c r="U95" s="231"/>
      <c r="V95" s="231"/>
      <c r="W95" s="231"/>
      <c r="X95" s="231"/>
      <c r="Y95" s="231"/>
      <c r="Z95" s="211"/>
      <c r="AA95" s="211"/>
      <c r="AB95" s="211"/>
      <c r="AC95" s="211"/>
      <c r="AD95" s="211"/>
      <c r="AE95" s="211"/>
      <c r="AF95" s="211"/>
      <c r="AG95" s="211" t="s">
        <v>199</v>
      </c>
      <c r="AH95" s="211">
        <v>0</v>
      </c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3" x14ac:dyDescent="0.2">
      <c r="A96" s="228"/>
      <c r="B96" s="229"/>
      <c r="C96" s="273" t="s">
        <v>301</v>
      </c>
      <c r="D96" s="264"/>
      <c r="E96" s="265">
        <v>0.38879999999999998</v>
      </c>
      <c r="F96" s="231"/>
      <c r="G96" s="231"/>
      <c r="H96" s="231"/>
      <c r="I96" s="231"/>
      <c r="J96" s="231"/>
      <c r="K96" s="231"/>
      <c r="L96" s="231"/>
      <c r="M96" s="231"/>
      <c r="N96" s="230"/>
      <c r="O96" s="230"/>
      <c r="P96" s="230"/>
      <c r="Q96" s="230"/>
      <c r="R96" s="231"/>
      <c r="S96" s="231"/>
      <c r="T96" s="231"/>
      <c r="U96" s="231"/>
      <c r="V96" s="231"/>
      <c r="W96" s="231"/>
      <c r="X96" s="231"/>
      <c r="Y96" s="231"/>
      <c r="Z96" s="211"/>
      <c r="AA96" s="211"/>
      <c r="AB96" s="211"/>
      <c r="AC96" s="211"/>
      <c r="AD96" s="211"/>
      <c r="AE96" s="211"/>
      <c r="AF96" s="211"/>
      <c r="AG96" s="211" t="s">
        <v>199</v>
      </c>
      <c r="AH96" s="211">
        <v>0</v>
      </c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ht="22.5" outlineLevel="1" x14ac:dyDescent="0.2">
      <c r="A97" s="242">
        <v>27</v>
      </c>
      <c r="B97" s="243" t="s">
        <v>302</v>
      </c>
      <c r="C97" s="256" t="s">
        <v>303</v>
      </c>
      <c r="D97" s="244" t="s">
        <v>195</v>
      </c>
      <c r="E97" s="245">
        <v>19.703779999999998</v>
      </c>
      <c r="F97" s="246"/>
      <c r="G97" s="247">
        <f>ROUND(E97*F97,2)</f>
        <v>0</v>
      </c>
      <c r="H97" s="232"/>
      <c r="I97" s="231">
        <f>ROUND(E97*H97,2)</f>
        <v>0</v>
      </c>
      <c r="J97" s="232"/>
      <c r="K97" s="231">
        <f>ROUND(E97*J97,2)</f>
        <v>0</v>
      </c>
      <c r="L97" s="231">
        <v>21</v>
      </c>
      <c r="M97" s="231">
        <f>G97*(1+L97/100)</f>
        <v>0</v>
      </c>
      <c r="N97" s="230">
        <v>2.5449999999999999</v>
      </c>
      <c r="O97" s="230">
        <f>ROUND(E97*N97,2)</f>
        <v>50.15</v>
      </c>
      <c r="P97" s="230">
        <v>0</v>
      </c>
      <c r="Q97" s="230">
        <f>ROUND(E97*P97,2)</f>
        <v>0</v>
      </c>
      <c r="R97" s="231"/>
      <c r="S97" s="231" t="s">
        <v>176</v>
      </c>
      <c r="T97" s="231" t="s">
        <v>176</v>
      </c>
      <c r="U97" s="231">
        <v>2.3170000000000002</v>
      </c>
      <c r="V97" s="231">
        <f>ROUND(E97*U97,2)</f>
        <v>45.65</v>
      </c>
      <c r="W97" s="231"/>
      <c r="X97" s="231" t="s">
        <v>196</v>
      </c>
      <c r="Y97" s="231" t="s">
        <v>178</v>
      </c>
      <c r="Z97" s="211"/>
      <c r="AA97" s="211"/>
      <c r="AB97" s="211"/>
      <c r="AC97" s="211"/>
      <c r="AD97" s="211"/>
      <c r="AE97" s="211"/>
      <c r="AF97" s="211"/>
      <c r="AG97" s="211" t="s">
        <v>197</v>
      </c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ht="22.5" outlineLevel="2" x14ac:dyDescent="0.2">
      <c r="A98" s="228"/>
      <c r="B98" s="229"/>
      <c r="C98" s="273" t="s">
        <v>304</v>
      </c>
      <c r="D98" s="264"/>
      <c r="E98" s="265">
        <v>19.703779999999998</v>
      </c>
      <c r="F98" s="231"/>
      <c r="G98" s="231"/>
      <c r="H98" s="231"/>
      <c r="I98" s="231"/>
      <c r="J98" s="231"/>
      <c r="K98" s="231"/>
      <c r="L98" s="231"/>
      <c r="M98" s="231"/>
      <c r="N98" s="230"/>
      <c r="O98" s="230"/>
      <c r="P98" s="230"/>
      <c r="Q98" s="230"/>
      <c r="R98" s="231"/>
      <c r="S98" s="231"/>
      <c r="T98" s="231"/>
      <c r="U98" s="231"/>
      <c r="V98" s="231"/>
      <c r="W98" s="231"/>
      <c r="X98" s="231"/>
      <c r="Y98" s="231"/>
      <c r="Z98" s="211"/>
      <c r="AA98" s="211"/>
      <c r="AB98" s="211"/>
      <c r="AC98" s="211"/>
      <c r="AD98" s="211"/>
      <c r="AE98" s="211"/>
      <c r="AF98" s="211"/>
      <c r="AG98" s="211" t="s">
        <v>199</v>
      </c>
      <c r="AH98" s="211">
        <v>0</v>
      </c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</row>
    <row r="99" spans="1:60" x14ac:dyDescent="0.2">
      <c r="A99" s="235" t="s">
        <v>171</v>
      </c>
      <c r="B99" s="236" t="s">
        <v>99</v>
      </c>
      <c r="C99" s="254" t="s">
        <v>100</v>
      </c>
      <c r="D99" s="237"/>
      <c r="E99" s="238"/>
      <c r="F99" s="239"/>
      <c r="G99" s="240">
        <f>SUMIF(AG100:AG102,"&lt;&gt;NOR",G100:G102)</f>
        <v>0</v>
      </c>
      <c r="H99" s="234"/>
      <c r="I99" s="234">
        <f>SUM(I100:I102)</f>
        <v>0</v>
      </c>
      <c r="J99" s="234"/>
      <c r="K99" s="234">
        <f>SUM(K100:K102)</f>
        <v>0</v>
      </c>
      <c r="L99" s="234"/>
      <c r="M99" s="234">
        <f>SUM(M100:M102)</f>
        <v>0</v>
      </c>
      <c r="N99" s="233"/>
      <c r="O99" s="233">
        <f>SUM(O100:O102)</f>
        <v>0</v>
      </c>
      <c r="P99" s="233"/>
      <c r="Q99" s="233">
        <f>SUM(Q100:Q102)</f>
        <v>0</v>
      </c>
      <c r="R99" s="234"/>
      <c r="S99" s="234"/>
      <c r="T99" s="234"/>
      <c r="U99" s="234"/>
      <c r="V99" s="234">
        <f>SUM(V100:V102)</f>
        <v>3.2</v>
      </c>
      <c r="W99" s="234"/>
      <c r="X99" s="234"/>
      <c r="Y99" s="234"/>
      <c r="AG99" t="s">
        <v>172</v>
      </c>
    </row>
    <row r="100" spans="1:60" ht="22.5" outlineLevel="1" x14ac:dyDescent="0.2">
      <c r="A100" s="248">
        <v>28</v>
      </c>
      <c r="B100" s="249" t="s">
        <v>305</v>
      </c>
      <c r="C100" s="255" t="s">
        <v>306</v>
      </c>
      <c r="D100" s="250" t="s">
        <v>307</v>
      </c>
      <c r="E100" s="251">
        <v>2</v>
      </c>
      <c r="F100" s="252"/>
      <c r="G100" s="253">
        <f>ROUND(E100*F100,2)</f>
        <v>0</v>
      </c>
      <c r="H100" s="232"/>
      <c r="I100" s="231">
        <f>ROUND(E100*H100,2)</f>
        <v>0</v>
      </c>
      <c r="J100" s="232"/>
      <c r="K100" s="231">
        <f>ROUND(E100*J100,2)</f>
        <v>0</v>
      </c>
      <c r="L100" s="231">
        <v>21</v>
      </c>
      <c r="M100" s="231">
        <f>G100*(1+L100/100)</f>
        <v>0</v>
      </c>
      <c r="N100" s="230">
        <v>0</v>
      </c>
      <c r="O100" s="230">
        <f>ROUND(E100*N100,2)</f>
        <v>0</v>
      </c>
      <c r="P100" s="230">
        <v>0</v>
      </c>
      <c r="Q100" s="230">
        <f>ROUND(E100*P100,2)</f>
        <v>0</v>
      </c>
      <c r="R100" s="231"/>
      <c r="S100" s="231" t="s">
        <v>176</v>
      </c>
      <c r="T100" s="231" t="s">
        <v>176</v>
      </c>
      <c r="U100" s="231">
        <v>1.6</v>
      </c>
      <c r="V100" s="231">
        <f>ROUND(E100*U100,2)</f>
        <v>3.2</v>
      </c>
      <c r="W100" s="231"/>
      <c r="X100" s="231" t="s">
        <v>196</v>
      </c>
      <c r="Y100" s="231" t="s">
        <v>178</v>
      </c>
      <c r="Z100" s="211"/>
      <c r="AA100" s="211"/>
      <c r="AB100" s="211"/>
      <c r="AC100" s="211"/>
      <c r="AD100" s="211"/>
      <c r="AE100" s="211"/>
      <c r="AF100" s="211"/>
      <c r="AG100" s="211" t="s">
        <v>197</v>
      </c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outlineLevel="1" x14ac:dyDescent="0.2">
      <c r="A101" s="248">
        <v>29</v>
      </c>
      <c r="B101" s="249" t="s">
        <v>308</v>
      </c>
      <c r="C101" s="255" t="s">
        <v>309</v>
      </c>
      <c r="D101" s="250" t="s">
        <v>310</v>
      </c>
      <c r="E101" s="251">
        <v>2</v>
      </c>
      <c r="F101" s="252"/>
      <c r="G101" s="253">
        <f>ROUND(E101*F101,2)</f>
        <v>0</v>
      </c>
      <c r="H101" s="232"/>
      <c r="I101" s="231">
        <f>ROUND(E101*H101,2)</f>
        <v>0</v>
      </c>
      <c r="J101" s="232"/>
      <c r="K101" s="231">
        <f>ROUND(E101*J101,2)</f>
        <v>0</v>
      </c>
      <c r="L101" s="231">
        <v>21</v>
      </c>
      <c r="M101" s="231">
        <f>G101*(1+L101/100)</f>
        <v>0</v>
      </c>
      <c r="N101" s="230">
        <v>0</v>
      </c>
      <c r="O101" s="230">
        <f>ROUND(E101*N101,2)</f>
        <v>0</v>
      </c>
      <c r="P101" s="230">
        <v>0</v>
      </c>
      <c r="Q101" s="230">
        <f>ROUND(E101*P101,2)</f>
        <v>0</v>
      </c>
      <c r="R101" s="231"/>
      <c r="S101" s="231" t="s">
        <v>176</v>
      </c>
      <c r="T101" s="231" t="s">
        <v>176</v>
      </c>
      <c r="U101" s="231">
        <v>0</v>
      </c>
      <c r="V101" s="231">
        <f>ROUND(E101*U101,2)</f>
        <v>0</v>
      </c>
      <c r="W101" s="231"/>
      <c r="X101" s="231" t="s">
        <v>196</v>
      </c>
      <c r="Y101" s="231" t="s">
        <v>178</v>
      </c>
      <c r="Z101" s="211"/>
      <c r="AA101" s="211"/>
      <c r="AB101" s="211"/>
      <c r="AC101" s="211"/>
      <c r="AD101" s="211"/>
      <c r="AE101" s="211"/>
      <c r="AF101" s="211"/>
      <c r="AG101" s="211" t="s">
        <v>197</v>
      </c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ht="22.5" outlineLevel="1" x14ac:dyDescent="0.2">
      <c r="A102" s="248">
        <v>30</v>
      </c>
      <c r="B102" s="249" t="s">
        <v>311</v>
      </c>
      <c r="C102" s="255" t="s">
        <v>312</v>
      </c>
      <c r="D102" s="250" t="s">
        <v>313</v>
      </c>
      <c r="E102" s="251">
        <v>60</v>
      </c>
      <c r="F102" s="252"/>
      <c r="G102" s="253">
        <f>ROUND(E102*F102,2)</f>
        <v>0</v>
      </c>
      <c r="H102" s="232"/>
      <c r="I102" s="231">
        <f>ROUND(E102*H102,2)</f>
        <v>0</v>
      </c>
      <c r="J102" s="232"/>
      <c r="K102" s="231">
        <f>ROUND(E102*J102,2)</f>
        <v>0</v>
      </c>
      <c r="L102" s="231">
        <v>21</v>
      </c>
      <c r="M102" s="231">
        <f>G102*(1+L102/100)</f>
        <v>0</v>
      </c>
      <c r="N102" s="230">
        <v>0</v>
      </c>
      <c r="O102" s="230">
        <f>ROUND(E102*N102,2)</f>
        <v>0</v>
      </c>
      <c r="P102" s="230">
        <v>0</v>
      </c>
      <c r="Q102" s="230">
        <f>ROUND(E102*P102,2)</f>
        <v>0</v>
      </c>
      <c r="R102" s="231"/>
      <c r="S102" s="231" t="s">
        <v>176</v>
      </c>
      <c r="T102" s="231" t="s">
        <v>176</v>
      </c>
      <c r="U102" s="231">
        <v>0</v>
      </c>
      <c r="V102" s="231">
        <f>ROUND(E102*U102,2)</f>
        <v>0</v>
      </c>
      <c r="W102" s="231"/>
      <c r="X102" s="231" t="s">
        <v>196</v>
      </c>
      <c r="Y102" s="231" t="s">
        <v>178</v>
      </c>
      <c r="Z102" s="211"/>
      <c r="AA102" s="211"/>
      <c r="AB102" s="211"/>
      <c r="AC102" s="211"/>
      <c r="AD102" s="211"/>
      <c r="AE102" s="211"/>
      <c r="AF102" s="211"/>
      <c r="AG102" s="211" t="s">
        <v>197</v>
      </c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x14ac:dyDescent="0.2">
      <c r="A103" s="235" t="s">
        <v>171</v>
      </c>
      <c r="B103" s="236" t="s">
        <v>103</v>
      </c>
      <c r="C103" s="254" t="s">
        <v>104</v>
      </c>
      <c r="D103" s="237"/>
      <c r="E103" s="238"/>
      <c r="F103" s="239"/>
      <c r="G103" s="240">
        <f>SUMIF(AG104:AG104,"&lt;&gt;NOR",G104:G104)</f>
        <v>0</v>
      </c>
      <c r="H103" s="234"/>
      <c r="I103" s="234">
        <f>SUM(I104:I104)</f>
        <v>0</v>
      </c>
      <c r="J103" s="234"/>
      <c r="K103" s="234">
        <f>SUM(K104:K104)</f>
        <v>0</v>
      </c>
      <c r="L103" s="234"/>
      <c r="M103" s="234">
        <f>SUM(M104:M104)</f>
        <v>0</v>
      </c>
      <c r="N103" s="233"/>
      <c r="O103" s="233">
        <f>SUM(O104:O104)</f>
        <v>0</v>
      </c>
      <c r="P103" s="233"/>
      <c r="Q103" s="233">
        <f>SUM(Q104:Q104)</f>
        <v>0</v>
      </c>
      <c r="R103" s="234"/>
      <c r="S103" s="234"/>
      <c r="T103" s="234"/>
      <c r="U103" s="234"/>
      <c r="V103" s="234">
        <f>SUM(V104:V104)</f>
        <v>58.39</v>
      </c>
      <c r="W103" s="234"/>
      <c r="X103" s="234"/>
      <c r="Y103" s="234"/>
      <c r="AG103" t="s">
        <v>172</v>
      </c>
    </row>
    <row r="104" spans="1:60" outlineLevel="1" x14ac:dyDescent="0.2">
      <c r="A104" s="248">
        <v>31</v>
      </c>
      <c r="B104" s="249" t="s">
        <v>314</v>
      </c>
      <c r="C104" s="255" t="s">
        <v>315</v>
      </c>
      <c r="D104" s="250" t="s">
        <v>245</v>
      </c>
      <c r="E104" s="251">
        <v>68.527050000000003</v>
      </c>
      <c r="F104" s="252"/>
      <c r="G104" s="253">
        <f>ROUND(E104*F104,2)</f>
        <v>0</v>
      </c>
      <c r="H104" s="232"/>
      <c r="I104" s="231">
        <f>ROUND(E104*H104,2)</f>
        <v>0</v>
      </c>
      <c r="J104" s="232"/>
      <c r="K104" s="231">
        <f>ROUND(E104*J104,2)</f>
        <v>0</v>
      </c>
      <c r="L104" s="231">
        <v>21</v>
      </c>
      <c r="M104" s="231">
        <f>G104*(1+L104/100)</f>
        <v>0</v>
      </c>
      <c r="N104" s="230">
        <v>0</v>
      </c>
      <c r="O104" s="230">
        <f>ROUND(E104*N104,2)</f>
        <v>0</v>
      </c>
      <c r="P104" s="230">
        <v>0</v>
      </c>
      <c r="Q104" s="230">
        <f>ROUND(E104*P104,2)</f>
        <v>0</v>
      </c>
      <c r="R104" s="231"/>
      <c r="S104" s="231" t="s">
        <v>176</v>
      </c>
      <c r="T104" s="231" t="s">
        <v>176</v>
      </c>
      <c r="U104" s="231">
        <v>0.85199999999999998</v>
      </c>
      <c r="V104" s="231">
        <f>ROUND(E104*U104,2)</f>
        <v>58.39</v>
      </c>
      <c r="W104" s="231"/>
      <c r="X104" s="231" t="s">
        <v>316</v>
      </c>
      <c r="Y104" s="231" t="s">
        <v>178</v>
      </c>
      <c r="Z104" s="211"/>
      <c r="AA104" s="211"/>
      <c r="AB104" s="211"/>
      <c r="AC104" s="211"/>
      <c r="AD104" s="211"/>
      <c r="AE104" s="211"/>
      <c r="AF104" s="211"/>
      <c r="AG104" s="211" t="s">
        <v>317</v>
      </c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x14ac:dyDescent="0.2">
      <c r="A105" s="235" t="s">
        <v>171</v>
      </c>
      <c r="B105" s="236" t="s">
        <v>105</v>
      </c>
      <c r="C105" s="254" t="s">
        <v>106</v>
      </c>
      <c r="D105" s="237"/>
      <c r="E105" s="238"/>
      <c r="F105" s="239"/>
      <c r="G105" s="240">
        <f>SUMIF(AG106:AG108,"&lt;&gt;NOR",G106:G108)</f>
        <v>0</v>
      </c>
      <c r="H105" s="234"/>
      <c r="I105" s="234">
        <f>SUM(I106:I108)</f>
        <v>0</v>
      </c>
      <c r="J105" s="234"/>
      <c r="K105" s="234">
        <f>SUM(K106:K108)</f>
        <v>0</v>
      </c>
      <c r="L105" s="234"/>
      <c r="M105" s="234">
        <f>SUM(M106:M108)</f>
        <v>0</v>
      </c>
      <c r="N105" s="233"/>
      <c r="O105" s="233">
        <f>SUM(O106:O108)</f>
        <v>0.39</v>
      </c>
      <c r="P105" s="233"/>
      <c r="Q105" s="233">
        <f>SUM(Q106:Q108)</f>
        <v>0</v>
      </c>
      <c r="R105" s="234"/>
      <c r="S105" s="234"/>
      <c r="T105" s="234"/>
      <c r="U105" s="234"/>
      <c r="V105" s="234">
        <f>SUM(V106:V108)</f>
        <v>64.58</v>
      </c>
      <c r="W105" s="234"/>
      <c r="X105" s="234"/>
      <c r="Y105" s="234"/>
      <c r="AG105" t="s">
        <v>172</v>
      </c>
    </row>
    <row r="106" spans="1:60" ht="33.75" outlineLevel="1" x14ac:dyDescent="0.2">
      <c r="A106" s="242">
        <v>32</v>
      </c>
      <c r="B106" s="243" t="s">
        <v>318</v>
      </c>
      <c r="C106" s="256" t="s">
        <v>319</v>
      </c>
      <c r="D106" s="244" t="s">
        <v>202</v>
      </c>
      <c r="E106" s="245">
        <v>177.69800000000001</v>
      </c>
      <c r="F106" s="246"/>
      <c r="G106" s="247">
        <f>ROUND(E106*F106,2)</f>
        <v>0</v>
      </c>
      <c r="H106" s="232"/>
      <c r="I106" s="231">
        <f>ROUND(E106*H106,2)</f>
        <v>0</v>
      </c>
      <c r="J106" s="232"/>
      <c r="K106" s="231">
        <f>ROUND(E106*J106,2)</f>
        <v>0</v>
      </c>
      <c r="L106" s="231">
        <v>21</v>
      </c>
      <c r="M106" s="231">
        <f>G106*(1+L106/100)</f>
        <v>0</v>
      </c>
      <c r="N106" s="230">
        <v>2.1900000000000001E-3</v>
      </c>
      <c r="O106" s="230">
        <f>ROUND(E106*N106,2)</f>
        <v>0.39</v>
      </c>
      <c r="P106" s="230">
        <v>0</v>
      </c>
      <c r="Q106" s="230">
        <f>ROUND(E106*P106,2)</f>
        <v>0</v>
      </c>
      <c r="R106" s="231"/>
      <c r="S106" s="231" t="s">
        <v>176</v>
      </c>
      <c r="T106" s="231" t="s">
        <v>176</v>
      </c>
      <c r="U106" s="231">
        <v>0.36</v>
      </c>
      <c r="V106" s="231">
        <f>ROUND(E106*U106,2)</f>
        <v>63.97</v>
      </c>
      <c r="W106" s="231"/>
      <c r="X106" s="231" t="s">
        <v>196</v>
      </c>
      <c r="Y106" s="231" t="s">
        <v>178</v>
      </c>
      <c r="Z106" s="211"/>
      <c r="AA106" s="211"/>
      <c r="AB106" s="211"/>
      <c r="AC106" s="211"/>
      <c r="AD106" s="211"/>
      <c r="AE106" s="211"/>
      <c r="AF106" s="211"/>
      <c r="AG106" s="211" t="s">
        <v>197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outlineLevel="2" x14ac:dyDescent="0.2">
      <c r="A107" s="228"/>
      <c r="B107" s="229"/>
      <c r="C107" s="273" t="s">
        <v>320</v>
      </c>
      <c r="D107" s="264"/>
      <c r="E107" s="265">
        <v>177.69800000000001</v>
      </c>
      <c r="F107" s="231"/>
      <c r="G107" s="231"/>
      <c r="H107" s="231"/>
      <c r="I107" s="231"/>
      <c r="J107" s="231"/>
      <c r="K107" s="231"/>
      <c r="L107" s="231"/>
      <c r="M107" s="231"/>
      <c r="N107" s="230"/>
      <c r="O107" s="230"/>
      <c r="P107" s="230"/>
      <c r="Q107" s="230"/>
      <c r="R107" s="231"/>
      <c r="S107" s="231"/>
      <c r="T107" s="231"/>
      <c r="U107" s="231"/>
      <c r="V107" s="231"/>
      <c r="W107" s="231"/>
      <c r="X107" s="231"/>
      <c r="Y107" s="231"/>
      <c r="Z107" s="211"/>
      <c r="AA107" s="211"/>
      <c r="AB107" s="211"/>
      <c r="AC107" s="211"/>
      <c r="AD107" s="211"/>
      <c r="AE107" s="211"/>
      <c r="AF107" s="211"/>
      <c r="AG107" s="211" t="s">
        <v>199</v>
      </c>
      <c r="AH107" s="211">
        <v>0</v>
      </c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outlineLevel="1" x14ac:dyDescent="0.2">
      <c r="A108" s="248">
        <v>33</v>
      </c>
      <c r="B108" s="249" t="s">
        <v>321</v>
      </c>
      <c r="C108" s="255" t="s">
        <v>322</v>
      </c>
      <c r="D108" s="250" t="s">
        <v>245</v>
      </c>
      <c r="E108" s="251">
        <v>0.38916000000000001</v>
      </c>
      <c r="F108" s="252"/>
      <c r="G108" s="253">
        <f>ROUND(E108*F108,2)</f>
        <v>0</v>
      </c>
      <c r="H108" s="232"/>
      <c r="I108" s="231">
        <f>ROUND(E108*H108,2)</f>
        <v>0</v>
      </c>
      <c r="J108" s="232"/>
      <c r="K108" s="231">
        <f>ROUND(E108*J108,2)</f>
        <v>0</v>
      </c>
      <c r="L108" s="231">
        <v>21</v>
      </c>
      <c r="M108" s="231">
        <f>G108*(1+L108/100)</f>
        <v>0</v>
      </c>
      <c r="N108" s="230">
        <v>0</v>
      </c>
      <c r="O108" s="230">
        <f>ROUND(E108*N108,2)</f>
        <v>0</v>
      </c>
      <c r="P108" s="230">
        <v>0</v>
      </c>
      <c r="Q108" s="230">
        <f>ROUND(E108*P108,2)</f>
        <v>0</v>
      </c>
      <c r="R108" s="231"/>
      <c r="S108" s="231" t="s">
        <v>176</v>
      </c>
      <c r="T108" s="231" t="s">
        <v>176</v>
      </c>
      <c r="U108" s="231">
        <v>1.5669999999999999</v>
      </c>
      <c r="V108" s="231">
        <f>ROUND(E108*U108,2)</f>
        <v>0.61</v>
      </c>
      <c r="W108" s="231"/>
      <c r="X108" s="231" t="s">
        <v>316</v>
      </c>
      <c r="Y108" s="231" t="s">
        <v>178</v>
      </c>
      <c r="Z108" s="211"/>
      <c r="AA108" s="211"/>
      <c r="AB108" s="211"/>
      <c r="AC108" s="211"/>
      <c r="AD108" s="211"/>
      <c r="AE108" s="211"/>
      <c r="AF108" s="211"/>
      <c r="AG108" s="211" t="s">
        <v>317</v>
      </c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x14ac:dyDescent="0.2">
      <c r="A109" s="235" t="s">
        <v>171</v>
      </c>
      <c r="B109" s="236" t="s">
        <v>107</v>
      </c>
      <c r="C109" s="254" t="s">
        <v>108</v>
      </c>
      <c r="D109" s="237"/>
      <c r="E109" s="238"/>
      <c r="F109" s="239"/>
      <c r="G109" s="240">
        <f>SUMIF(AG110:AG138,"&lt;&gt;NOR",G110:G138)</f>
        <v>0</v>
      </c>
      <c r="H109" s="234"/>
      <c r="I109" s="234">
        <f>SUM(I110:I138)</f>
        <v>0</v>
      </c>
      <c r="J109" s="234"/>
      <c r="K109" s="234">
        <f>SUM(K110:K138)</f>
        <v>0</v>
      </c>
      <c r="L109" s="234"/>
      <c r="M109" s="234">
        <f>SUM(M110:M138)</f>
        <v>0</v>
      </c>
      <c r="N109" s="233"/>
      <c r="O109" s="233">
        <f>SUM(O110:O138)</f>
        <v>1.07</v>
      </c>
      <c r="P109" s="233"/>
      <c r="Q109" s="233">
        <f>SUM(Q110:Q138)</f>
        <v>0</v>
      </c>
      <c r="R109" s="234"/>
      <c r="S109" s="234"/>
      <c r="T109" s="234"/>
      <c r="U109" s="234"/>
      <c r="V109" s="234">
        <f>SUM(V110:V138)</f>
        <v>33.660000000000004</v>
      </c>
      <c r="W109" s="234"/>
      <c r="X109" s="234"/>
      <c r="Y109" s="234"/>
      <c r="AG109" t="s">
        <v>172</v>
      </c>
    </row>
    <row r="110" spans="1:60" outlineLevel="1" x14ac:dyDescent="0.2">
      <c r="A110" s="242">
        <v>34</v>
      </c>
      <c r="B110" s="243" t="s">
        <v>323</v>
      </c>
      <c r="C110" s="256" t="s">
        <v>324</v>
      </c>
      <c r="D110" s="244" t="s">
        <v>202</v>
      </c>
      <c r="E110" s="245">
        <v>212</v>
      </c>
      <c r="F110" s="246"/>
      <c r="G110" s="247">
        <f>ROUND(E110*F110,2)</f>
        <v>0</v>
      </c>
      <c r="H110" s="232"/>
      <c r="I110" s="231">
        <f>ROUND(E110*H110,2)</f>
        <v>0</v>
      </c>
      <c r="J110" s="232"/>
      <c r="K110" s="231">
        <f>ROUND(E110*J110,2)</f>
        <v>0</v>
      </c>
      <c r="L110" s="231">
        <v>21</v>
      </c>
      <c r="M110" s="231">
        <f>G110*(1+L110/100)</f>
        <v>0</v>
      </c>
      <c r="N110" s="230">
        <v>1.0000000000000001E-5</v>
      </c>
      <c r="O110" s="230">
        <f>ROUND(E110*N110,2)</f>
        <v>0</v>
      </c>
      <c r="P110" s="230">
        <v>0</v>
      </c>
      <c r="Q110" s="230">
        <f>ROUND(E110*P110,2)</f>
        <v>0</v>
      </c>
      <c r="R110" s="231"/>
      <c r="S110" s="231" t="s">
        <v>176</v>
      </c>
      <c r="T110" s="231" t="s">
        <v>176</v>
      </c>
      <c r="U110" s="231">
        <v>7.0000000000000007E-2</v>
      </c>
      <c r="V110" s="231">
        <f>ROUND(E110*U110,2)</f>
        <v>14.84</v>
      </c>
      <c r="W110" s="231"/>
      <c r="X110" s="231" t="s">
        <v>196</v>
      </c>
      <c r="Y110" s="231" t="s">
        <v>178</v>
      </c>
      <c r="Z110" s="211"/>
      <c r="AA110" s="211"/>
      <c r="AB110" s="211"/>
      <c r="AC110" s="211"/>
      <c r="AD110" s="211"/>
      <c r="AE110" s="211"/>
      <c r="AF110" s="211"/>
      <c r="AG110" s="211" t="s">
        <v>197</v>
      </c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outlineLevel="2" x14ac:dyDescent="0.2">
      <c r="A111" s="228"/>
      <c r="B111" s="229"/>
      <c r="C111" s="273" t="s">
        <v>325</v>
      </c>
      <c r="D111" s="264"/>
      <c r="E111" s="265">
        <v>12.33</v>
      </c>
      <c r="F111" s="231"/>
      <c r="G111" s="231"/>
      <c r="H111" s="231"/>
      <c r="I111" s="231"/>
      <c r="J111" s="231"/>
      <c r="K111" s="231"/>
      <c r="L111" s="231"/>
      <c r="M111" s="231"/>
      <c r="N111" s="230"/>
      <c r="O111" s="230"/>
      <c r="P111" s="230"/>
      <c r="Q111" s="230"/>
      <c r="R111" s="231"/>
      <c r="S111" s="231"/>
      <c r="T111" s="231"/>
      <c r="U111" s="231"/>
      <c r="V111" s="231"/>
      <c r="W111" s="231"/>
      <c r="X111" s="231"/>
      <c r="Y111" s="231"/>
      <c r="Z111" s="211"/>
      <c r="AA111" s="211"/>
      <c r="AB111" s="211"/>
      <c r="AC111" s="211"/>
      <c r="AD111" s="211"/>
      <c r="AE111" s="211"/>
      <c r="AF111" s="211"/>
      <c r="AG111" s="211" t="s">
        <v>199</v>
      </c>
      <c r="AH111" s="211">
        <v>0</v>
      </c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outlineLevel="3" x14ac:dyDescent="0.2">
      <c r="A112" s="228"/>
      <c r="B112" s="229"/>
      <c r="C112" s="273" t="s">
        <v>326</v>
      </c>
      <c r="D112" s="264"/>
      <c r="E112" s="265">
        <v>154.52000000000001</v>
      </c>
      <c r="F112" s="231"/>
      <c r="G112" s="231"/>
      <c r="H112" s="231"/>
      <c r="I112" s="231"/>
      <c r="J112" s="231"/>
      <c r="K112" s="231"/>
      <c r="L112" s="231"/>
      <c r="M112" s="231"/>
      <c r="N112" s="230"/>
      <c r="O112" s="230"/>
      <c r="P112" s="230"/>
      <c r="Q112" s="230"/>
      <c r="R112" s="231"/>
      <c r="S112" s="231"/>
      <c r="T112" s="231"/>
      <c r="U112" s="231"/>
      <c r="V112" s="231"/>
      <c r="W112" s="231"/>
      <c r="X112" s="231"/>
      <c r="Y112" s="231"/>
      <c r="Z112" s="211"/>
      <c r="AA112" s="211"/>
      <c r="AB112" s="211"/>
      <c r="AC112" s="211"/>
      <c r="AD112" s="211"/>
      <c r="AE112" s="211"/>
      <c r="AF112" s="211"/>
      <c r="AG112" s="211" t="s">
        <v>199</v>
      </c>
      <c r="AH112" s="211">
        <v>0</v>
      </c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</row>
    <row r="113" spans="1:60" outlineLevel="3" x14ac:dyDescent="0.2">
      <c r="A113" s="228"/>
      <c r="B113" s="229"/>
      <c r="C113" s="273" t="s">
        <v>327</v>
      </c>
      <c r="D113" s="264"/>
      <c r="E113" s="265">
        <v>10.92</v>
      </c>
      <c r="F113" s="231"/>
      <c r="G113" s="231"/>
      <c r="H113" s="231"/>
      <c r="I113" s="231"/>
      <c r="J113" s="231"/>
      <c r="K113" s="231"/>
      <c r="L113" s="231"/>
      <c r="M113" s="231"/>
      <c r="N113" s="230"/>
      <c r="O113" s="230"/>
      <c r="P113" s="230"/>
      <c r="Q113" s="230"/>
      <c r="R113" s="231"/>
      <c r="S113" s="231"/>
      <c r="T113" s="231"/>
      <c r="U113" s="231"/>
      <c r="V113" s="231"/>
      <c r="W113" s="231"/>
      <c r="X113" s="231"/>
      <c r="Y113" s="231"/>
      <c r="Z113" s="211"/>
      <c r="AA113" s="211"/>
      <c r="AB113" s="211"/>
      <c r="AC113" s="211"/>
      <c r="AD113" s="211"/>
      <c r="AE113" s="211"/>
      <c r="AF113" s="211"/>
      <c r="AG113" s="211" t="s">
        <v>199</v>
      </c>
      <c r="AH113" s="211">
        <v>0</v>
      </c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outlineLevel="3" x14ac:dyDescent="0.2">
      <c r="A114" s="228"/>
      <c r="B114" s="229"/>
      <c r="C114" s="273" t="s">
        <v>328</v>
      </c>
      <c r="D114" s="264"/>
      <c r="E114" s="265">
        <v>10.62</v>
      </c>
      <c r="F114" s="231"/>
      <c r="G114" s="231"/>
      <c r="H114" s="231"/>
      <c r="I114" s="231"/>
      <c r="J114" s="231"/>
      <c r="K114" s="231"/>
      <c r="L114" s="231"/>
      <c r="M114" s="231"/>
      <c r="N114" s="230"/>
      <c r="O114" s="230"/>
      <c r="P114" s="230"/>
      <c r="Q114" s="230"/>
      <c r="R114" s="231"/>
      <c r="S114" s="231"/>
      <c r="T114" s="231"/>
      <c r="U114" s="231"/>
      <c r="V114" s="231"/>
      <c r="W114" s="231"/>
      <c r="X114" s="231"/>
      <c r="Y114" s="231"/>
      <c r="Z114" s="211"/>
      <c r="AA114" s="211"/>
      <c r="AB114" s="211"/>
      <c r="AC114" s="211"/>
      <c r="AD114" s="211"/>
      <c r="AE114" s="211"/>
      <c r="AF114" s="211"/>
      <c r="AG114" s="211" t="s">
        <v>199</v>
      </c>
      <c r="AH114" s="211">
        <v>0</v>
      </c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outlineLevel="3" x14ac:dyDescent="0.2">
      <c r="A115" s="228"/>
      <c r="B115" s="229"/>
      <c r="C115" s="273" t="s">
        <v>329</v>
      </c>
      <c r="D115" s="264"/>
      <c r="E115" s="265">
        <v>9.9600000000000009</v>
      </c>
      <c r="F115" s="231"/>
      <c r="G115" s="231"/>
      <c r="H115" s="231"/>
      <c r="I115" s="231"/>
      <c r="J115" s="231"/>
      <c r="K115" s="231"/>
      <c r="L115" s="231"/>
      <c r="M115" s="231"/>
      <c r="N115" s="230"/>
      <c r="O115" s="230"/>
      <c r="P115" s="230"/>
      <c r="Q115" s="230"/>
      <c r="R115" s="231"/>
      <c r="S115" s="231"/>
      <c r="T115" s="231"/>
      <c r="U115" s="231"/>
      <c r="V115" s="231"/>
      <c r="W115" s="231"/>
      <c r="X115" s="231"/>
      <c r="Y115" s="231"/>
      <c r="Z115" s="211"/>
      <c r="AA115" s="211"/>
      <c r="AB115" s="211"/>
      <c r="AC115" s="211"/>
      <c r="AD115" s="211"/>
      <c r="AE115" s="211"/>
      <c r="AF115" s="211"/>
      <c r="AG115" s="211" t="s">
        <v>199</v>
      </c>
      <c r="AH115" s="211">
        <v>0</v>
      </c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outlineLevel="3" x14ac:dyDescent="0.2">
      <c r="A116" s="228"/>
      <c r="B116" s="229"/>
      <c r="C116" s="273" t="s">
        <v>330</v>
      </c>
      <c r="D116" s="264"/>
      <c r="E116" s="265">
        <v>7.17</v>
      </c>
      <c r="F116" s="231"/>
      <c r="G116" s="231"/>
      <c r="H116" s="231"/>
      <c r="I116" s="231"/>
      <c r="J116" s="231"/>
      <c r="K116" s="231"/>
      <c r="L116" s="231"/>
      <c r="M116" s="231"/>
      <c r="N116" s="230"/>
      <c r="O116" s="230"/>
      <c r="P116" s="230"/>
      <c r="Q116" s="230"/>
      <c r="R116" s="231"/>
      <c r="S116" s="231"/>
      <c r="T116" s="231"/>
      <c r="U116" s="231"/>
      <c r="V116" s="231"/>
      <c r="W116" s="231"/>
      <c r="X116" s="231"/>
      <c r="Y116" s="231"/>
      <c r="Z116" s="211"/>
      <c r="AA116" s="211"/>
      <c r="AB116" s="211"/>
      <c r="AC116" s="211"/>
      <c r="AD116" s="211"/>
      <c r="AE116" s="211"/>
      <c r="AF116" s="211"/>
      <c r="AG116" s="211" t="s">
        <v>199</v>
      </c>
      <c r="AH116" s="211">
        <v>0</v>
      </c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outlineLevel="3" x14ac:dyDescent="0.2">
      <c r="A117" s="228"/>
      <c r="B117" s="229"/>
      <c r="C117" s="273" t="s">
        <v>331</v>
      </c>
      <c r="D117" s="264"/>
      <c r="E117" s="265">
        <v>6.48</v>
      </c>
      <c r="F117" s="231"/>
      <c r="G117" s="231"/>
      <c r="H117" s="231"/>
      <c r="I117" s="231"/>
      <c r="J117" s="231"/>
      <c r="K117" s="231"/>
      <c r="L117" s="231"/>
      <c r="M117" s="231"/>
      <c r="N117" s="230"/>
      <c r="O117" s="230"/>
      <c r="P117" s="230"/>
      <c r="Q117" s="230"/>
      <c r="R117" s="231"/>
      <c r="S117" s="231"/>
      <c r="T117" s="231"/>
      <c r="U117" s="231"/>
      <c r="V117" s="231"/>
      <c r="W117" s="231"/>
      <c r="X117" s="231"/>
      <c r="Y117" s="231"/>
      <c r="Z117" s="211"/>
      <c r="AA117" s="211"/>
      <c r="AB117" s="211"/>
      <c r="AC117" s="211"/>
      <c r="AD117" s="211"/>
      <c r="AE117" s="211"/>
      <c r="AF117" s="211"/>
      <c r="AG117" s="211" t="s">
        <v>199</v>
      </c>
      <c r="AH117" s="211">
        <v>0</v>
      </c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</row>
    <row r="118" spans="1:60" ht="22.5" outlineLevel="1" x14ac:dyDescent="0.2">
      <c r="A118" s="242">
        <v>35</v>
      </c>
      <c r="B118" s="243" t="s">
        <v>332</v>
      </c>
      <c r="C118" s="256" t="s">
        <v>333</v>
      </c>
      <c r="D118" s="244" t="s">
        <v>202</v>
      </c>
      <c r="E118" s="245">
        <v>212</v>
      </c>
      <c r="F118" s="246"/>
      <c r="G118" s="247">
        <f>ROUND(E118*F118,2)</f>
        <v>0</v>
      </c>
      <c r="H118" s="232"/>
      <c r="I118" s="231">
        <f>ROUND(E118*H118,2)</f>
        <v>0</v>
      </c>
      <c r="J118" s="232"/>
      <c r="K118" s="231">
        <f>ROUND(E118*J118,2)</f>
        <v>0</v>
      </c>
      <c r="L118" s="231">
        <v>21</v>
      </c>
      <c r="M118" s="231">
        <f>G118*(1+L118/100)</f>
        <v>0</v>
      </c>
      <c r="N118" s="230">
        <v>0</v>
      </c>
      <c r="O118" s="230">
        <f>ROUND(E118*N118,2)</f>
        <v>0</v>
      </c>
      <c r="P118" s="230">
        <v>0</v>
      </c>
      <c r="Q118" s="230">
        <f>ROUND(E118*P118,2)</f>
        <v>0</v>
      </c>
      <c r="R118" s="231"/>
      <c r="S118" s="231" t="s">
        <v>176</v>
      </c>
      <c r="T118" s="231" t="s">
        <v>176</v>
      </c>
      <c r="U118" s="231">
        <v>0.08</v>
      </c>
      <c r="V118" s="231">
        <f>ROUND(E118*U118,2)</f>
        <v>16.96</v>
      </c>
      <c r="W118" s="231"/>
      <c r="X118" s="231" t="s">
        <v>196</v>
      </c>
      <c r="Y118" s="231" t="s">
        <v>178</v>
      </c>
      <c r="Z118" s="211"/>
      <c r="AA118" s="211"/>
      <c r="AB118" s="211"/>
      <c r="AC118" s="211"/>
      <c r="AD118" s="211"/>
      <c r="AE118" s="211"/>
      <c r="AF118" s="211"/>
      <c r="AG118" s="211" t="s">
        <v>197</v>
      </c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outlineLevel="2" x14ac:dyDescent="0.2">
      <c r="A119" s="228"/>
      <c r="B119" s="229"/>
      <c r="C119" s="273" t="s">
        <v>325</v>
      </c>
      <c r="D119" s="264"/>
      <c r="E119" s="265">
        <v>12.33</v>
      </c>
      <c r="F119" s="231"/>
      <c r="G119" s="231"/>
      <c r="H119" s="231"/>
      <c r="I119" s="231"/>
      <c r="J119" s="231"/>
      <c r="K119" s="231"/>
      <c r="L119" s="231"/>
      <c r="M119" s="231"/>
      <c r="N119" s="230"/>
      <c r="O119" s="230"/>
      <c r="P119" s="230"/>
      <c r="Q119" s="230"/>
      <c r="R119" s="231"/>
      <c r="S119" s="231"/>
      <c r="T119" s="231"/>
      <c r="U119" s="231"/>
      <c r="V119" s="231"/>
      <c r="W119" s="231"/>
      <c r="X119" s="231"/>
      <c r="Y119" s="231"/>
      <c r="Z119" s="211"/>
      <c r="AA119" s="211"/>
      <c r="AB119" s="211"/>
      <c r="AC119" s="211"/>
      <c r="AD119" s="211"/>
      <c r="AE119" s="211"/>
      <c r="AF119" s="211"/>
      <c r="AG119" s="211" t="s">
        <v>199</v>
      </c>
      <c r="AH119" s="211">
        <v>0</v>
      </c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3" x14ac:dyDescent="0.2">
      <c r="A120" s="228"/>
      <c r="B120" s="229"/>
      <c r="C120" s="273" t="s">
        <v>326</v>
      </c>
      <c r="D120" s="264"/>
      <c r="E120" s="265">
        <v>154.52000000000001</v>
      </c>
      <c r="F120" s="231"/>
      <c r="G120" s="231"/>
      <c r="H120" s="231"/>
      <c r="I120" s="231"/>
      <c r="J120" s="231"/>
      <c r="K120" s="231"/>
      <c r="L120" s="231"/>
      <c r="M120" s="231"/>
      <c r="N120" s="230"/>
      <c r="O120" s="230"/>
      <c r="P120" s="230"/>
      <c r="Q120" s="230"/>
      <c r="R120" s="231"/>
      <c r="S120" s="231"/>
      <c r="T120" s="231"/>
      <c r="U120" s="231"/>
      <c r="V120" s="231"/>
      <c r="W120" s="231"/>
      <c r="X120" s="231"/>
      <c r="Y120" s="231"/>
      <c r="Z120" s="211"/>
      <c r="AA120" s="211"/>
      <c r="AB120" s="211"/>
      <c r="AC120" s="211"/>
      <c r="AD120" s="211"/>
      <c r="AE120" s="211"/>
      <c r="AF120" s="211"/>
      <c r="AG120" s="211" t="s">
        <v>199</v>
      </c>
      <c r="AH120" s="211">
        <v>0</v>
      </c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outlineLevel="3" x14ac:dyDescent="0.2">
      <c r="A121" s="228"/>
      <c r="B121" s="229"/>
      <c r="C121" s="273" t="s">
        <v>327</v>
      </c>
      <c r="D121" s="264"/>
      <c r="E121" s="265">
        <v>10.92</v>
      </c>
      <c r="F121" s="231"/>
      <c r="G121" s="231"/>
      <c r="H121" s="231"/>
      <c r="I121" s="231"/>
      <c r="J121" s="231"/>
      <c r="K121" s="231"/>
      <c r="L121" s="231"/>
      <c r="M121" s="231"/>
      <c r="N121" s="230"/>
      <c r="O121" s="230"/>
      <c r="P121" s="230"/>
      <c r="Q121" s="230"/>
      <c r="R121" s="231"/>
      <c r="S121" s="231"/>
      <c r="T121" s="231"/>
      <c r="U121" s="231"/>
      <c r="V121" s="231"/>
      <c r="W121" s="231"/>
      <c r="X121" s="231"/>
      <c r="Y121" s="231"/>
      <c r="Z121" s="211"/>
      <c r="AA121" s="211"/>
      <c r="AB121" s="211"/>
      <c r="AC121" s="211"/>
      <c r="AD121" s="211"/>
      <c r="AE121" s="211"/>
      <c r="AF121" s="211"/>
      <c r="AG121" s="211" t="s">
        <v>199</v>
      </c>
      <c r="AH121" s="211">
        <v>0</v>
      </c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outlineLevel="3" x14ac:dyDescent="0.2">
      <c r="A122" s="228"/>
      <c r="B122" s="229"/>
      <c r="C122" s="273" t="s">
        <v>328</v>
      </c>
      <c r="D122" s="264"/>
      <c r="E122" s="265">
        <v>10.62</v>
      </c>
      <c r="F122" s="231"/>
      <c r="G122" s="231"/>
      <c r="H122" s="231"/>
      <c r="I122" s="231"/>
      <c r="J122" s="231"/>
      <c r="K122" s="231"/>
      <c r="L122" s="231"/>
      <c r="M122" s="231"/>
      <c r="N122" s="230"/>
      <c r="O122" s="230"/>
      <c r="P122" s="230"/>
      <c r="Q122" s="230"/>
      <c r="R122" s="231"/>
      <c r="S122" s="231"/>
      <c r="T122" s="231"/>
      <c r="U122" s="231"/>
      <c r="V122" s="231"/>
      <c r="W122" s="231"/>
      <c r="X122" s="231"/>
      <c r="Y122" s="231"/>
      <c r="Z122" s="211"/>
      <c r="AA122" s="211"/>
      <c r="AB122" s="211"/>
      <c r="AC122" s="211"/>
      <c r="AD122" s="211"/>
      <c r="AE122" s="211"/>
      <c r="AF122" s="211"/>
      <c r="AG122" s="211" t="s">
        <v>199</v>
      </c>
      <c r="AH122" s="211">
        <v>0</v>
      </c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</row>
    <row r="123" spans="1:60" outlineLevel="3" x14ac:dyDescent="0.2">
      <c r="A123" s="228"/>
      <c r="B123" s="229"/>
      <c r="C123" s="273" t="s">
        <v>329</v>
      </c>
      <c r="D123" s="264"/>
      <c r="E123" s="265">
        <v>9.9600000000000009</v>
      </c>
      <c r="F123" s="231"/>
      <c r="G123" s="231"/>
      <c r="H123" s="231"/>
      <c r="I123" s="231"/>
      <c r="J123" s="231"/>
      <c r="K123" s="231"/>
      <c r="L123" s="231"/>
      <c r="M123" s="231"/>
      <c r="N123" s="230"/>
      <c r="O123" s="230"/>
      <c r="P123" s="230"/>
      <c r="Q123" s="230"/>
      <c r="R123" s="231"/>
      <c r="S123" s="231"/>
      <c r="T123" s="231"/>
      <c r="U123" s="231"/>
      <c r="V123" s="231"/>
      <c r="W123" s="231"/>
      <c r="X123" s="231"/>
      <c r="Y123" s="231"/>
      <c r="Z123" s="211"/>
      <c r="AA123" s="211"/>
      <c r="AB123" s="211"/>
      <c r="AC123" s="211"/>
      <c r="AD123" s="211"/>
      <c r="AE123" s="211"/>
      <c r="AF123" s="211"/>
      <c r="AG123" s="211" t="s">
        <v>199</v>
      </c>
      <c r="AH123" s="211">
        <v>0</v>
      </c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outlineLevel="3" x14ac:dyDescent="0.2">
      <c r="A124" s="228"/>
      <c r="B124" s="229"/>
      <c r="C124" s="273" t="s">
        <v>330</v>
      </c>
      <c r="D124" s="264"/>
      <c r="E124" s="265">
        <v>7.17</v>
      </c>
      <c r="F124" s="231"/>
      <c r="G124" s="231"/>
      <c r="H124" s="231"/>
      <c r="I124" s="231"/>
      <c r="J124" s="231"/>
      <c r="K124" s="231"/>
      <c r="L124" s="231"/>
      <c r="M124" s="231"/>
      <c r="N124" s="230"/>
      <c r="O124" s="230"/>
      <c r="P124" s="230"/>
      <c r="Q124" s="230"/>
      <c r="R124" s="231"/>
      <c r="S124" s="231"/>
      <c r="T124" s="231"/>
      <c r="U124" s="231"/>
      <c r="V124" s="231"/>
      <c r="W124" s="231"/>
      <c r="X124" s="231"/>
      <c r="Y124" s="231"/>
      <c r="Z124" s="211"/>
      <c r="AA124" s="211"/>
      <c r="AB124" s="211"/>
      <c r="AC124" s="211"/>
      <c r="AD124" s="211"/>
      <c r="AE124" s="211"/>
      <c r="AF124" s="211"/>
      <c r="AG124" s="211" t="s">
        <v>199</v>
      </c>
      <c r="AH124" s="211">
        <v>0</v>
      </c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outlineLevel="3" x14ac:dyDescent="0.2">
      <c r="A125" s="228"/>
      <c r="B125" s="229"/>
      <c r="C125" s="273" t="s">
        <v>331</v>
      </c>
      <c r="D125" s="264"/>
      <c r="E125" s="265">
        <v>6.48</v>
      </c>
      <c r="F125" s="231"/>
      <c r="G125" s="231"/>
      <c r="H125" s="231"/>
      <c r="I125" s="231"/>
      <c r="J125" s="231"/>
      <c r="K125" s="231"/>
      <c r="L125" s="231"/>
      <c r="M125" s="231"/>
      <c r="N125" s="230"/>
      <c r="O125" s="230"/>
      <c r="P125" s="230"/>
      <c r="Q125" s="230"/>
      <c r="R125" s="231"/>
      <c r="S125" s="231"/>
      <c r="T125" s="231"/>
      <c r="U125" s="231"/>
      <c r="V125" s="231"/>
      <c r="W125" s="231"/>
      <c r="X125" s="231"/>
      <c r="Y125" s="231"/>
      <c r="Z125" s="211"/>
      <c r="AA125" s="211"/>
      <c r="AB125" s="211"/>
      <c r="AC125" s="211"/>
      <c r="AD125" s="211"/>
      <c r="AE125" s="211"/>
      <c r="AF125" s="211"/>
      <c r="AG125" s="211" t="s">
        <v>199</v>
      </c>
      <c r="AH125" s="211">
        <v>0</v>
      </c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</row>
    <row r="126" spans="1:60" outlineLevel="1" x14ac:dyDescent="0.2">
      <c r="A126" s="242">
        <v>36</v>
      </c>
      <c r="B126" s="243" t="s">
        <v>334</v>
      </c>
      <c r="C126" s="256" t="s">
        <v>335</v>
      </c>
      <c r="D126" s="244" t="s">
        <v>202</v>
      </c>
      <c r="E126" s="245">
        <v>126.456</v>
      </c>
      <c r="F126" s="246"/>
      <c r="G126" s="247">
        <f>ROUND(E126*F126,2)</f>
        <v>0</v>
      </c>
      <c r="H126" s="232"/>
      <c r="I126" s="231">
        <f>ROUND(E126*H126,2)</f>
        <v>0</v>
      </c>
      <c r="J126" s="232"/>
      <c r="K126" s="231">
        <f>ROUND(E126*J126,2)</f>
        <v>0</v>
      </c>
      <c r="L126" s="231">
        <v>21</v>
      </c>
      <c r="M126" s="231">
        <f>G126*(1+L126/100)</f>
        <v>0</v>
      </c>
      <c r="N126" s="230">
        <v>6.0000000000000001E-3</v>
      </c>
      <c r="O126" s="230">
        <f>ROUND(E126*N126,2)</f>
        <v>0.76</v>
      </c>
      <c r="P126" s="230">
        <v>0</v>
      </c>
      <c r="Q126" s="230">
        <f>ROUND(E126*P126,2)</f>
        <v>0</v>
      </c>
      <c r="R126" s="231" t="s">
        <v>336</v>
      </c>
      <c r="S126" s="231" t="s">
        <v>176</v>
      </c>
      <c r="T126" s="231" t="s">
        <v>176</v>
      </c>
      <c r="U126" s="231">
        <v>0</v>
      </c>
      <c r="V126" s="231">
        <f>ROUND(E126*U126,2)</f>
        <v>0</v>
      </c>
      <c r="W126" s="231"/>
      <c r="X126" s="231" t="s">
        <v>337</v>
      </c>
      <c r="Y126" s="231" t="s">
        <v>178</v>
      </c>
      <c r="Z126" s="211"/>
      <c r="AA126" s="211"/>
      <c r="AB126" s="211"/>
      <c r="AC126" s="211"/>
      <c r="AD126" s="211"/>
      <c r="AE126" s="211"/>
      <c r="AF126" s="211"/>
      <c r="AG126" s="211" t="s">
        <v>338</v>
      </c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outlineLevel="2" x14ac:dyDescent="0.2">
      <c r="A127" s="228"/>
      <c r="B127" s="229"/>
      <c r="C127" s="274" t="s">
        <v>339</v>
      </c>
      <c r="D127" s="266"/>
      <c r="E127" s="267"/>
      <c r="F127" s="231"/>
      <c r="G127" s="231"/>
      <c r="H127" s="231"/>
      <c r="I127" s="231"/>
      <c r="J127" s="231"/>
      <c r="K127" s="231"/>
      <c r="L127" s="231"/>
      <c r="M127" s="231"/>
      <c r="N127" s="230"/>
      <c r="O127" s="230"/>
      <c r="P127" s="230"/>
      <c r="Q127" s="230"/>
      <c r="R127" s="231"/>
      <c r="S127" s="231"/>
      <c r="T127" s="231"/>
      <c r="U127" s="231"/>
      <c r="V127" s="231"/>
      <c r="W127" s="231"/>
      <c r="X127" s="231"/>
      <c r="Y127" s="231"/>
      <c r="Z127" s="211"/>
      <c r="AA127" s="211"/>
      <c r="AB127" s="211"/>
      <c r="AC127" s="211"/>
      <c r="AD127" s="211"/>
      <c r="AE127" s="211"/>
      <c r="AF127" s="211"/>
      <c r="AG127" s="211" t="s">
        <v>199</v>
      </c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</row>
    <row r="128" spans="1:60" outlineLevel="3" x14ac:dyDescent="0.2">
      <c r="A128" s="228"/>
      <c r="B128" s="229"/>
      <c r="C128" s="275" t="s">
        <v>340</v>
      </c>
      <c r="D128" s="266"/>
      <c r="E128" s="267">
        <v>13.563000000000001</v>
      </c>
      <c r="F128" s="231"/>
      <c r="G128" s="231"/>
      <c r="H128" s="231"/>
      <c r="I128" s="231"/>
      <c r="J128" s="231"/>
      <c r="K128" s="231"/>
      <c r="L128" s="231"/>
      <c r="M128" s="231"/>
      <c r="N128" s="230"/>
      <c r="O128" s="230"/>
      <c r="P128" s="230"/>
      <c r="Q128" s="230"/>
      <c r="R128" s="231"/>
      <c r="S128" s="231"/>
      <c r="T128" s="231"/>
      <c r="U128" s="231"/>
      <c r="V128" s="231"/>
      <c r="W128" s="231"/>
      <c r="X128" s="231"/>
      <c r="Y128" s="231"/>
      <c r="Z128" s="211"/>
      <c r="AA128" s="211"/>
      <c r="AB128" s="211"/>
      <c r="AC128" s="211"/>
      <c r="AD128" s="211"/>
      <c r="AE128" s="211"/>
      <c r="AF128" s="211"/>
      <c r="AG128" s="211" t="s">
        <v>199</v>
      </c>
      <c r="AH128" s="211">
        <v>2</v>
      </c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outlineLevel="3" x14ac:dyDescent="0.2">
      <c r="A129" s="228"/>
      <c r="B129" s="229"/>
      <c r="C129" s="275" t="s">
        <v>341</v>
      </c>
      <c r="D129" s="266"/>
      <c r="E129" s="267">
        <v>12.012</v>
      </c>
      <c r="F129" s="231"/>
      <c r="G129" s="231"/>
      <c r="H129" s="231"/>
      <c r="I129" s="231"/>
      <c r="J129" s="231"/>
      <c r="K129" s="231"/>
      <c r="L129" s="231"/>
      <c r="M129" s="231"/>
      <c r="N129" s="230"/>
      <c r="O129" s="230"/>
      <c r="P129" s="230"/>
      <c r="Q129" s="230"/>
      <c r="R129" s="231"/>
      <c r="S129" s="231"/>
      <c r="T129" s="231"/>
      <c r="U129" s="231"/>
      <c r="V129" s="231"/>
      <c r="W129" s="231"/>
      <c r="X129" s="231"/>
      <c r="Y129" s="231"/>
      <c r="Z129" s="211"/>
      <c r="AA129" s="211"/>
      <c r="AB129" s="211"/>
      <c r="AC129" s="211"/>
      <c r="AD129" s="211"/>
      <c r="AE129" s="211"/>
      <c r="AF129" s="211"/>
      <c r="AG129" s="211" t="s">
        <v>199</v>
      </c>
      <c r="AH129" s="211">
        <v>2</v>
      </c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outlineLevel="3" x14ac:dyDescent="0.2">
      <c r="A130" s="228"/>
      <c r="B130" s="229"/>
      <c r="C130" s="275" t="s">
        <v>342</v>
      </c>
      <c r="D130" s="266"/>
      <c r="E130" s="267">
        <v>11.682</v>
      </c>
      <c r="F130" s="231"/>
      <c r="G130" s="231"/>
      <c r="H130" s="231"/>
      <c r="I130" s="231"/>
      <c r="J130" s="231"/>
      <c r="K130" s="231"/>
      <c r="L130" s="231"/>
      <c r="M130" s="231"/>
      <c r="N130" s="230"/>
      <c r="O130" s="230"/>
      <c r="P130" s="230"/>
      <c r="Q130" s="230"/>
      <c r="R130" s="231"/>
      <c r="S130" s="231"/>
      <c r="T130" s="231"/>
      <c r="U130" s="231"/>
      <c r="V130" s="231"/>
      <c r="W130" s="231"/>
      <c r="X130" s="231"/>
      <c r="Y130" s="231"/>
      <c r="Z130" s="211"/>
      <c r="AA130" s="211"/>
      <c r="AB130" s="211"/>
      <c r="AC130" s="211"/>
      <c r="AD130" s="211"/>
      <c r="AE130" s="211"/>
      <c r="AF130" s="211"/>
      <c r="AG130" s="211" t="s">
        <v>199</v>
      </c>
      <c r="AH130" s="211">
        <v>2</v>
      </c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outlineLevel="3" x14ac:dyDescent="0.2">
      <c r="A131" s="228"/>
      <c r="B131" s="229"/>
      <c r="C131" s="275" t="s">
        <v>343</v>
      </c>
      <c r="D131" s="266"/>
      <c r="E131" s="267">
        <v>10.956</v>
      </c>
      <c r="F131" s="231"/>
      <c r="G131" s="231"/>
      <c r="H131" s="231"/>
      <c r="I131" s="231"/>
      <c r="J131" s="231"/>
      <c r="K131" s="231"/>
      <c r="L131" s="231"/>
      <c r="M131" s="231"/>
      <c r="N131" s="230"/>
      <c r="O131" s="230"/>
      <c r="P131" s="230"/>
      <c r="Q131" s="230"/>
      <c r="R131" s="231"/>
      <c r="S131" s="231"/>
      <c r="T131" s="231"/>
      <c r="U131" s="231"/>
      <c r="V131" s="231"/>
      <c r="W131" s="231"/>
      <c r="X131" s="231"/>
      <c r="Y131" s="231"/>
      <c r="Z131" s="211"/>
      <c r="AA131" s="211"/>
      <c r="AB131" s="211"/>
      <c r="AC131" s="211"/>
      <c r="AD131" s="211"/>
      <c r="AE131" s="211"/>
      <c r="AF131" s="211"/>
      <c r="AG131" s="211" t="s">
        <v>199</v>
      </c>
      <c r="AH131" s="211">
        <v>2</v>
      </c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outlineLevel="3" x14ac:dyDescent="0.2">
      <c r="A132" s="228"/>
      <c r="B132" s="229"/>
      <c r="C132" s="275" t="s">
        <v>344</v>
      </c>
      <c r="D132" s="266"/>
      <c r="E132" s="267">
        <v>7.8869999999999996</v>
      </c>
      <c r="F132" s="231"/>
      <c r="G132" s="231"/>
      <c r="H132" s="231"/>
      <c r="I132" s="231"/>
      <c r="J132" s="231"/>
      <c r="K132" s="231"/>
      <c r="L132" s="231"/>
      <c r="M132" s="231"/>
      <c r="N132" s="230"/>
      <c r="O132" s="230"/>
      <c r="P132" s="230"/>
      <c r="Q132" s="230"/>
      <c r="R132" s="231"/>
      <c r="S132" s="231"/>
      <c r="T132" s="231"/>
      <c r="U132" s="231"/>
      <c r="V132" s="231"/>
      <c r="W132" s="231"/>
      <c r="X132" s="231"/>
      <c r="Y132" s="231"/>
      <c r="Z132" s="211"/>
      <c r="AA132" s="211"/>
      <c r="AB132" s="211"/>
      <c r="AC132" s="211"/>
      <c r="AD132" s="211"/>
      <c r="AE132" s="211"/>
      <c r="AF132" s="211"/>
      <c r="AG132" s="211" t="s">
        <v>199</v>
      </c>
      <c r="AH132" s="211">
        <v>2</v>
      </c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</row>
    <row r="133" spans="1:60" outlineLevel="3" x14ac:dyDescent="0.2">
      <c r="A133" s="228"/>
      <c r="B133" s="229"/>
      <c r="C133" s="275" t="s">
        <v>345</v>
      </c>
      <c r="D133" s="266"/>
      <c r="E133" s="267">
        <v>7.1280000000000001</v>
      </c>
      <c r="F133" s="231"/>
      <c r="G133" s="231"/>
      <c r="H133" s="231"/>
      <c r="I133" s="231"/>
      <c r="J133" s="231"/>
      <c r="K133" s="231"/>
      <c r="L133" s="231"/>
      <c r="M133" s="231"/>
      <c r="N133" s="230"/>
      <c r="O133" s="230"/>
      <c r="P133" s="230"/>
      <c r="Q133" s="230"/>
      <c r="R133" s="231"/>
      <c r="S133" s="231"/>
      <c r="T133" s="231"/>
      <c r="U133" s="231"/>
      <c r="V133" s="231"/>
      <c r="W133" s="231"/>
      <c r="X133" s="231"/>
      <c r="Y133" s="231"/>
      <c r="Z133" s="211"/>
      <c r="AA133" s="211"/>
      <c r="AB133" s="211"/>
      <c r="AC133" s="211"/>
      <c r="AD133" s="211"/>
      <c r="AE133" s="211"/>
      <c r="AF133" s="211"/>
      <c r="AG133" s="211" t="s">
        <v>199</v>
      </c>
      <c r="AH133" s="211">
        <v>2</v>
      </c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outlineLevel="3" x14ac:dyDescent="0.2">
      <c r="A134" s="228"/>
      <c r="B134" s="229"/>
      <c r="C134" s="274" t="s">
        <v>346</v>
      </c>
      <c r="D134" s="266"/>
      <c r="E134" s="267"/>
      <c r="F134" s="231"/>
      <c r="G134" s="231"/>
      <c r="H134" s="231"/>
      <c r="I134" s="231"/>
      <c r="J134" s="231"/>
      <c r="K134" s="231"/>
      <c r="L134" s="231"/>
      <c r="M134" s="231"/>
      <c r="N134" s="230"/>
      <c r="O134" s="230"/>
      <c r="P134" s="230"/>
      <c r="Q134" s="230"/>
      <c r="R134" s="231"/>
      <c r="S134" s="231"/>
      <c r="T134" s="231"/>
      <c r="U134" s="231"/>
      <c r="V134" s="231"/>
      <c r="W134" s="231"/>
      <c r="X134" s="231"/>
      <c r="Y134" s="231"/>
      <c r="Z134" s="211"/>
      <c r="AA134" s="211"/>
      <c r="AB134" s="211"/>
      <c r="AC134" s="211"/>
      <c r="AD134" s="211"/>
      <c r="AE134" s="211"/>
      <c r="AF134" s="211"/>
      <c r="AG134" s="211" t="s">
        <v>199</v>
      </c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outlineLevel="3" x14ac:dyDescent="0.2">
      <c r="A135" s="228"/>
      <c r="B135" s="229"/>
      <c r="C135" s="273" t="s">
        <v>347</v>
      </c>
      <c r="D135" s="264"/>
      <c r="E135" s="265">
        <v>126.456</v>
      </c>
      <c r="F135" s="231"/>
      <c r="G135" s="231"/>
      <c r="H135" s="231"/>
      <c r="I135" s="231"/>
      <c r="J135" s="231"/>
      <c r="K135" s="231"/>
      <c r="L135" s="231"/>
      <c r="M135" s="231"/>
      <c r="N135" s="230"/>
      <c r="O135" s="230"/>
      <c r="P135" s="230"/>
      <c r="Q135" s="230"/>
      <c r="R135" s="231"/>
      <c r="S135" s="231"/>
      <c r="T135" s="231"/>
      <c r="U135" s="231"/>
      <c r="V135" s="231"/>
      <c r="W135" s="231"/>
      <c r="X135" s="231"/>
      <c r="Y135" s="231"/>
      <c r="Z135" s="211"/>
      <c r="AA135" s="211"/>
      <c r="AB135" s="211"/>
      <c r="AC135" s="211"/>
      <c r="AD135" s="211"/>
      <c r="AE135" s="211"/>
      <c r="AF135" s="211"/>
      <c r="AG135" s="211" t="s">
        <v>199</v>
      </c>
      <c r="AH135" s="211">
        <v>0</v>
      </c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outlineLevel="1" x14ac:dyDescent="0.2">
      <c r="A136" s="242">
        <v>37</v>
      </c>
      <c r="B136" s="243" t="s">
        <v>348</v>
      </c>
      <c r="C136" s="256" t="s">
        <v>349</v>
      </c>
      <c r="D136" s="244" t="s">
        <v>202</v>
      </c>
      <c r="E136" s="245">
        <v>169.97200000000001</v>
      </c>
      <c r="F136" s="246"/>
      <c r="G136" s="247">
        <f>ROUND(E136*F136,2)</f>
        <v>0</v>
      </c>
      <c r="H136" s="232"/>
      <c r="I136" s="231">
        <f>ROUND(E136*H136,2)</f>
        <v>0</v>
      </c>
      <c r="J136" s="232"/>
      <c r="K136" s="231">
        <f>ROUND(E136*J136,2)</f>
        <v>0</v>
      </c>
      <c r="L136" s="231">
        <v>21</v>
      </c>
      <c r="M136" s="231">
        <f>G136*(1+L136/100)</f>
        <v>0</v>
      </c>
      <c r="N136" s="230">
        <v>1.8E-3</v>
      </c>
      <c r="O136" s="230">
        <f>ROUND(E136*N136,2)</f>
        <v>0.31</v>
      </c>
      <c r="P136" s="230">
        <v>0</v>
      </c>
      <c r="Q136" s="230">
        <f>ROUND(E136*P136,2)</f>
        <v>0</v>
      </c>
      <c r="R136" s="231" t="s">
        <v>336</v>
      </c>
      <c r="S136" s="231" t="s">
        <v>176</v>
      </c>
      <c r="T136" s="231" t="s">
        <v>176</v>
      </c>
      <c r="U136" s="231">
        <v>0</v>
      </c>
      <c r="V136" s="231">
        <f>ROUND(E136*U136,2)</f>
        <v>0</v>
      </c>
      <c r="W136" s="231"/>
      <c r="X136" s="231" t="s">
        <v>337</v>
      </c>
      <c r="Y136" s="231" t="s">
        <v>178</v>
      </c>
      <c r="Z136" s="211"/>
      <c r="AA136" s="211"/>
      <c r="AB136" s="211"/>
      <c r="AC136" s="211"/>
      <c r="AD136" s="211"/>
      <c r="AE136" s="211"/>
      <c r="AF136" s="211"/>
      <c r="AG136" s="211" t="s">
        <v>338</v>
      </c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outlineLevel="2" x14ac:dyDescent="0.2">
      <c r="A137" s="228"/>
      <c r="B137" s="229"/>
      <c r="C137" s="273" t="s">
        <v>350</v>
      </c>
      <c r="D137" s="264"/>
      <c r="E137" s="265">
        <v>169.97200000000001</v>
      </c>
      <c r="F137" s="231"/>
      <c r="G137" s="231"/>
      <c r="H137" s="231"/>
      <c r="I137" s="231"/>
      <c r="J137" s="231"/>
      <c r="K137" s="231"/>
      <c r="L137" s="231"/>
      <c r="M137" s="231"/>
      <c r="N137" s="230"/>
      <c r="O137" s="230"/>
      <c r="P137" s="230"/>
      <c r="Q137" s="230"/>
      <c r="R137" s="231"/>
      <c r="S137" s="231"/>
      <c r="T137" s="231"/>
      <c r="U137" s="231"/>
      <c r="V137" s="231"/>
      <c r="W137" s="231"/>
      <c r="X137" s="231"/>
      <c r="Y137" s="231"/>
      <c r="Z137" s="211"/>
      <c r="AA137" s="211"/>
      <c r="AB137" s="211"/>
      <c r="AC137" s="211"/>
      <c r="AD137" s="211"/>
      <c r="AE137" s="211"/>
      <c r="AF137" s="211"/>
      <c r="AG137" s="211" t="s">
        <v>199</v>
      </c>
      <c r="AH137" s="211">
        <v>0</v>
      </c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</row>
    <row r="138" spans="1:60" outlineLevel="1" x14ac:dyDescent="0.2">
      <c r="A138" s="248">
        <v>38</v>
      </c>
      <c r="B138" s="249" t="s">
        <v>351</v>
      </c>
      <c r="C138" s="255" t="s">
        <v>352</v>
      </c>
      <c r="D138" s="250" t="s">
        <v>245</v>
      </c>
      <c r="E138" s="251">
        <v>1.06681</v>
      </c>
      <c r="F138" s="252"/>
      <c r="G138" s="253">
        <f>ROUND(E138*F138,2)</f>
        <v>0</v>
      </c>
      <c r="H138" s="232"/>
      <c r="I138" s="231">
        <f>ROUND(E138*H138,2)</f>
        <v>0</v>
      </c>
      <c r="J138" s="232"/>
      <c r="K138" s="231">
        <f>ROUND(E138*J138,2)</f>
        <v>0</v>
      </c>
      <c r="L138" s="231">
        <v>21</v>
      </c>
      <c r="M138" s="231">
        <f>G138*(1+L138/100)</f>
        <v>0</v>
      </c>
      <c r="N138" s="230">
        <v>0</v>
      </c>
      <c r="O138" s="230">
        <f>ROUND(E138*N138,2)</f>
        <v>0</v>
      </c>
      <c r="P138" s="230">
        <v>0</v>
      </c>
      <c r="Q138" s="230">
        <f>ROUND(E138*P138,2)</f>
        <v>0</v>
      </c>
      <c r="R138" s="231"/>
      <c r="S138" s="231" t="s">
        <v>176</v>
      </c>
      <c r="T138" s="231" t="s">
        <v>176</v>
      </c>
      <c r="U138" s="231">
        <v>1.74</v>
      </c>
      <c r="V138" s="231">
        <f>ROUND(E138*U138,2)</f>
        <v>1.86</v>
      </c>
      <c r="W138" s="231"/>
      <c r="X138" s="231" t="s">
        <v>316</v>
      </c>
      <c r="Y138" s="231" t="s">
        <v>178</v>
      </c>
      <c r="Z138" s="211"/>
      <c r="AA138" s="211"/>
      <c r="AB138" s="211"/>
      <c r="AC138" s="211"/>
      <c r="AD138" s="211"/>
      <c r="AE138" s="211"/>
      <c r="AF138" s="211"/>
      <c r="AG138" s="211" t="s">
        <v>317</v>
      </c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x14ac:dyDescent="0.2">
      <c r="A139" s="235" t="s">
        <v>171</v>
      </c>
      <c r="B139" s="236" t="s">
        <v>122</v>
      </c>
      <c r="C139" s="254" t="s">
        <v>123</v>
      </c>
      <c r="D139" s="237"/>
      <c r="E139" s="238"/>
      <c r="F139" s="239"/>
      <c r="G139" s="240">
        <f>SUMIF(AG140:AG141,"&lt;&gt;NOR",G140:G141)</f>
        <v>0</v>
      </c>
      <c r="H139" s="234"/>
      <c r="I139" s="234">
        <f>SUM(I140:I141)</f>
        <v>0</v>
      </c>
      <c r="J139" s="234"/>
      <c r="K139" s="234">
        <f>SUM(K140:K141)</f>
        <v>0</v>
      </c>
      <c r="L139" s="234"/>
      <c r="M139" s="234">
        <f>SUM(M140:M141)</f>
        <v>0</v>
      </c>
      <c r="N139" s="233"/>
      <c r="O139" s="233">
        <f>SUM(O140:O141)</f>
        <v>1.79</v>
      </c>
      <c r="P139" s="233"/>
      <c r="Q139" s="233">
        <f>SUM(Q140:Q141)</f>
        <v>0</v>
      </c>
      <c r="R139" s="234"/>
      <c r="S139" s="234"/>
      <c r="T139" s="234"/>
      <c r="U139" s="234"/>
      <c r="V139" s="234">
        <f>SUM(V140:V141)</f>
        <v>29.64</v>
      </c>
      <c r="W139" s="234"/>
      <c r="X139" s="234"/>
      <c r="Y139" s="234"/>
      <c r="AG139" t="s">
        <v>172</v>
      </c>
    </row>
    <row r="140" spans="1:60" outlineLevel="1" x14ac:dyDescent="0.2">
      <c r="A140" s="242">
        <v>39</v>
      </c>
      <c r="B140" s="243" t="s">
        <v>353</v>
      </c>
      <c r="C140" s="256" t="s">
        <v>354</v>
      </c>
      <c r="D140" s="244" t="s">
        <v>202</v>
      </c>
      <c r="E140" s="245">
        <v>15.6</v>
      </c>
      <c r="F140" s="246"/>
      <c r="G140" s="247">
        <f>ROUND(E140*F140,2)</f>
        <v>0</v>
      </c>
      <c r="H140" s="232"/>
      <c r="I140" s="231">
        <f>ROUND(E140*H140,2)</f>
        <v>0</v>
      </c>
      <c r="J140" s="232"/>
      <c r="K140" s="231">
        <f>ROUND(E140*J140,2)</f>
        <v>0</v>
      </c>
      <c r="L140" s="231">
        <v>21</v>
      </c>
      <c r="M140" s="231">
        <f>G140*(1+L140/100)</f>
        <v>0</v>
      </c>
      <c r="N140" s="230">
        <v>0.11463</v>
      </c>
      <c r="O140" s="230">
        <f>ROUND(E140*N140,2)</f>
        <v>1.79</v>
      </c>
      <c r="P140" s="230">
        <v>0</v>
      </c>
      <c r="Q140" s="230">
        <f>ROUND(E140*P140,2)</f>
        <v>0</v>
      </c>
      <c r="R140" s="231"/>
      <c r="S140" s="231" t="s">
        <v>176</v>
      </c>
      <c r="T140" s="231" t="s">
        <v>176</v>
      </c>
      <c r="U140" s="231">
        <v>1.9</v>
      </c>
      <c r="V140" s="231">
        <f>ROUND(E140*U140,2)</f>
        <v>29.64</v>
      </c>
      <c r="W140" s="231"/>
      <c r="X140" s="231" t="s">
        <v>196</v>
      </c>
      <c r="Y140" s="231" t="s">
        <v>178</v>
      </c>
      <c r="Z140" s="211"/>
      <c r="AA140" s="211"/>
      <c r="AB140" s="211"/>
      <c r="AC140" s="211"/>
      <c r="AD140" s="211"/>
      <c r="AE140" s="211"/>
      <c r="AF140" s="211"/>
      <c r="AG140" s="211" t="s">
        <v>197</v>
      </c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</row>
    <row r="141" spans="1:60" outlineLevel="2" x14ac:dyDescent="0.2">
      <c r="A141" s="228"/>
      <c r="B141" s="229"/>
      <c r="C141" s="273" t="s">
        <v>355</v>
      </c>
      <c r="D141" s="264"/>
      <c r="E141" s="265">
        <v>15.6</v>
      </c>
      <c r="F141" s="231"/>
      <c r="G141" s="231"/>
      <c r="H141" s="231"/>
      <c r="I141" s="231"/>
      <c r="J141" s="231"/>
      <c r="K141" s="231"/>
      <c r="L141" s="231"/>
      <c r="M141" s="231"/>
      <c r="N141" s="230"/>
      <c r="O141" s="230"/>
      <c r="P141" s="230"/>
      <c r="Q141" s="230"/>
      <c r="R141" s="231"/>
      <c r="S141" s="231"/>
      <c r="T141" s="231"/>
      <c r="U141" s="231"/>
      <c r="V141" s="231"/>
      <c r="W141" s="231"/>
      <c r="X141" s="231"/>
      <c r="Y141" s="231"/>
      <c r="Z141" s="211"/>
      <c r="AA141" s="211"/>
      <c r="AB141" s="211"/>
      <c r="AC141" s="211"/>
      <c r="AD141" s="211"/>
      <c r="AE141" s="211"/>
      <c r="AF141" s="211"/>
      <c r="AG141" s="211" t="s">
        <v>199</v>
      </c>
      <c r="AH141" s="211">
        <v>0</v>
      </c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</row>
    <row r="142" spans="1:60" x14ac:dyDescent="0.2">
      <c r="A142" s="235" t="s">
        <v>171</v>
      </c>
      <c r="B142" s="236" t="s">
        <v>124</v>
      </c>
      <c r="C142" s="254" t="s">
        <v>125</v>
      </c>
      <c r="D142" s="237"/>
      <c r="E142" s="238"/>
      <c r="F142" s="239"/>
      <c r="G142" s="240">
        <f>SUMIF(AG143:AG183,"&lt;&gt;NOR",G143:G183)</f>
        <v>0</v>
      </c>
      <c r="H142" s="234"/>
      <c r="I142" s="234">
        <f>SUM(I143:I183)</f>
        <v>0</v>
      </c>
      <c r="J142" s="234"/>
      <c r="K142" s="234">
        <f>SUM(K143:K183)</f>
        <v>0</v>
      </c>
      <c r="L142" s="234"/>
      <c r="M142" s="234">
        <f>SUM(M143:M183)</f>
        <v>0</v>
      </c>
      <c r="N142" s="233"/>
      <c r="O142" s="233">
        <f>SUM(O143:O183)</f>
        <v>0.43000000000000005</v>
      </c>
      <c r="P142" s="233"/>
      <c r="Q142" s="233">
        <f>SUM(Q143:Q183)</f>
        <v>0</v>
      </c>
      <c r="R142" s="234"/>
      <c r="S142" s="234"/>
      <c r="T142" s="234"/>
      <c r="U142" s="234"/>
      <c r="V142" s="234">
        <f>SUM(V143:V183)</f>
        <v>26.220000000000002</v>
      </c>
      <c r="W142" s="234"/>
      <c r="X142" s="234"/>
      <c r="Y142" s="234"/>
      <c r="AG142" t="s">
        <v>172</v>
      </c>
    </row>
    <row r="143" spans="1:60" outlineLevel="1" x14ac:dyDescent="0.2">
      <c r="A143" s="242">
        <v>40</v>
      </c>
      <c r="B143" s="243" t="s">
        <v>356</v>
      </c>
      <c r="C143" s="256" t="s">
        <v>357</v>
      </c>
      <c r="D143" s="244" t="s">
        <v>358</v>
      </c>
      <c r="E143" s="245">
        <v>1</v>
      </c>
      <c r="F143" s="246"/>
      <c r="G143" s="247">
        <f>ROUND(E143*F143,2)</f>
        <v>0</v>
      </c>
      <c r="H143" s="232"/>
      <c r="I143" s="231">
        <f>ROUND(E143*H143,2)</f>
        <v>0</v>
      </c>
      <c r="J143" s="232"/>
      <c r="K143" s="231">
        <f>ROUND(E143*J143,2)</f>
        <v>0</v>
      </c>
      <c r="L143" s="231">
        <v>21</v>
      </c>
      <c r="M143" s="231">
        <f>G143*(1+L143/100)</f>
        <v>0</v>
      </c>
      <c r="N143" s="230">
        <v>0</v>
      </c>
      <c r="O143" s="230">
        <f>ROUND(E143*N143,2)</f>
        <v>0</v>
      </c>
      <c r="P143" s="230">
        <v>0</v>
      </c>
      <c r="Q143" s="230">
        <f>ROUND(E143*P143,2)</f>
        <v>0</v>
      </c>
      <c r="R143" s="231"/>
      <c r="S143" s="231" t="s">
        <v>182</v>
      </c>
      <c r="T143" s="231" t="s">
        <v>177</v>
      </c>
      <c r="U143" s="231">
        <v>2.4500000000000002</v>
      </c>
      <c r="V143" s="231">
        <f>ROUND(E143*U143,2)</f>
        <v>2.4500000000000002</v>
      </c>
      <c r="W143" s="231"/>
      <c r="X143" s="231" t="s">
        <v>196</v>
      </c>
      <c r="Y143" s="231" t="s">
        <v>178</v>
      </c>
      <c r="Z143" s="211"/>
      <c r="AA143" s="211"/>
      <c r="AB143" s="211"/>
      <c r="AC143" s="211"/>
      <c r="AD143" s="211"/>
      <c r="AE143" s="211"/>
      <c r="AF143" s="211"/>
      <c r="AG143" s="211" t="s">
        <v>197</v>
      </c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</row>
    <row r="144" spans="1:60" outlineLevel="2" x14ac:dyDescent="0.2">
      <c r="A144" s="228"/>
      <c r="B144" s="229"/>
      <c r="C144" s="273" t="s">
        <v>359</v>
      </c>
      <c r="D144" s="264"/>
      <c r="E144" s="265">
        <v>1</v>
      </c>
      <c r="F144" s="231"/>
      <c r="G144" s="231"/>
      <c r="H144" s="231"/>
      <c r="I144" s="231"/>
      <c r="J144" s="231"/>
      <c r="K144" s="231"/>
      <c r="L144" s="231"/>
      <c r="M144" s="231"/>
      <c r="N144" s="230"/>
      <c r="O144" s="230"/>
      <c r="P144" s="230"/>
      <c r="Q144" s="230"/>
      <c r="R144" s="231"/>
      <c r="S144" s="231"/>
      <c r="T144" s="231"/>
      <c r="U144" s="231"/>
      <c r="V144" s="231"/>
      <c r="W144" s="231"/>
      <c r="X144" s="231"/>
      <c r="Y144" s="231"/>
      <c r="Z144" s="211"/>
      <c r="AA144" s="211"/>
      <c r="AB144" s="211"/>
      <c r="AC144" s="211"/>
      <c r="AD144" s="211"/>
      <c r="AE144" s="211"/>
      <c r="AF144" s="211"/>
      <c r="AG144" s="211" t="s">
        <v>199</v>
      </c>
      <c r="AH144" s="211">
        <v>0</v>
      </c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</row>
    <row r="145" spans="1:60" outlineLevel="1" x14ac:dyDescent="0.2">
      <c r="A145" s="242">
        <v>41</v>
      </c>
      <c r="B145" s="243" t="s">
        <v>360</v>
      </c>
      <c r="C145" s="256" t="s">
        <v>361</v>
      </c>
      <c r="D145" s="244" t="s">
        <v>362</v>
      </c>
      <c r="E145" s="245">
        <v>1</v>
      </c>
      <c r="F145" s="246"/>
      <c r="G145" s="247">
        <f>ROUND(E145*F145,2)</f>
        <v>0</v>
      </c>
      <c r="H145" s="232"/>
      <c r="I145" s="231">
        <f>ROUND(E145*H145,2)</f>
        <v>0</v>
      </c>
      <c r="J145" s="232"/>
      <c r="K145" s="231">
        <f>ROUND(E145*J145,2)</f>
        <v>0</v>
      </c>
      <c r="L145" s="231">
        <v>21</v>
      </c>
      <c r="M145" s="231">
        <f>G145*(1+L145/100)</f>
        <v>0</v>
      </c>
      <c r="N145" s="230">
        <v>0</v>
      </c>
      <c r="O145" s="230">
        <f>ROUND(E145*N145,2)</f>
        <v>0</v>
      </c>
      <c r="P145" s="230">
        <v>0</v>
      </c>
      <c r="Q145" s="230">
        <f>ROUND(E145*P145,2)</f>
        <v>0</v>
      </c>
      <c r="R145" s="231"/>
      <c r="S145" s="231" t="s">
        <v>182</v>
      </c>
      <c r="T145" s="231" t="s">
        <v>177</v>
      </c>
      <c r="U145" s="231">
        <v>0</v>
      </c>
      <c r="V145" s="231">
        <f>ROUND(E145*U145,2)</f>
        <v>0</v>
      </c>
      <c r="W145" s="231"/>
      <c r="X145" s="231" t="s">
        <v>196</v>
      </c>
      <c r="Y145" s="231" t="s">
        <v>178</v>
      </c>
      <c r="Z145" s="211"/>
      <c r="AA145" s="211"/>
      <c r="AB145" s="211"/>
      <c r="AC145" s="211"/>
      <c r="AD145" s="211"/>
      <c r="AE145" s="211"/>
      <c r="AF145" s="211"/>
      <c r="AG145" s="211" t="s">
        <v>197</v>
      </c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</row>
    <row r="146" spans="1:60" outlineLevel="2" x14ac:dyDescent="0.2">
      <c r="A146" s="228"/>
      <c r="B146" s="229"/>
      <c r="C146" s="273" t="s">
        <v>363</v>
      </c>
      <c r="D146" s="264"/>
      <c r="E146" s="265">
        <v>1</v>
      </c>
      <c r="F146" s="231"/>
      <c r="G146" s="231"/>
      <c r="H146" s="231"/>
      <c r="I146" s="231"/>
      <c r="J146" s="231"/>
      <c r="K146" s="231"/>
      <c r="L146" s="231"/>
      <c r="M146" s="231"/>
      <c r="N146" s="230"/>
      <c r="O146" s="230"/>
      <c r="P146" s="230"/>
      <c r="Q146" s="230"/>
      <c r="R146" s="231"/>
      <c r="S146" s="231"/>
      <c r="T146" s="231"/>
      <c r="U146" s="231"/>
      <c r="V146" s="231"/>
      <c r="W146" s="231"/>
      <c r="X146" s="231"/>
      <c r="Y146" s="231"/>
      <c r="Z146" s="211"/>
      <c r="AA146" s="211"/>
      <c r="AB146" s="211"/>
      <c r="AC146" s="211"/>
      <c r="AD146" s="211"/>
      <c r="AE146" s="211"/>
      <c r="AF146" s="211"/>
      <c r="AG146" s="211" t="s">
        <v>199</v>
      </c>
      <c r="AH146" s="211">
        <v>0</v>
      </c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</row>
    <row r="147" spans="1:60" outlineLevel="1" x14ac:dyDescent="0.2">
      <c r="A147" s="242">
        <v>42</v>
      </c>
      <c r="B147" s="243" t="s">
        <v>364</v>
      </c>
      <c r="C147" s="256" t="s">
        <v>365</v>
      </c>
      <c r="D147" s="244" t="s">
        <v>358</v>
      </c>
      <c r="E147" s="245">
        <v>3</v>
      </c>
      <c r="F147" s="246"/>
      <c r="G147" s="247">
        <f>ROUND(E147*F147,2)</f>
        <v>0</v>
      </c>
      <c r="H147" s="232"/>
      <c r="I147" s="231">
        <f>ROUND(E147*H147,2)</f>
        <v>0</v>
      </c>
      <c r="J147" s="232"/>
      <c r="K147" s="231">
        <f>ROUND(E147*J147,2)</f>
        <v>0</v>
      </c>
      <c r="L147" s="231">
        <v>21</v>
      </c>
      <c r="M147" s="231">
        <f>G147*(1+L147/100)</f>
        <v>0</v>
      </c>
      <c r="N147" s="230">
        <v>0</v>
      </c>
      <c r="O147" s="230">
        <f>ROUND(E147*N147,2)</f>
        <v>0</v>
      </c>
      <c r="P147" s="230">
        <v>0</v>
      </c>
      <c r="Q147" s="230">
        <f>ROUND(E147*P147,2)</f>
        <v>0</v>
      </c>
      <c r="R147" s="231"/>
      <c r="S147" s="231" t="s">
        <v>176</v>
      </c>
      <c r="T147" s="231" t="s">
        <v>176</v>
      </c>
      <c r="U147" s="231">
        <v>0.76</v>
      </c>
      <c r="V147" s="231">
        <f>ROUND(E147*U147,2)</f>
        <v>2.2799999999999998</v>
      </c>
      <c r="W147" s="231"/>
      <c r="X147" s="231" t="s">
        <v>196</v>
      </c>
      <c r="Y147" s="231" t="s">
        <v>178</v>
      </c>
      <c r="Z147" s="211"/>
      <c r="AA147" s="211"/>
      <c r="AB147" s="211"/>
      <c r="AC147" s="211"/>
      <c r="AD147" s="211"/>
      <c r="AE147" s="211"/>
      <c r="AF147" s="211"/>
      <c r="AG147" s="211" t="s">
        <v>197</v>
      </c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</row>
    <row r="148" spans="1:60" outlineLevel="2" x14ac:dyDescent="0.2">
      <c r="A148" s="228"/>
      <c r="B148" s="229"/>
      <c r="C148" s="273" t="s">
        <v>366</v>
      </c>
      <c r="D148" s="264"/>
      <c r="E148" s="265">
        <v>1</v>
      </c>
      <c r="F148" s="231"/>
      <c r="G148" s="231"/>
      <c r="H148" s="231"/>
      <c r="I148" s="231"/>
      <c r="J148" s="231"/>
      <c r="K148" s="231"/>
      <c r="L148" s="231"/>
      <c r="M148" s="231"/>
      <c r="N148" s="230"/>
      <c r="O148" s="230"/>
      <c r="P148" s="230"/>
      <c r="Q148" s="230"/>
      <c r="R148" s="231"/>
      <c r="S148" s="231"/>
      <c r="T148" s="231"/>
      <c r="U148" s="231"/>
      <c r="V148" s="231"/>
      <c r="W148" s="231"/>
      <c r="X148" s="231"/>
      <c r="Y148" s="231"/>
      <c r="Z148" s="211"/>
      <c r="AA148" s="211"/>
      <c r="AB148" s="211"/>
      <c r="AC148" s="211"/>
      <c r="AD148" s="211"/>
      <c r="AE148" s="211"/>
      <c r="AF148" s="211"/>
      <c r="AG148" s="211" t="s">
        <v>199</v>
      </c>
      <c r="AH148" s="211">
        <v>0</v>
      </c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</row>
    <row r="149" spans="1:60" outlineLevel="3" x14ac:dyDescent="0.2">
      <c r="A149" s="228"/>
      <c r="B149" s="229"/>
      <c r="C149" s="273" t="s">
        <v>367</v>
      </c>
      <c r="D149" s="264"/>
      <c r="E149" s="265">
        <v>1</v>
      </c>
      <c r="F149" s="231"/>
      <c r="G149" s="231"/>
      <c r="H149" s="231"/>
      <c r="I149" s="231"/>
      <c r="J149" s="231"/>
      <c r="K149" s="231"/>
      <c r="L149" s="231"/>
      <c r="M149" s="231"/>
      <c r="N149" s="230"/>
      <c r="O149" s="230"/>
      <c r="P149" s="230"/>
      <c r="Q149" s="230"/>
      <c r="R149" s="231"/>
      <c r="S149" s="231"/>
      <c r="T149" s="231"/>
      <c r="U149" s="231"/>
      <c r="V149" s="231"/>
      <c r="W149" s="231"/>
      <c r="X149" s="231"/>
      <c r="Y149" s="231"/>
      <c r="Z149" s="211"/>
      <c r="AA149" s="211"/>
      <c r="AB149" s="211"/>
      <c r="AC149" s="211"/>
      <c r="AD149" s="211"/>
      <c r="AE149" s="211"/>
      <c r="AF149" s="211"/>
      <c r="AG149" s="211" t="s">
        <v>199</v>
      </c>
      <c r="AH149" s="211">
        <v>0</v>
      </c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</row>
    <row r="150" spans="1:60" outlineLevel="3" x14ac:dyDescent="0.2">
      <c r="A150" s="228"/>
      <c r="B150" s="229"/>
      <c r="C150" s="273" t="s">
        <v>368</v>
      </c>
      <c r="D150" s="264"/>
      <c r="E150" s="265">
        <v>1</v>
      </c>
      <c r="F150" s="231"/>
      <c r="G150" s="231"/>
      <c r="H150" s="231"/>
      <c r="I150" s="231"/>
      <c r="J150" s="231"/>
      <c r="K150" s="231"/>
      <c r="L150" s="231"/>
      <c r="M150" s="231"/>
      <c r="N150" s="230"/>
      <c r="O150" s="230"/>
      <c r="P150" s="230"/>
      <c r="Q150" s="230"/>
      <c r="R150" s="231"/>
      <c r="S150" s="231"/>
      <c r="T150" s="231"/>
      <c r="U150" s="231"/>
      <c r="V150" s="231"/>
      <c r="W150" s="231"/>
      <c r="X150" s="231"/>
      <c r="Y150" s="231"/>
      <c r="Z150" s="211"/>
      <c r="AA150" s="211"/>
      <c r="AB150" s="211"/>
      <c r="AC150" s="211"/>
      <c r="AD150" s="211"/>
      <c r="AE150" s="211"/>
      <c r="AF150" s="211"/>
      <c r="AG150" s="211" t="s">
        <v>199</v>
      </c>
      <c r="AH150" s="211">
        <v>0</v>
      </c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</row>
    <row r="151" spans="1:60" ht="22.5" outlineLevel="1" x14ac:dyDescent="0.2">
      <c r="A151" s="242">
        <v>43</v>
      </c>
      <c r="B151" s="243" t="s">
        <v>369</v>
      </c>
      <c r="C151" s="256" t="s">
        <v>370</v>
      </c>
      <c r="D151" s="244" t="s">
        <v>358</v>
      </c>
      <c r="E151" s="245">
        <v>3</v>
      </c>
      <c r="F151" s="246"/>
      <c r="G151" s="247">
        <f>ROUND(E151*F151,2)</f>
        <v>0</v>
      </c>
      <c r="H151" s="232"/>
      <c r="I151" s="231">
        <f>ROUND(E151*H151,2)</f>
        <v>0</v>
      </c>
      <c r="J151" s="232"/>
      <c r="K151" s="231">
        <f>ROUND(E151*J151,2)</f>
        <v>0</v>
      </c>
      <c r="L151" s="231">
        <v>21</v>
      </c>
      <c r="M151" s="231">
        <f>G151*(1+L151/100)</f>
        <v>0</v>
      </c>
      <c r="N151" s="230">
        <v>1.474E-2</v>
      </c>
      <c r="O151" s="230">
        <f>ROUND(E151*N151,2)</f>
        <v>0.04</v>
      </c>
      <c r="P151" s="230">
        <v>0</v>
      </c>
      <c r="Q151" s="230">
        <f>ROUND(E151*P151,2)</f>
        <v>0</v>
      </c>
      <c r="R151" s="231" t="s">
        <v>336</v>
      </c>
      <c r="S151" s="231" t="s">
        <v>176</v>
      </c>
      <c r="T151" s="231" t="s">
        <v>176</v>
      </c>
      <c r="U151" s="231">
        <v>0</v>
      </c>
      <c r="V151" s="231">
        <f>ROUND(E151*U151,2)</f>
        <v>0</v>
      </c>
      <c r="W151" s="231"/>
      <c r="X151" s="231" t="s">
        <v>337</v>
      </c>
      <c r="Y151" s="231" t="s">
        <v>178</v>
      </c>
      <c r="Z151" s="211"/>
      <c r="AA151" s="211"/>
      <c r="AB151" s="211"/>
      <c r="AC151" s="211"/>
      <c r="AD151" s="211"/>
      <c r="AE151" s="211"/>
      <c r="AF151" s="211"/>
      <c r="AG151" s="211" t="s">
        <v>338</v>
      </c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</row>
    <row r="152" spans="1:60" outlineLevel="2" x14ac:dyDescent="0.2">
      <c r="A152" s="228"/>
      <c r="B152" s="229"/>
      <c r="C152" s="273" t="s">
        <v>366</v>
      </c>
      <c r="D152" s="264"/>
      <c r="E152" s="265">
        <v>1</v>
      </c>
      <c r="F152" s="231"/>
      <c r="G152" s="231"/>
      <c r="H152" s="231"/>
      <c r="I152" s="231"/>
      <c r="J152" s="231"/>
      <c r="K152" s="231"/>
      <c r="L152" s="231"/>
      <c r="M152" s="231"/>
      <c r="N152" s="230"/>
      <c r="O152" s="230"/>
      <c r="P152" s="230"/>
      <c r="Q152" s="230"/>
      <c r="R152" s="231"/>
      <c r="S152" s="231"/>
      <c r="T152" s="231"/>
      <c r="U152" s="231"/>
      <c r="V152" s="231"/>
      <c r="W152" s="231"/>
      <c r="X152" s="231"/>
      <c r="Y152" s="231"/>
      <c r="Z152" s="211"/>
      <c r="AA152" s="211"/>
      <c r="AB152" s="211"/>
      <c r="AC152" s="211"/>
      <c r="AD152" s="211"/>
      <c r="AE152" s="211"/>
      <c r="AF152" s="211"/>
      <c r="AG152" s="211" t="s">
        <v>199</v>
      </c>
      <c r="AH152" s="211">
        <v>0</v>
      </c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</row>
    <row r="153" spans="1:60" outlineLevel="3" x14ac:dyDescent="0.2">
      <c r="A153" s="228"/>
      <c r="B153" s="229"/>
      <c r="C153" s="273" t="s">
        <v>367</v>
      </c>
      <c r="D153" s="264"/>
      <c r="E153" s="265">
        <v>1</v>
      </c>
      <c r="F153" s="231"/>
      <c r="G153" s="231"/>
      <c r="H153" s="231"/>
      <c r="I153" s="231"/>
      <c r="J153" s="231"/>
      <c r="K153" s="231"/>
      <c r="L153" s="231"/>
      <c r="M153" s="231"/>
      <c r="N153" s="230"/>
      <c r="O153" s="230"/>
      <c r="P153" s="230"/>
      <c r="Q153" s="230"/>
      <c r="R153" s="231"/>
      <c r="S153" s="231"/>
      <c r="T153" s="231"/>
      <c r="U153" s="231"/>
      <c r="V153" s="231"/>
      <c r="W153" s="231"/>
      <c r="X153" s="231"/>
      <c r="Y153" s="231"/>
      <c r="Z153" s="211"/>
      <c r="AA153" s="211"/>
      <c r="AB153" s="211"/>
      <c r="AC153" s="211"/>
      <c r="AD153" s="211"/>
      <c r="AE153" s="211"/>
      <c r="AF153" s="211"/>
      <c r="AG153" s="211" t="s">
        <v>199</v>
      </c>
      <c r="AH153" s="211">
        <v>0</v>
      </c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</row>
    <row r="154" spans="1:60" outlineLevel="3" x14ac:dyDescent="0.2">
      <c r="A154" s="228"/>
      <c r="B154" s="229"/>
      <c r="C154" s="273" t="s">
        <v>368</v>
      </c>
      <c r="D154" s="264"/>
      <c r="E154" s="265">
        <v>1</v>
      </c>
      <c r="F154" s="231"/>
      <c r="G154" s="231"/>
      <c r="H154" s="231"/>
      <c r="I154" s="231"/>
      <c r="J154" s="231"/>
      <c r="K154" s="231"/>
      <c r="L154" s="231"/>
      <c r="M154" s="231"/>
      <c r="N154" s="230"/>
      <c r="O154" s="230"/>
      <c r="P154" s="230"/>
      <c r="Q154" s="230"/>
      <c r="R154" s="231"/>
      <c r="S154" s="231"/>
      <c r="T154" s="231"/>
      <c r="U154" s="231"/>
      <c r="V154" s="231"/>
      <c r="W154" s="231"/>
      <c r="X154" s="231"/>
      <c r="Y154" s="231"/>
      <c r="Z154" s="211"/>
      <c r="AA154" s="211"/>
      <c r="AB154" s="211"/>
      <c r="AC154" s="211"/>
      <c r="AD154" s="211"/>
      <c r="AE154" s="211"/>
      <c r="AF154" s="211"/>
      <c r="AG154" s="211" t="s">
        <v>199</v>
      </c>
      <c r="AH154" s="211">
        <v>0</v>
      </c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</row>
    <row r="155" spans="1:60" outlineLevel="1" x14ac:dyDescent="0.2">
      <c r="A155" s="242">
        <v>44</v>
      </c>
      <c r="B155" s="243" t="s">
        <v>371</v>
      </c>
      <c r="C155" s="256" t="s">
        <v>372</v>
      </c>
      <c r="D155" s="244" t="s">
        <v>358</v>
      </c>
      <c r="E155" s="245">
        <v>3</v>
      </c>
      <c r="F155" s="246"/>
      <c r="G155" s="247">
        <f>ROUND(E155*F155,2)</f>
        <v>0</v>
      </c>
      <c r="H155" s="232"/>
      <c r="I155" s="231">
        <f>ROUND(E155*H155,2)</f>
        <v>0</v>
      </c>
      <c r="J155" s="232"/>
      <c r="K155" s="231">
        <f>ROUND(E155*J155,2)</f>
        <v>0</v>
      </c>
      <c r="L155" s="231">
        <v>21</v>
      </c>
      <c r="M155" s="231">
        <f>G155*(1+L155/100)</f>
        <v>0</v>
      </c>
      <c r="N155" s="230">
        <v>0</v>
      </c>
      <c r="O155" s="230">
        <f>ROUND(E155*N155,2)</f>
        <v>0</v>
      </c>
      <c r="P155" s="230">
        <v>0</v>
      </c>
      <c r="Q155" s="230">
        <f>ROUND(E155*P155,2)</f>
        <v>0</v>
      </c>
      <c r="R155" s="231"/>
      <c r="S155" s="231" t="s">
        <v>176</v>
      </c>
      <c r="T155" s="231" t="s">
        <v>176</v>
      </c>
      <c r="U155" s="231">
        <v>1.45</v>
      </c>
      <c r="V155" s="231">
        <f>ROUND(E155*U155,2)</f>
        <v>4.3499999999999996</v>
      </c>
      <c r="W155" s="231"/>
      <c r="X155" s="231" t="s">
        <v>196</v>
      </c>
      <c r="Y155" s="231" t="s">
        <v>178</v>
      </c>
      <c r="Z155" s="211"/>
      <c r="AA155" s="211"/>
      <c r="AB155" s="211"/>
      <c r="AC155" s="211"/>
      <c r="AD155" s="211"/>
      <c r="AE155" s="211"/>
      <c r="AF155" s="211"/>
      <c r="AG155" s="211" t="s">
        <v>197</v>
      </c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</row>
    <row r="156" spans="1:60" outlineLevel="2" x14ac:dyDescent="0.2">
      <c r="A156" s="228"/>
      <c r="B156" s="229"/>
      <c r="C156" s="273" t="s">
        <v>366</v>
      </c>
      <c r="D156" s="264"/>
      <c r="E156" s="265">
        <v>1</v>
      </c>
      <c r="F156" s="231"/>
      <c r="G156" s="231"/>
      <c r="H156" s="231"/>
      <c r="I156" s="231"/>
      <c r="J156" s="231"/>
      <c r="K156" s="231"/>
      <c r="L156" s="231"/>
      <c r="M156" s="231"/>
      <c r="N156" s="230"/>
      <c r="O156" s="230"/>
      <c r="P156" s="230"/>
      <c r="Q156" s="230"/>
      <c r="R156" s="231"/>
      <c r="S156" s="231"/>
      <c r="T156" s="231"/>
      <c r="U156" s="231"/>
      <c r="V156" s="231"/>
      <c r="W156" s="231"/>
      <c r="X156" s="231"/>
      <c r="Y156" s="231"/>
      <c r="Z156" s="211"/>
      <c r="AA156" s="211"/>
      <c r="AB156" s="211"/>
      <c r="AC156" s="211"/>
      <c r="AD156" s="211"/>
      <c r="AE156" s="211"/>
      <c r="AF156" s="211"/>
      <c r="AG156" s="211" t="s">
        <v>199</v>
      </c>
      <c r="AH156" s="211">
        <v>0</v>
      </c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</row>
    <row r="157" spans="1:60" outlineLevel="3" x14ac:dyDescent="0.2">
      <c r="A157" s="228"/>
      <c r="B157" s="229"/>
      <c r="C157" s="273" t="s">
        <v>367</v>
      </c>
      <c r="D157" s="264"/>
      <c r="E157" s="265">
        <v>1</v>
      </c>
      <c r="F157" s="231"/>
      <c r="G157" s="231"/>
      <c r="H157" s="231"/>
      <c r="I157" s="231"/>
      <c r="J157" s="231"/>
      <c r="K157" s="231"/>
      <c r="L157" s="231"/>
      <c r="M157" s="231"/>
      <c r="N157" s="230"/>
      <c r="O157" s="230"/>
      <c r="P157" s="230"/>
      <c r="Q157" s="230"/>
      <c r="R157" s="231"/>
      <c r="S157" s="231"/>
      <c r="T157" s="231"/>
      <c r="U157" s="231"/>
      <c r="V157" s="231"/>
      <c r="W157" s="231"/>
      <c r="X157" s="231"/>
      <c r="Y157" s="231"/>
      <c r="Z157" s="211"/>
      <c r="AA157" s="211"/>
      <c r="AB157" s="211"/>
      <c r="AC157" s="211"/>
      <c r="AD157" s="211"/>
      <c r="AE157" s="211"/>
      <c r="AF157" s="211"/>
      <c r="AG157" s="211" t="s">
        <v>199</v>
      </c>
      <c r="AH157" s="211">
        <v>0</v>
      </c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</row>
    <row r="158" spans="1:60" outlineLevel="3" x14ac:dyDescent="0.2">
      <c r="A158" s="228"/>
      <c r="B158" s="229"/>
      <c r="C158" s="273" t="s">
        <v>368</v>
      </c>
      <c r="D158" s="264"/>
      <c r="E158" s="265">
        <v>1</v>
      </c>
      <c r="F158" s="231"/>
      <c r="G158" s="231"/>
      <c r="H158" s="231"/>
      <c r="I158" s="231"/>
      <c r="J158" s="231"/>
      <c r="K158" s="231"/>
      <c r="L158" s="231"/>
      <c r="M158" s="231"/>
      <c r="N158" s="230"/>
      <c r="O158" s="230"/>
      <c r="P158" s="230"/>
      <c r="Q158" s="230"/>
      <c r="R158" s="231"/>
      <c r="S158" s="231"/>
      <c r="T158" s="231"/>
      <c r="U158" s="231"/>
      <c r="V158" s="231"/>
      <c r="W158" s="231"/>
      <c r="X158" s="231"/>
      <c r="Y158" s="231"/>
      <c r="Z158" s="211"/>
      <c r="AA158" s="211"/>
      <c r="AB158" s="211"/>
      <c r="AC158" s="211"/>
      <c r="AD158" s="211"/>
      <c r="AE158" s="211"/>
      <c r="AF158" s="211"/>
      <c r="AG158" s="211" t="s">
        <v>199</v>
      </c>
      <c r="AH158" s="211">
        <v>0</v>
      </c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</row>
    <row r="159" spans="1:60" outlineLevel="1" x14ac:dyDescent="0.2">
      <c r="A159" s="242">
        <v>45</v>
      </c>
      <c r="B159" s="243" t="s">
        <v>373</v>
      </c>
      <c r="C159" s="256" t="s">
        <v>374</v>
      </c>
      <c r="D159" s="244" t="s">
        <v>358</v>
      </c>
      <c r="E159" s="245">
        <v>3</v>
      </c>
      <c r="F159" s="246"/>
      <c r="G159" s="247">
        <f>ROUND(E159*F159,2)</f>
        <v>0</v>
      </c>
      <c r="H159" s="232"/>
      <c r="I159" s="231">
        <f>ROUND(E159*H159,2)</f>
        <v>0</v>
      </c>
      <c r="J159" s="232"/>
      <c r="K159" s="231">
        <f>ROUND(E159*J159,2)</f>
        <v>0</v>
      </c>
      <c r="L159" s="231">
        <v>21</v>
      </c>
      <c r="M159" s="231">
        <f>G159*(1+L159/100)</f>
        <v>0</v>
      </c>
      <c r="N159" s="230">
        <v>1.6E-2</v>
      </c>
      <c r="O159" s="230">
        <f>ROUND(E159*N159,2)</f>
        <v>0.05</v>
      </c>
      <c r="P159" s="230">
        <v>0</v>
      </c>
      <c r="Q159" s="230">
        <f>ROUND(E159*P159,2)</f>
        <v>0</v>
      </c>
      <c r="R159" s="231" t="s">
        <v>336</v>
      </c>
      <c r="S159" s="231" t="s">
        <v>176</v>
      </c>
      <c r="T159" s="231" t="s">
        <v>176</v>
      </c>
      <c r="U159" s="231">
        <v>0</v>
      </c>
      <c r="V159" s="231">
        <f>ROUND(E159*U159,2)</f>
        <v>0</v>
      </c>
      <c r="W159" s="231"/>
      <c r="X159" s="231" t="s">
        <v>337</v>
      </c>
      <c r="Y159" s="231" t="s">
        <v>178</v>
      </c>
      <c r="Z159" s="211"/>
      <c r="AA159" s="211"/>
      <c r="AB159" s="211"/>
      <c r="AC159" s="211"/>
      <c r="AD159" s="211"/>
      <c r="AE159" s="211"/>
      <c r="AF159" s="211"/>
      <c r="AG159" s="211" t="s">
        <v>338</v>
      </c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</row>
    <row r="160" spans="1:60" outlineLevel="2" x14ac:dyDescent="0.2">
      <c r="A160" s="228"/>
      <c r="B160" s="229"/>
      <c r="C160" s="273" t="s">
        <v>366</v>
      </c>
      <c r="D160" s="264"/>
      <c r="E160" s="265">
        <v>1</v>
      </c>
      <c r="F160" s="231"/>
      <c r="G160" s="231"/>
      <c r="H160" s="231"/>
      <c r="I160" s="231"/>
      <c r="J160" s="231"/>
      <c r="K160" s="231"/>
      <c r="L160" s="231"/>
      <c r="M160" s="231"/>
      <c r="N160" s="230"/>
      <c r="O160" s="230"/>
      <c r="P160" s="230"/>
      <c r="Q160" s="230"/>
      <c r="R160" s="231"/>
      <c r="S160" s="231"/>
      <c r="T160" s="231"/>
      <c r="U160" s="231"/>
      <c r="V160" s="231"/>
      <c r="W160" s="231"/>
      <c r="X160" s="231"/>
      <c r="Y160" s="231"/>
      <c r="Z160" s="211"/>
      <c r="AA160" s="211"/>
      <c r="AB160" s="211"/>
      <c r="AC160" s="211"/>
      <c r="AD160" s="211"/>
      <c r="AE160" s="211"/>
      <c r="AF160" s="211"/>
      <c r="AG160" s="211" t="s">
        <v>199</v>
      </c>
      <c r="AH160" s="211">
        <v>0</v>
      </c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</row>
    <row r="161" spans="1:60" outlineLevel="3" x14ac:dyDescent="0.2">
      <c r="A161" s="228"/>
      <c r="B161" s="229"/>
      <c r="C161" s="273" t="s">
        <v>367</v>
      </c>
      <c r="D161" s="264"/>
      <c r="E161" s="265">
        <v>1</v>
      </c>
      <c r="F161" s="231"/>
      <c r="G161" s="231"/>
      <c r="H161" s="231"/>
      <c r="I161" s="231"/>
      <c r="J161" s="231"/>
      <c r="K161" s="231"/>
      <c r="L161" s="231"/>
      <c r="M161" s="231"/>
      <c r="N161" s="230"/>
      <c r="O161" s="230"/>
      <c r="P161" s="230"/>
      <c r="Q161" s="230"/>
      <c r="R161" s="231"/>
      <c r="S161" s="231"/>
      <c r="T161" s="231"/>
      <c r="U161" s="231"/>
      <c r="V161" s="231"/>
      <c r="W161" s="231"/>
      <c r="X161" s="231"/>
      <c r="Y161" s="231"/>
      <c r="Z161" s="211"/>
      <c r="AA161" s="211"/>
      <c r="AB161" s="211"/>
      <c r="AC161" s="211"/>
      <c r="AD161" s="211"/>
      <c r="AE161" s="211"/>
      <c r="AF161" s="211"/>
      <c r="AG161" s="211" t="s">
        <v>199</v>
      </c>
      <c r="AH161" s="211">
        <v>0</v>
      </c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</row>
    <row r="162" spans="1:60" outlineLevel="3" x14ac:dyDescent="0.2">
      <c r="A162" s="228"/>
      <c r="B162" s="229"/>
      <c r="C162" s="273" t="s">
        <v>368</v>
      </c>
      <c r="D162" s="264"/>
      <c r="E162" s="265">
        <v>1</v>
      </c>
      <c r="F162" s="231"/>
      <c r="G162" s="231"/>
      <c r="H162" s="231"/>
      <c r="I162" s="231"/>
      <c r="J162" s="231"/>
      <c r="K162" s="231"/>
      <c r="L162" s="231"/>
      <c r="M162" s="231"/>
      <c r="N162" s="230"/>
      <c r="O162" s="230"/>
      <c r="P162" s="230"/>
      <c r="Q162" s="230"/>
      <c r="R162" s="231"/>
      <c r="S162" s="231"/>
      <c r="T162" s="231"/>
      <c r="U162" s="231"/>
      <c r="V162" s="231"/>
      <c r="W162" s="231"/>
      <c r="X162" s="231"/>
      <c r="Y162" s="231"/>
      <c r="Z162" s="211"/>
      <c r="AA162" s="211"/>
      <c r="AB162" s="211"/>
      <c r="AC162" s="211"/>
      <c r="AD162" s="211"/>
      <c r="AE162" s="211"/>
      <c r="AF162" s="211"/>
      <c r="AG162" s="211" t="s">
        <v>199</v>
      </c>
      <c r="AH162" s="211">
        <v>0</v>
      </c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</row>
    <row r="163" spans="1:60" outlineLevel="1" x14ac:dyDescent="0.2">
      <c r="A163" s="242">
        <v>46</v>
      </c>
      <c r="B163" s="243" t="s">
        <v>375</v>
      </c>
      <c r="C163" s="256" t="s">
        <v>376</v>
      </c>
      <c r="D163" s="244" t="s">
        <v>358</v>
      </c>
      <c r="E163" s="245">
        <v>3</v>
      </c>
      <c r="F163" s="246"/>
      <c r="G163" s="247">
        <f>ROUND(E163*F163,2)</f>
        <v>0</v>
      </c>
      <c r="H163" s="232"/>
      <c r="I163" s="231">
        <f>ROUND(E163*H163,2)</f>
        <v>0</v>
      </c>
      <c r="J163" s="232"/>
      <c r="K163" s="231">
        <f>ROUND(E163*J163,2)</f>
        <v>0</v>
      </c>
      <c r="L163" s="231">
        <v>21</v>
      </c>
      <c r="M163" s="231">
        <f>G163*(1+L163/100)</f>
        <v>0</v>
      </c>
      <c r="N163" s="230">
        <v>0</v>
      </c>
      <c r="O163" s="230">
        <f>ROUND(E163*N163,2)</f>
        <v>0</v>
      </c>
      <c r="P163" s="230">
        <v>0</v>
      </c>
      <c r="Q163" s="230">
        <f>ROUND(E163*P163,2)</f>
        <v>0</v>
      </c>
      <c r="R163" s="231"/>
      <c r="S163" s="231" t="s">
        <v>176</v>
      </c>
      <c r="T163" s="231" t="s">
        <v>176</v>
      </c>
      <c r="U163" s="231">
        <v>0.78</v>
      </c>
      <c r="V163" s="231">
        <f>ROUND(E163*U163,2)</f>
        <v>2.34</v>
      </c>
      <c r="W163" s="231"/>
      <c r="X163" s="231" t="s">
        <v>196</v>
      </c>
      <c r="Y163" s="231" t="s">
        <v>178</v>
      </c>
      <c r="Z163" s="211"/>
      <c r="AA163" s="211"/>
      <c r="AB163" s="211"/>
      <c r="AC163" s="211"/>
      <c r="AD163" s="211"/>
      <c r="AE163" s="211"/>
      <c r="AF163" s="211"/>
      <c r="AG163" s="211" t="s">
        <v>197</v>
      </c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</row>
    <row r="164" spans="1:60" outlineLevel="2" x14ac:dyDescent="0.2">
      <c r="A164" s="228"/>
      <c r="B164" s="229"/>
      <c r="C164" s="273" t="s">
        <v>366</v>
      </c>
      <c r="D164" s="264"/>
      <c r="E164" s="265">
        <v>1</v>
      </c>
      <c r="F164" s="231"/>
      <c r="G164" s="231"/>
      <c r="H164" s="231"/>
      <c r="I164" s="231"/>
      <c r="J164" s="231"/>
      <c r="K164" s="231"/>
      <c r="L164" s="231"/>
      <c r="M164" s="231"/>
      <c r="N164" s="230"/>
      <c r="O164" s="230"/>
      <c r="P164" s="230"/>
      <c r="Q164" s="230"/>
      <c r="R164" s="231"/>
      <c r="S164" s="231"/>
      <c r="T164" s="231"/>
      <c r="U164" s="231"/>
      <c r="V164" s="231"/>
      <c r="W164" s="231"/>
      <c r="X164" s="231"/>
      <c r="Y164" s="231"/>
      <c r="Z164" s="211"/>
      <c r="AA164" s="211"/>
      <c r="AB164" s="211"/>
      <c r="AC164" s="211"/>
      <c r="AD164" s="211"/>
      <c r="AE164" s="211"/>
      <c r="AF164" s="211"/>
      <c r="AG164" s="211" t="s">
        <v>199</v>
      </c>
      <c r="AH164" s="211">
        <v>0</v>
      </c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</row>
    <row r="165" spans="1:60" outlineLevel="3" x14ac:dyDescent="0.2">
      <c r="A165" s="228"/>
      <c r="B165" s="229"/>
      <c r="C165" s="273" t="s">
        <v>367</v>
      </c>
      <c r="D165" s="264"/>
      <c r="E165" s="265">
        <v>1</v>
      </c>
      <c r="F165" s="231"/>
      <c r="G165" s="231"/>
      <c r="H165" s="231"/>
      <c r="I165" s="231"/>
      <c r="J165" s="231"/>
      <c r="K165" s="231"/>
      <c r="L165" s="231"/>
      <c r="M165" s="231"/>
      <c r="N165" s="230"/>
      <c r="O165" s="230"/>
      <c r="P165" s="230"/>
      <c r="Q165" s="230"/>
      <c r="R165" s="231"/>
      <c r="S165" s="231"/>
      <c r="T165" s="231"/>
      <c r="U165" s="231"/>
      <c r="V165" s="231"/>
      <c r="W165" s="231"/>
      <c r="X165" s="231"/>
      <c r="Y165" s="231"/>
      <c r="Z165" s="211"/>
      <c r="AA165" s="211"/>
      <c r="AB165" s="211"/>
      <c r="AC165" s="211"/>
      <c r="AD165" s="211"/>
      <c r="AE165" s="211"/>
      <c r="AF165" s="211"/>
      <c r="AG165" s="211" t="s">
        <v>199</v>
      </c>
      <c r="AH165" s="211">
        <v>0</v>
      </c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</row>
    <row r="166" spans="1:60" outlineLevel="3" x14ac:dyDescent="0.2">
      <c r="A166" s="228"/>
      <c r="B166" s="229"/>
      <c r="C166" s="273" t="s">
        <v>368</v>
      </c>
      <c r="D166" s="264"/>
      <c r="E166" s="265">
        <v>1</v>
      </c>
      <c r="F166" s="231"/>
      <c r="G166" s="231"/>
      <c r="H166" s="231"/>
      <c r="I166" s="231"/>
      <c r="J166" s="231"/>
      <c r="K166" s="231"/>
      <c r="L166" s="231"/>
      <c r="M166" s="231"/>
      <c r="N166" s="230"/>
      <c r="O166" s="230"/>
      <c r="P166" s="230"/>
      <c r="Q166" s="230"/>
      <c r="R166" s="231"/>
      <c r="S166" s="231"/>
      <c r="T166" s="231"/>
      <c r="U166" s="231"/>
      <c r="V166" s="231"/>
      <c r="W166" s="231"/>
      <c r="X166" s="231"/>
      <c r="Y166" s="231"/>
      <c r="Z166" s="211"/>
      <c r="AA166" s="211"/>
      <c r="AB166" s="211"/>
      <c r="AC166" s="211"/>
      <c r="AD166" s="211"/>
      <c r="AE166" s="211"/>
      <c r="AF166" s="211"/>
      <c r="AG166" s="211" t="s">
        <v>199</v>
      </c>
      <c r="AH166" s="211">
        <v>0</v>
      </c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</row>
    <row r="167" spans="1:60" outlineLevel="1" x14ac:dyDescent="0.2">
      <c r="A167" s="242">
        <v>47</v>
      </c>
      <c r="B167" s="243" t="s">
        <v>377</v>
      </c>
      <c r="C167" s="256" t="s">
        <v>378</v>
      </c>
      <c r="D167" s="244" t="s">
        <v>358</v>
      </c>
      <c r="E167" s="245">
        <v>3</v>
      </c>
      <c r="F167" s="246"/>
      <c r="G167" s="247">
        <f>ROUND(E167*F167,2)</f>
        <v>0</v>
      </c>
      <c r="H167" s="232"/>
      <c r="I167" s="231">
        <f>ROUND(E167*H167,2)</f>
        <v>0</v>
      </c>
      <c r="J167" s="232"/>
      <c r="K167" s="231">
        <f>ROUND(E167*J167,2)</f>
        <v>0</v>
      </c>
      <c r="L167" s="231">
        <v>21</v>
      </c>
      <c r="M167" s="231">
        <f>G167*(1+L167/100)</f>
        <v>0</v>
      </c>
      <c r="N167" s="230">
        <v>8.0000000000000004E-4</v>
      </c>
      <c r="O167" s="230">
        <f>ROUND(E167*N167,2)</f>
        <v>0</v>
      </c>
      <c r="P167" s="230">
        <v>0</v>
      </c>
      <c r="Q167" s="230">
        <f>ROUND(E167*P167,2)</f>
        <v>0</v>
      </c>
      <c r="R167" s="231" t="s">
        <v>336</v>
      </c>
      <c r="S167" s="231" t="s">
        <v>176</v>
      </c>
      <c r="T167" s="231" t="s">
        <v>176</v>
      </c>
      <c r="U167" s="231">
        <v>0</v>
      </c>
      <c r="V167" s="231">
        <f>ROUND(E167*U167,2)</f>
        <v>0</v>
      </c>
      <c r="W167" s="231"/>
      <c r="X167" s="231" t="s">
        <v>337</v>
      </c>
      <c r="Y167" s="231" t="s">
        <v>178</v>
      </c>
      <c r="Z167" s="211"/>
      <c r="AA167" s="211"/>
      <c r="AB167" s="211"/>
      <c r="AC167" s="211"/>
      <c r="AD167" s="211"/>
      <c r="AE167" s="211"/>
      <c r="AF167" s="211"/>
      <c r="AG167" s="211" t="s">
        <v>338</v>
      </c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</row>
    <row r="168" spans="1:60" outlineLevel="2" x14ac:dyDescent="0.2">
      <c r="A168" s="228"/>
      <c r="B168" s="229"/>
      <c r="C168" s="273" t="s">
        <v>366</v>
      </c>
      <c r="D168" s="264"/>
      <c r="E168" s="265">
        <v>1</v>
      </c>
      <c r="F168" s="231"/>
      <c r="G168" s="231"/>
      <c r="H168" s="231"/>
      <c r="I168" s="231"/>
      <c r="J168" s="231"/>
      <c r="K168" s="231"/>
      <c r="L168" s="231"/>
      <c r="M168" s="231"/>
      <c r="N168" s="230"/>
      <c r="O168" s="230"/>
      <c r="P168" s="230"/>
      <c r="Q168" s="230"/>
      <c r="R168" s="231"/>
      <c r="S168" s="231"/>
      <c r="T168" s="231"/>
      <c r="U168" s="231"/>
      <c r="V168" s="231"/>
      <c r="W168" s="231"/>
      <c r="X168" s="231"/>
      <c r="Y168" s="231"/>
      <c r="Z168" s="211"/>
      <c r="AA168" s="211"/>
      <c r="AB168" s="211"/>
      <c r="AC168" s="211"/>
      <c r="AD168" s="211"/>
      <c r="AE168" s="211"/>
      <c r="AF168" s="211"/>
      <c r="AG168" s="211" t="s">
        <v>199</v>
      </c>
      <c r="AH168" s="211">
        <v>0</v>
      </c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</row>
    <row r="169" spans="1:60" outlineLevel="3" x14ac:dyDescent="0.2">
      <c r="A169" s="228"/>
      <c r="B169" s="229"/>
      <c r="C169" s="273" t="s">
        <v>367</v>
      </c>
      <c r="D169" s="264"/>
      <c r="E169" s="265">
        <v>1</v>
      </c>
      <c r="F169" s="231"/>
      <c r="G169" s="231"/>
      <c r="H169" s="231"/>
      <c r="I169" s="231"/>
      <c r="J169" s="231"/>
      <c r="K169" s="231"/>
      <c r="L169" s="231"/>
      <c r="M169" s="231"/>
      <c r="N169" s="230"/>
      <c r="O169" s="230"/>
      <c r="P169" s="230"/>
      <c r="Q169" s="230"/>
      <c r="R169" s="231"/>
      <c r="S169" s="231"/>
      <c r="T169" s="231"/>
      <c r="U169" s="231"/>
      <c r="V169" s="231"/>
      <c r="W169" s="231"/>
      <c r="X169" s="231"/>
      <c r="Y169" s="231"/>
      <c r="Z169" s="211"/>
      <c r="AA169" s="211"/>
      <c r="AB169" s="211"/>
      <c r="AC169" s="211"/>
      <c r="AD169" s="211"/>
      <c r="AE169" s="211"/>
      <c r="AF169" s="211"/>
      <c r="AG169" s="211" t="s">
        <v>199</v>
      </c>
      <c r="AH169" s="211">
        <v>0</v>
      </c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</row>
    <row r="170" spans="1:60" outlineLevel="3" x14ac:dyDescent="0.2">
      <c r="A170" s="228"/>
      <c r="B170" s="229"/>
      <c r="C170" s="273" t="s">
        <v>368</v>
      </c>
      <c r="D170" s="264"/>
      <c r="E170" s="265">
        <v>1</v>
      </c>
      <c r="F170" s="231"/>
      <c r="G170" s="231"/>
      <c r="H170" s="231"/>
      <c r="I170" s="231"/>
      <c r="J170" s="231"/>
      <c r="K170" s="231"/>
      <c r="L170" s="231"/>
      <c r="M170" s="231"/>
      <c r="N170" s="230"/>
      <c r="O170" s="230"/>
      <c r="P170" s="230"/>
      <c r="Q170" s="230"/>
      <c r="R170" s="231"/>
      <c r="S170" s="231"/>
      <c r="T170" s="231"/>
      <c r="U170" s="231"/>
      <c r="V170" s="231"/>
      <c r="W170" s="231"/>
      <c r="X170" s="231"/>
      <c r="Y170" s="231"/>
      <c r="Z170" s="211"/>
      <c r="AA170" s="211"/>
      <c r="AB170" s="211"/>
      <c r="AC170" s="211"/>
      <c r="AD170" s="211"/>
      <c r="AE170" s="211"/>
      <c r="AF170" s="211"/>
      <c r="AG170" s="211" t="s">
        <v>199</v>
      </c>
      <c r="AH170" s="211">
        <v>0</v>
      </c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</row>
    <row r="171" spans="1:60" outlineLevel="1" x14ac:dyDescent="0.2">
      <c r="A171" s="242">
        <v>48</v>
      </c>
      <c r="B171" s="243" t="s">
        <v>379</v>
      </c>
      <c r="C171" s="256" t="s">
        <v>380</v>
      </c>
      <c r="D171" s="244" t="s">
        <v>358</v>
      </c>
      <c r="E171" s="245">
        <v>12</v>
      </c>
      <c r="F171" s="246"/>
      <c r="G171" s="247">
        <f>ROUND(E171*F171,2)</f>
        <v>0</v>
      </c>
      <c r="H171" s="232"/>
      <c r="I171" s="231">
        <f>ROUND(E171*H171,2)</f>
        <v>0</v>
      </c>
      <c r="J171" s="232"/>
      <c r="K171" s="231">
        <f>ROUND(E171*J171,2)</f>
        <v>0</v>
      </c>
      <c r="L171" s="231">
        <v>21</v>
      </c>
      <c r="M171" s="231">
        <f>G171*(1+L171/100)</f>
        <v>0</v>
      </c>
      <c r="N171" s="230">
        <v>2.0000000000000002E-5</v>
      </c>
      <c r="O171" s="230">
        <f>ROUND(E171*N171,2)</f>
        <v>0</v>
      </c>
      <c r="P171" s="230">
        <v>0</v>
      </c>
      <c r="Q171" s="230">
        <f>ROUND(E171*P171,2)</f>
        <v>0</v>
      </c>
      <c r="R171" s="231"/>
      <c r="S171" s="231" t="s">
        <v>176</v>
      </c>
      <c r="T171" s="231" t="s">
        <v>176</v>
      </c>
      <c r="U171" s="231">
        <v>1.1970099999999999</v>
      </c>
      <c r="V171" s="231">
        <f>ROUND(E171*U171,2)</f>
        <v>14.36</v>
      </c>
      <c r="W171" s="231"/>
      <c r="X171" s="231" t="s">
        <v>196</v>
      </c>
      <c r="Y171" s="231" t="s">
        <v>178</v>
      </c>
      <c r="Z171" s="211"/>
      <c r="AA171" s="211"/>
      <c r="AB171" s="211"/>
      <c r="AC171" s="211"/>
      <c r="AD171" s="211"/>
      <c r="AE171" s="211"/>
      <c r="AF171" s="211"/>
      <c r="AG171" s="211" t="s">
        <v>197</v>
      </c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</row>
    <row r="172" spans="1:60" outlineLevel="2" x14ac:dyDescent="0.2">
      <c r="A172" s="228"/>
      <c r="B172" s="229"/>
      <c r="C172" s="273" t="s">
        <v>381</v>
      </c>
      <c r="D172" s="264"/>
      <c r="E172" s="265">
        <v>11</v>
      </c>
      <c r="F172" s="231"/>
      <c r="G172" s="231"/>
      <c r="H172" s="231"/>
      <c r="I172" s="231"/>
      <c r="J172" s="231"/>
      <c r="K172" s="231"/>
      <c r="L172" s="231"/>
      <c r="M172" s="231"/>
      <c r="N172" s="230"/>
      <c r="O172" s="230"/>
      <c r="P172" s="230"/>
      <c r="Q172" s="230"/>
      <c r="R172" s="231"/>
      <c r="S172" s="231"/>
      <c r="T172" s="231"/>
      <c r="U172" s="231"/>
      <c r="V172" s="231"/>
      <c r="W172" s="231"/>
      <c r="X172" s="231"/>
      <c r="Y172" s="231"/>
      <c r="Z172" s="211"/>
      <c r="AA172" s="211"/>
      <c r="AB172" s="211"/>
      <c r="AC172" s="211"/>
      <c r="AD172" s="211"/>
      <c r="AE172" s="211"/>
      <c r="AF172" s="211"/>
      <c r="AG172" s="211" t="s">
        <v>199</v>
      </c>
      <c r="AH172" s="211">
        <v>0</v>
      </c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</row>
    <row r="173" spans="1:60" outlineLevel="3" x14ac:dyDescent="0.2">
      <c r="A173" s="228"/>
      <c r="B173" s="229"/>
      <c r="C173" s="273" t="s">
        <v>366</v>
      </c>
      <c r="D173" s="264"/>
      <c r="E173" s="265">
        <v>1</v>
      </c>
      <c r="F173" s="231"/>
      <c r="G173" s="231"/>
      <c r="H173" s="231"/>
      <c r="I173" s="231"/>
      <c r="J173" s="231"/>
      <c r="K173" s="231"/>
      <c r="L173" s="231"/>
      <c r="M173" s="231"/>
      <c r="N173" s="230"/>
      <c r="O173" s="230"/>
      <c r="P173" s="230"/>
      <c r="Q173" s="230"/>
      <c r="R173" s="231"/>
      <c r="S173" s="231"/>
      <c r="T173" s="231"/>
      <c r="U173" s="231"/>
      <c r="V173" s="231"/>
      <c r="W173" s="231"/>
      <c r="X173" s="231"/>
      <c r="Y173" s="231"/>
      <c r="Z173" s="211"/>
      <c r="AA173" s="211"/>
      <c r="AB173" s="211"/>
      <c r="AC173" s="211"/>
      <c r="AD173" s="211"/>
      <c r="AE173" s="211"/>
      <c r="AF173" s="211"/>
      <c r="AG173" s="211" t="s">
        <v>199</v>
      </c>
      <c r="AH173" s="211">
        <v>0</v>
      </c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</row>
    <row r="174" spans="1:60" ht="22.5" outlineLevel="1" x14ac:dyDescent="0.2">
      <c r="A174" s="242">
        <v>49</v>
      </c>
      <c r="B174" s="243" t="s">
        <v>382</v>
      </c>
      <c r="C174" s="256" t="s">
        <v>383</v>
      </c>
      <c r="D174" s="244" t="s">
        <v>202</v>
      </c>
      <c r="E174" s="245">
        <v>21.984999999999999</v>
      </c>
      <c r="F174" s="246"/>
      <c r="G174" s="247">
        <f>ROUND(E174*F174,2)</f>
        <v>0</v>
      </c>
      <c r="H174" s="232"/>
      <c r="I174" s="231">
        <f>ROUND(E174*H174,2)</f>
        <v>0</v>
      </c>
      <c r="J174" s="232"/>
      <c r="K174" s="231">
        <f>ROUND(E174*J174,2)</f>
        <v>0</v>
      </c>
      <c r="L174" s="231">
        <v>21</v>
      </c>
      <c r="M174" s="231">
        <f>G174*(1+L174/100)</f>
        <v>0</v>
      </c>
      <c r="N174" s="230">
        <v>1.5299999999999999E-2</v>
      </c>
      <c r="O174" s="230">
        <f>ROUND(E174*N174,2)</f>
        <v>0.34</v>
      </c>
      <c r="P174" s="230">
        <v>0</v>
      </c>
      <c r="Q174" s="230">
        <f>ROUND(E174*P174,2)</f>
        <v>0</v>
      </c>
      <c r="R174" s="231"/>
      <c r="S174" s="231" t="s">
        <v>182</v>
      </c>
      <c r="T174" s="231" t="s">
        <v>176</v>
      </c>
      <c r="U174" s="231">
        <v>0</v>
      </c>
      <c r="V174" s="231">
        <f>ROUND(E174*U174,2)</f>
        <v>0</v>
      </c>
      <c r="W174" s="231"/>
      <c r="X174" s="231" t="s">
        <v>337</v>
      </c>
      <c r="Y174" s="231" t="s">
        <v>178</v>
      </c>
      <c r="Z174" s="211"/>
      <c r="AA174" s="211"/>
      <c r="AB174" s="211"/>
      <c r="AC174" s="211"/>
      <c r="AD174" s="211"/>
      <c r="AE174" s="211"/>
      <c r="AF174" s="211"/>
      <c r="AG174" s="211" t="s">
        <v>338</v>
      </c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</row>
    <row r="175" spans="1:60" outlineLevel="2" x14ac:dyDescent="0.2">
      <c r="A175" s="228"/>
      <c r="B175" s="229"/>
      <c r="C175" s="273" t="s">
        <v>384</v>
      </c>
      <c r="D175" s="264"/>
      <c r="E175" s="265">
        <v>8.64</v>
      </c>
      <c r="F175" s="231"/>
      <c r="G175" s="231"/>
      <c r="H175" s="231"/>
      <c r="I175" s="231"/>
      <c r="J175" s="231"/>
      <c r="K175" s="231"/>
      <c r="L175" s="231"/>
      <c r="M175" s="231"/>
      <c r="N175" s="230"/>
      <c r="O175" s="230"/>
      <c r="P175" s="230"/>
      <c r="Q175" s="230"/>
      <c r="R175" s="231"/>
      <c r="S175" s="231"/>
      <c r="T175" s="231"/>
      <c r="U175" s="231"/>
      <c r="V175" s="231"/>
      <c r="W175" s="231"/>
      <c r="X175" s="231"/>
      <c r="Y175" s="231"/>
      <c r="Z175" s="211"/>
      <c r="AA175" s="211"/>
      <c r="AB175" s="211"/>
      <c r="AC175" s="211"/>
      <c r="AD175" s="211"/>
      <c r="AE175" s="211"/>
      <c r="AF175" s="211"/>
      <c r="AG175" s="211" t="s">
        <v>199</v>
      </c>
      <c r="AH175" s="211">
        <v>0</v>
      </c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</row>
    <row r="176" spans="1:60" ht="22.5" outlineLevel="3" x14ac:dyDescent="0.2">
      <c r="A176" s="228"/>
      <c r="B176" s="229"/>
      <c r="C176" s="273" t="s">
        <v>385</v>
      </c>
      <c r="D176" s="264"/>
      <c r="E176" s="265">
        <v>8.1750000000000007</v>
      </c>
      <c r="F176" s="231"/>
      <c r="G176" s="231"/>
      <c r="H176" s="231"/>
      <c r="I176" s="231"/>
      <c r="J176" s="231"/>
      <c r="K176" s="231"/>
      <c r="L176" s="231"/>
      <c r="M176" s="231"/>
      <c r="N176" s="230"/>
      <c r="O176" s="230"/>
      <c r="P176" s="230"/>
      <c r="Q176" s="230"/>
      <c r="R176" s="231"/>
      <c r="S176" s="231"/>
      <c r="T176" s="231"/>
      <c r="U176" s="231"/>
      <c r="V176" s="231"/>
      <c r="W176" s="231"/>
      <c r="X176" s="231"/>
      <c r="Y176" s="231"/>
      <c r="Z176" s="211"/>
      <c r="AA176" s="211"/>
      <c r="AB176" s="211"/>
      <c r="AC176" s="211"/>
      <c r="AD176" s="211"/>
      <c r="AE176" s="211"/>
      <c r="AF176" s="211"/>
      <c r="AG176" s="211" t="s">
        <v>199</v>
      </c>
      <c r="AH176" s="211">
        <v>0</v>
      </c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</row>
    <row r="177" spans="1:60" outlineLevel="3" x14ac:dyDescent="0.2">
      <c r="A177" s="228"/>
      <c r="B177" s="229"/>
      <c r="C177" s="273" t="s">
        <v>386</v>
      </c>
      <c r="D177" s="264"/>
      <c r="E177" s="265">
        <v>0.72</v>
      </c>
      <c r="F177" s="231"/>
      <c r="G177" s="231"/>
      <c r="H177" s="231"/>
      <c r="I177" s="231"/>
      <c r="J177" s="231"/>
      <c r="K177" s="231"/>
      <c r="L177" s="231"/>
      <c r="M177" s="231"/>
      <c r="N177" s="230"/>
      <c r="O177" s="230"/>
      <c r="P177" s="230"/>
      <c r="Q177" s="230"/>
      <c r="R177" s="231"/>
      <c r="S177" s="231"/>
      <c r="T177" s="231"/>
      <c r="U177" s="231"/>
      <c r="V177" s="231"/>
      <c r="W177" s="231"/>
      <c r="X177" s="231"/>
      <c r="Y177" s="231"/>
      <c r="Z177" s="211"/>
      <c r="AA177" s="211"/>
      <c r="AB177" s="211"/>
      <c r="AC177" s="211"/>
      <c r="AD177" s="211"/>
      <c r="AE177" s="211"/>
      <c r="AF177" s="211"/>
      <c r="AG177" s="211" t="s">
        <v>199</v>
      </c>
      <c r="AH177" s="211">
        <v>0</v>
      </c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</row>
    <row r="178" spans="1:60" ht="22.5" outlineLevel="3" x14ac:dyDescent="0.2">
      <c r="A178" s="228"/>
      <c r="B178" s="229"/>
      <c r="C178" s="273" t="s">
        <v>387</v>
      </c>
      <c r="D178" s="264"/>
      <c r="E178" s="265">
        <v>2.46</v>
      </c>
      <c r="F178" s="231"/>
      <c r="G178" s="231"/>
      <c r="H178" s="231"/>
      <c r="I178" s="231"/>
      <c r="J178" s="231"/>
      <c r="K178" s="231"/>
      <c r="L178" s="231"/>
      <c r="M178" s="231"/>
      <c r="N178" s="230"/>
      <c r="O178" s="230"/>
      <c r="P178" s="230"/>
      <c r="Q178" s="230"/>
      <c r="R178" s="231"/>
      <c r="S178" s="231"/>
      <c r="T178" s="231"/>
      <c r="U178" s="231"/>
      <c r="V178" s="231"/>
      <c r="W178" s="231"/>
      <c r="X178" s="231"/>
      <c r="Y178" s="231"/>
      <c r="Z178" s="211"/>
      <c r="AA178" s="211"/>
      <c r="AB178" s="211"/>
      <c r="AC178" s="211"/>
      <c r="AD178" s="211"/>
      <c r="AE178" s="211"/>
      <c r="AF178" s="211"/>
      <c r="AG178" s="211" t="s">
        <v>199</v>
      </c>
      <c r="AH178" s="211">
        <v>0</v>
      </c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</row>
    <row r="179" spans="1:60" ht="22.5" outlineLevel="3" x14ac:dyDescent="0.2">
      <c r="A179" s="228"/>
      <c r="B179" s="229"/>
      <c r="C179" s="273" t="s">
        <v>388</v>
      </c>
      <c r="D179" s="264"/>
      <c r="E179" s="265">
        <v>1.99</v>
      </c>
      <c r="F179" s="231"/>
      <c r="G179" s="231"/>
      <c r="H179" s="231"/>
      <c r="I179" s="231"/>
      <c r="J179" s="231"/>
      <c r="K179" s="231"/>
      <c r="L179" s="231"/>
      <c r="M179" s="231"/>
      <c r="N179" s="230"/>
      <c r="O179" s="230"/>
      <c r="P179" s="230"/>
      <c r="Q179" s="230"/>
      <c r="R179" s="231"/>
      <c r="S179" s="231"/>
      <c r="T179" s="231"/>
      <c r="U179" s="231"/>
      <c r="V179" s="231"/>
      <c r="W179" s="231"/>
      <c r="X179" s="231"/>
      <c r="Y179" s="231"/>
      <c r="Z179" s="211"/>
      <c r="AA179" s="211"/>
      <c r="AB179" s="211"/>
      <c r="AC179" s="211"/>
      <c r="AD179" s="211"/>
      <c r="AE179" s="211"/>
      <c r="AF179" s="211"/>
      <c r="AG179" s="211" t="s">
        <v>199</v>
      </c>
      <c r="AH179" s="211">
        <v>0</v>
      </c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  <c r="BE179" s="211"/>
      <c r="BF179" s="211"/>
      <c r="BG179" s="211"/>
      <c r="BH179" s="211"/>
    </row>
    <row r="180" spans="1:60" outlineLevel="1" x14ac:dyDescent="0.2">
      <c r="A180" s="242">
        <v>50</v>
      </c>
      <c r="B180" s="243" t="s">
        <v>389</v>
      </c>
      <c r="C180" s="256" t="s">
        <v>390</v>
      </c>
      <c r="D180" s="244" t="s">
        <v>391</v>
      </c>
      <c r="E180" s="245">
        <v>2.2000000000000002</v>
      </c>
      <c r="F180" s="246"/>
      <c r="G180" s="247">
        <f>ROUND(E180*F180,2)</f>
        <v>0</v>
      </c>
      <c r="H180" s="232"/>
      <c r="I180" s="231">
        <f>ROUND(E180*H180,2)</f>
        <v>0</v>
      </c>
      <c r="J180" s="232"/>
      <c r="K180" s="231">
        <f>ROUND(E180*J180,2)</f>
        <v>0</v>
      </c>
      <c r="L180" s="231">
        <v>21</v>
      </c>
      <c r="M180" s="231">
        <f>G180*(1+L180/100)</f>
        <v>0</v>
      </c>
      <c r="N180" s="230">
        <v>1.0000000000000001E-5</v>
      </c>
      <c r="O180" s="230">
        <f>ROUND(E180*N180,2)</f>
        <v>0</v>
      </c>
      <c r="P180" s="230">
        <v>0</v>
      </c>
      <c r="Q180" s="230">
        <f>ROUND(E180*P180,2)</f>
        <v>0</v>
      </c>
      <c r="R180" s="231"/>
      <c r="S180" s="231" t="s">
        <v>176</v>
      </c>
      <c r="T180" s="231" t="s">
        <v>176</v>
      </c>
      <c r="U180" s="231">
        <v>0.20200000000000001</v>
      </c>
      <c r="V180" s="231">
        <f>ROUND(E180*U180,2)</f>
        <v>0.44</v>
      </c>
      <c r="W180" s="231"/>
      <c r="X180" s="231" t="s">
        <v>196</v>
      </c>
      <c r="Y180" s="231" t="s">
        <v>178</v>
      </c>
      <c r="Z180" s="211"/>
      <c r="AA180" s="211"/>
      <c r="AB180" s="211"/>
      <c r="AC180" s="211"/>
      <c r="AD180" s="211"/>
      <c r="AE180" s="211"/>
      <c r="AF180" s="211"/>
      <c r="AG180" s="211" t="s">
        <v>197</v>
      </c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</row>
    <row r="181" spans="1:60" outlineLevel="2" x14ac:dyDescent="0.2">
      <c r="A181" s="228"/>
      <c r="B181" s="229"/>
      <c r="C181" s="273" t="s">
        <v>392</v>
      </c>
      <c r="D181" s="264"/>
      <c r="E181" s="265">
        <v>2.2000000000000002</v>
      </c>
      <c r="F181" s="231"/>
      <c r="G181" s="231"/>
      <c r="H181" s="231"/>
      <c r="I181" s="231"/>
      <c r="J181" s="231"/>
      <c r="K181" s="231"/>
      <c r="L181" s="231"/>
      <c r="M181" s="231"/>
      <c r="N181" s="230"/>
      <c r="O181" s="230"/>
      <c r="P181" s="230"/>
      <c r="Q181" s="230"/>
      <c r="R181" s="231"/>
      <c r="S181" s="231"/>
      <c r="T181" s="231"/>
      <c r="U181" s="231"/>
      <c r="V181" s="231"/>
      <c r="W181" s="231"/>
      <c r="X181" s="231"/>
      <c r="Y181" s="231"/>
      <c r="Z181" s="211"/>
      <c r="AA181" s="211"/>
      <c r="AB181" s="211"/>
      <c r="AC181" s="211"/>
      <c r="AD181" s="211"/>
      <c r="AE181" s="211"/>
      <c r="AF181" s="211"/>
      <c r="AG181" s="211" t="s">
        <v>199</v>
      </c>
      <c r="AH181" s="211">
        <v>0</v>
      </c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1"/>
      <c r="BE181" s="211"/>
      <c r="BF181" s="211"/>
      <c r="BG181" s="211"/>
      <c r="BH181" s="211"/>
    </row>
    <row r="182" spans="1:60" outlineLevel="1" x14ac:dyDescent="0.2">
      <c r="A182" s="242">
        <v>51</v>
      </c>
      <c r="B182" s="243" t="s">
        <v>393</v>
      </c>
      <c r="C182" s="256" t="s">
        <v>394</v>
      </c>
      <c r="D182" s="244" t="s">
        <v>391</v>
      </c>
      <c r="E182" s="245">
        <v>2.2000000000000002</v>
      </c>
      <c r="F182" s="246"/>
      <c r="G182" s="247">
        <f>ROUND(E182*F182,2)</f>
        <v>0</v>
      </c>
      <c r="H182" s="232"/>
      <c r="I182" s="231">
        <f>ROUND(E182*H182,2)</f>
        <v>0</v>
      </c>
      <c r="J182" s="232"/>
      <c r="K182" s="231">
        <f>ROUND(E182*J182,2)</f>
        <v>0</v>
      </c>
      <c r="L182" s="231">
        <v>21</v>
      </c>
      <c r="M182" s="231">
        <f>G182*(1+L182/100)</f>
        <v>0</v>
      </c>
      <c r="N182" s="230">
        <v>1.6900000000000001E-3</v>
      </c>
      <c r="O182" s="230">
        <f>ROUND(E182*N182,2)</f>
        <v>0</v>
      </c>
      <c r="P182" s="230">
        <v>0</v>
      </c>
      <c r="Q182" s="230">
        <f>ROUND(E182*P182,2)</f>
        <v>0</v>
      </c>
      <c r="R182" s="231" t="s">
        <v>336</v>
      </c>
      <c r="S182" s="231" t="s">
        <v>176</v>
      </c>
      <c r="T182" s="231" t="s">
        <v>177</v>
      </c>
      <c r="U182" s="231">
        <v>0</v>
      </c>
      <c r="V182" s="231">
        <f>ROUND(E182*U182,2)</f>
        <v>0</v>
      </c>
      <c r="W182" s="231"/>
      <c r="X182" s="231" t="s">
        <v>337</v>
      </c>
      <c r="Y182" s="231" t="s">
        <v>178</v>
      </c>
      <c r="Z182" s="211"/>
      <c r="AA182" s="211"/>
      <c r="AB182" s="211"/>
      <c r="AC182" s="211"/>
      <c r="AD182" s="211"/>
      <c r="AE182" s="211"/>
      <c r="AF182" s="211"/>
      <c r="AG182" s="211" t="s">
        <v>338</v>
      </c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</row>
    <row r="183" spans="1:60" outlineLevel="2" x14ac:dyDescent="0.2">
      <c r="A183" s="228"/>
      <c r="B183" s="229"/>
      <c r="C183" s="273" t="s">
        <v>392</v>
      </c>
      <c r="D183" s="264"/>
      <c r="E183" s="265">
        <v>2.2000000000000002</v>
      </c>
      <c r="F183" s="231"/>
      <c r="G183" s="231"/>
      <c r="H183" s="231"/>
      <c r="I183" s="231"/>
      <c r="J183" s="231"/>
      <c r="K183" s="231"/>
      <c r="L183" s="231"/>
      <c r="M183" s="231"/>
      <c r="N183" s="230"/>
      <c r="O183" s="230"/>
      <c r="P183" s="230"/>
      <c r="Q183" s="230"/>
      <c r="R183" s="231"/>
      <c r="S183" s="231"/>
      <c r="T183" s="231"/>
      <c r="U183" s="231"/>
      <c r="V183" s="231"/>
      <c r="W183" s="231"/>
      <c r="X183" s="231"/>
      <c r="Y183" s="231"/>
      <c r="Z183" s="211"/>
      <c r="AA183" s="211"/>
      <c r="AB183" s="211"/>
      <c r="AC183" s="211"/>
      <c r="AD183" s="211"/>
      <c r="AE183" s="211"/>
      <c r="AF183" s="211"/>
      <c r="AG183" s="211" t="s">
        <v>199</v>
      </c>
      <c r="AH183" s="211">
        <v>0</v>
      </c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  <c r="BE183" s="211"/>
      <c r="BF183" s="211"/>
      <c r="BG183" s="211"/>
      <c r="BH183" s="211"/>
    </row>
    <row r="184" spans="1:60" x14ac:dyDescent="0.2">
      <c r="A184" s="235" t="s">
        <v>171</v>
      </c>
      <c r="B184" s="236" t="s">
        <v>126</v>
      </c>
      <c r="C184" s="254" t="s">
        <v>127</v>
      </c>
      <c r="D184" s="237"/>
      <c r="E184" s="238"/>
      <c r="F184" s="239"/>
      <c r="G184" s="240">
        <f>SUMIF(AG185:AG257,"&lt;&gt;NOR",G185:G257)</f>
        <v>0</v>
      </c>
      <c r="H184" s="234"/>
      <c r="I184" s="234">
        <f>SUM(I185:I257)</f>
        <v>0</v>
      </c>
      <c r="J184" s="234"/>
      <c r="K184" s="234">
        <f>SUM(K185:K257)</f>
        <v>0</v>
      </c>
      <c r="L184" s="234"/>
      <c r="M184" s="234">
        <f>SUM(M185:M257)</f>
        <v>0</v>
      </c>
      <c r="N184" s="233"/>
      <c r="O184" s="233">
        <f>SUM(O185:O257)</f>
        <v>2.3299999999999996</v>
      </c>
      <c r="P184" s="233"/>
      <c r="Q184" s="233">
        <f>SUM(Q185:Q257)</f>
        <v>0</v>
      </c>
      <c r="R184" s="234"/>
      <c r="S184" s="234"/>
      <c r="T184" s="234"/>
      <c r="U184" s="234"/>
      <c r="V184" s="234">
        <f>SUM(V185:V257)</f>
        <v>289.82</v>
      </c>
      <c r="W184" s="234"/>
      <c r="X184" s="234"/>
      <c r="Y184" s="234"/>
      <c r="AG184" t="s">
        <v>172</v>
      </c>
    </row>
    <row r="185" spans="1:60" outlineLevel="1" x14ac:dyDescent="0.2">
      <c r="A185" s="242">
        <v>52</v>
      </c>
      <c r="B185" s="243" t="s">
        <v>395</v>
      </c>
      <c r="C185" s="256" t="s">
        <v>396</v>
      </c>
      <c r="D185" s="244" t="s">
        <v>202</v>
      </c>
      <c r="E185" s="245">
        <v>154.52000000000001</v>
      </c>
      <c r="F185" s="246"/>
      <c r="G185" s="247">
        <f>ROUND(E185*F185,2)</f>
        <v>0</v>
      </c>
      <c r="H185" s="232"/>
      <c r="I185" s="231">
        <f>ROUND(E185*H185,2)</f>
        <v>0</v>
      </c>
      <c r="J185" s="232"/>
      <c r="K185" s="231">
        <f>ROUND(E185*J185,2)</f>
        <v>0</v>
      </c>
      <c r="L185" s="231">
        <v>21</v>
      </c>
      <c r="M185" s="231">
        <f>G185*(1+L185/100)</f>
        <v>0</v>
      </c>
      <c r="N185" s="230">
        <v>2.5000000000000001E-4</v>
      </c>
      <c r="O185" s="230">
        <f>ROUND(E185*N185,2)</f>
        <v>0.04</v>
      </c>
      <c r="P185" s="230">
        <v>0</v>
      </c>
      <c r="Q185" s="230">
        <f>ROUND(E185*P185,2)</f>
        <v>0</v>
      </c>
      <c r="R185" s="231"/>
      <c r="S185" s="231" t="s">
        <v>176</v>
      </c>
      <c r="T185" s="231" t="s">
        <v>177</v>
      </c>
      <c r="U185" s="231">
        <v>1.32</v>
      </c>
      <c r="V185" s="231">
        <f>ROUND(E185*U185,2)</f>
        <v>203.97</v>
      </c>
      <c r="W185" s="231"/>
      <c r="X185" s="231" t="s">
        <v>196</v>
      </c>
      <c r="Y185" s="231" t="s">
        <v>178</v>
      </c>
      <c r="Z185" s="211"/>
      <c r="AA185" s="211"/>
      <c r="AB185" s="211"/>
      <c r="AC185" s="211"/>
      <c r="AD185" s="211"/>
      <c r="AE185" s="211"/>
      <c r="AF185" s="211"/>
      <c r="AG185" s="211" t="s">
        <v>197</v>
      </c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</row>
    <row r="186" spans="1:60" outlineLevel="2" x14ac:dyDescent="0.2">
      <c r="A186" s="228"/>
      <c r="B186" s="229"/>
      <c r="C186" s="276" t="s">
        <v>397</v>
      </c>
      <c r="D186" s="271"/>
      <c r="E186" s="271"/>
      <c r="F186" s="271"/>
      <c r="G186" s="271"/>
      <c r="H186" s="231"/>
      <c r="I186" s="231"/>
      <c r="J186" s="231"/>
      <c r="K186" s="231"/>
      <c r="L186" s="231"/>
      <c r="M186" s="231"/>
      <c r="N186" s="230"/>
      <c r="O186" s="230"/>
      <c r="P186" s="230"/>
      <c r="Q186" s="230"/>
      <c r="R186" s="231"/>
      <c r="S186" s="231"/>
      <c r="T186" s="231"/>
      <c r="U186" s="231"/>
      <c r="V186" s="231"/>
      <c r="W186" s="231"/>
      <c r="X186" s="231"/>
      <c r="Y186" s="231"/>
      <c r="Z186" s="211"/>
      <c r="AA186" s="211"/>
      <c r="AB186" s="211"/>
      <c r="AC186" s="211"/>
      <c r="AD186" s="211"/>
      <c r="AE186" s="211"/>
      <c r="AF186" s="211"/>
      <c r="AG186" s="211" t="s">
        <v>398</v>
      </c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</row>
    <row r="187" spans="1:60" outlineLevel="3" x14ac:dyDescent="0.2">
      <c r="A187" s="228"/>
      <c r="B187" s="229"/>
      <c r="C187" s="277" t="s">
        <v>399</v>
      </c>
      <c r="D187" s="268"/>
      <c r="E187" s="269"/>
      <c r="F187" s="270"/>
      <c r="G187" s="270"/>
      <c r="H187" s="231"/>
      <c r="I187" s="231"/>
      <c r="J187" s="231"/>
      <c r="K187" s="231"/>
      <c r="L187" s="231"/>
      <c r="M187" s="231"/>
      <c r="N187" s="230"/>
      <c r="O187" s="230"/>
      <c r="P187" s="230"/>
      <c r="Q187" s="230"/>
      <c r="R187" s="231"/>
      <c r="S187" s="231"/>
      <c r="T187" s="231"/>
      <c r="U187" s="231"/>
      <c r="V187" s="231"/>
      <c r="W187" s="231"/>
      <c r="X187" s="231"/>
      <c r="Y187" s="231"/>
      <c r="Z187" s="211"/>
      <c r="AA187" s="211"/>
      <c r="AB187" s="211"/>
      <c r="AC187" s="211"/>
      <c r="AD187" s="211"/>
      <c r="AE187" s="211"/>
      <c r="AF187" s="211"/>
      <c r="AG187" s="211" t="s">
        <v>398</v>
      </c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  <c r="BE187" s="211"/>
      <c r="BF187" s="211"/>
      <c r="BG187" s="211"/>
      <c r="BH187" s="211"/>
    </row>
    <row r="188" spans="1:60" outlineLevel="3" x14ac:dyDescent="0.2">
      <c r="A188" s="228"/>
      <c r="B188" s="229"/>
      <c r="C188" s="278" t="s">
        <v>400</v>
      </c>
      <c r="D188" s="272"/>
      <c r="E188" s="272"/>
      <c r="F188" s="272"/>
      <c r="G188" s="272"/>
      <c r="H188" s="231"/>
      <c r="I188" s="231"/>
      <c r="J188" s="231"/>
      <c r="K188" s="231"/>
      <c r="L188" s="231"/>
      <c r="M188" s="231"/>
      <c r="N188" s="230"/>
      <c r="O188" s="230"/>
      <c r="P188" s="230"/>
      <c r="Q188" s="230"/>
      <c r="R188" s="231"/>
      <c r="S188" s="231"/>
      <c r="T188" s="231"/>
      <c r="U188" s="231"/>
      <c r="V188" s="231"/>
      <c r="W188" s="231"/>
      <c r="X188" s="231"/>
      <c r="Y188" s="231"/>
      <c r="Z188" s="211"/>
      <c r="AA188" s="211"/>
      <c r="AB188" s="211"/>
      <c r="AC188" s="211"/>
      <c r="AD188" s="211"/>
      <c r="AE188" s="211"/>
      <c r="AF188" s="211"/>
      <c r="AG188" s="211" t="s">
        <v>398</v>
      </c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</row>
    <row r="189" spans="1:60" outlineLevel="3" x14ac:dyDescent="0.2">
      <c r="A189" s="228"/>
      <c r="B189" s="229"/>
      <c r="C189" s="278" t="s">
        <v>401</v>
      </c>
      <c r="D189" s="272"/>
      <c r="E189" s="272"/>
      <c r="F189" s="272"/>
      <c r="G189" s="272"/>
      <c r="H189" s="231"/>
      <c r="I189" s="231"/>
      <c r="J189" s="231"/>
      <c r="K189" s="231"/>
      <c r="L189" s="231"/>
      <c r="M189" s="231"/>
      <c r="N189" s="230"/>
      <c r="O189" s="230"/>
      <c r="P189" s="230"/>
      <c r="Q189" s="230"/>
      <c r="R189" s="231"/>
      <c r="S189" s="231"/>
      <c r="T189" s="231"/>
      <c r="U189" s="231"/>
      <c r="V189" s="231"/>
      <c r="W189" s="231"/>
      <c r="X189" s="231"/>
      <c r="Y189" s="231"/>
      <c r="Z189" s="211"/>
      <c r="AA189" s="211"/>
      <c r="AB189" s="211"/>
      <c r="AC189" s="211"/>
      <c r="AD189" s="211"/>
      <c r="AE189" s="211"/>
      <c r="AF189" s="211"/>
      <c r="AG189" s="211" t="s">
        <v>398</v>
      </c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  <c r="BE189" s="211"/>
      <c r="BF189" s="211"/>
      <c r="BG189" s="211"/>
      <c r="BH189" s="211"/>
    </row>
    <row r="190" spans="1:60" outlineLevel="3" x14ac:dyDescent="0.2">
      <c r="A190" s="228"/>
      <c r="B190" s="229"/>
      <c r="C190" s="278" t="s">
        <v>402</v>
      </c>
      <c r="D190" s="272"/>
      <c r="E190" s="272"/>
      <c r="F190" s="272"/>
      <c r="G190" s="272"/>
      <c r="H190" s="231"/>
      <c r="I190" s="231"/>
      <c r="J190" s="231"/>
      <c r="K190" s="231"/>
      <c r="L190" s="231"/>
      <c r="M190" s="231"/>
      <c r="N190" s="230"/>
      <c r="O190" s="230"/>
      <c r="P190" s="230"/>
      <c r="Q190" s="230"/>
      <c r="R190" s="231"/>
      <c r="S190" s="231"/>
      <c r="T190" s="231"/>
      <c r="U190" s="231"/>
      <c r="V190" s="231"/>
      <c r="W190" s="231"/>
      <c r="X190" s="231"/>
      <c r="Y190" s="231"/>
      <c r="Z190" s="211"/>
      <c r="AA190" s="211"/>
      <c r="AB190" s="211"/>
      <c r="AC190" s="211"/>
      <c r="AD190" s="211"/>
      <c r="AE190" s="211"/>
      <c r="AF190" s="211"/>
      <c r="AG190" s="211" t="s">
        <v>398</v>
      </c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</row>
    <row r="191" spans="1:60" outlineLevel="3" x14ac:dyDescent="0.2">
      <c r="A191" s="228"/>
      <c r="B191" s="229"/>
      <c r="C191" s="278" t="s">
        <v>403</v>
      </c>
      <c r="D191" s="272"/>
      <c r="E191" s="272"/>
      <c r="F191" s="272"/>
      <c r="G191" s="272"/>
      <c r="H191" s="231"/>
      <c r="I191" s="231"/>
      <c r="J191" s="231"/>
      <c r="K191" s="231"/>
      <c r="L191" s="231"/>
      <c r="M191" s="231"/>
      <c r="N191" s="230"/>
      <c r="O191" s="230"/>
      <c r="P191" s="230"/>
      <c r="Q191" s="230"/>
      <c r="R191" s="231"/>
      <c r="S191" s="231"/>
      <c r="T191" s="231"/>
      <c r="U191" s="231"/>
      <c r="V191" s="231"/>
      <c r="W191" s="231"/>
      <c r="X191" s="231"/>
      <c r="Y191" s="231"/>
      <c r="Z191" s="211"/>
      <c r="AA191" s="211"/>
      <c r="AB191" s="211"/>
      <c r="AC191" s="211"/>
      <c r="AD191" s="211"/>
      <c r="AE191" s="211"/>
      <c r="AF191" s="211"/>
      <c r="AG191" s="211" t="s">
        <v>398</v>
      </c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</row>
    <row r="192" spans="1:60" outlineLevel="3" x14ac:dyDescent="0.2">
      <c r="A192" s="228"/>
      <c r="B192" s="229"/>
      <c r="C192" s="278" t="s">
        <v>404</v>
      </c>
      <c r="D192" s="272"/>
      <c r="E192" s="272"/>
      <c r="F192" s="272"/>
      <c r="G192" s="272"/>
      <c r="H192" s="231"/>
      <c r="I192" s="231"/>
      <c r="J192" s="231"/>
      <c r="K192" s="231"/>
      <c r="L192" s="231"/>
      <c r="M192" s="231"/>
      <c r="N192" s="230"/>
      <c r="O192" s="230"/>
      <c r="P192" s="230"/>
      <c r="Q192" s="230"/>
      <c r="R192" s="231"/>
      <c r="S192" s="231"/>
      <c r="T192" s="231"/>
      <c r="U192" s="231"/>
      <c r="V192" s="231"/>
      <c r="W192" s="231"/>
      <c r="X192" s="231"/>
      <c r="Y192" s="231"/>
      <c r="Z192" s="211"/>
      <c r="AA192" s="211"/>
      <c r="AB192" s="211"/>
      <c r="AC192" s="211"/>
      <c r="AD192" s="211"/>
      <c r="AE192" s="211"/>
      <c r="AF192" s="211"/>
      <c r="AG192" s="211" t="s">
        <v>398</v>
      </c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</row>
    <row r="193" spans="1:60" outlineLevel="2" x14ac:dyDescent="0.2">
      <c r="A193" s="228"/>
      <c r="B193" s="229"/>
      <c r="C193" s="273" t="s">
        <v>326</v>
      </c>
      <c r="D193" s="264"/>
      <c r="E193" s="265">
        <v>154.52000000000001</v>
      </c>
      <c r="F193" s="231"/>
      <c r="G193" s="231"/>
      <c r="H193" s="231"/>
      <c r="I193" s="231"/>
      <c r="J193" s="231"/>
      <c r="K193" s="231"/>
      <c r="L193" s="231"/>
      <c r="M193" s="231"/>
      <c r="N193" s="230"/>
      <c r="O193" s="230"/>
      <c r="P193" s="230"/>
      <c r="Q193" s="230"/>
      <c r="R193" s="231"/>
      <c r="S193" s="231"/>
      <c r="T193" s="231"/>
      <c r="U193" s="231"/>
      <c r="V193" s="231"/>
      <c r="W193" s="231"/>
      <c r="X193" s="231"/>
      <c r="Y193" s="231"/>
      <c r="Z193" s="211"/>
      <c r="AA193" s="211"/>
      <c r="AB193" s="211"/>
      <c r="AC193" s="211"/>
      <c r="AD193" s="211"/>
      <c r="AE193" s="211"/>
      <c r="AF193" s="211"/>
      <c r="AG193" s="211" t="s">
        <v>199</v>
      </c>
      <c r="AH193" s="211">
        <v>0</v>
      </c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</row>
    <row r="194" spans="1:60" outlineLevel="1" x14ac:dyDescent="0.2">
      <c r="A194" s="242">
        <v>53</v>
      </c>
      <c r="B194" s="243" t="s">
        <v>405</v>
      </c>
      <c r="C194" s="256" t="s">
        <v>406</v>
      </c>
      <c r="D194" s="244" t="s">
        <v>391</v>
      </c>
      <c r="E194" s="245">
        <v>137.80000000000001</v>
      </c>
      <c r="F194" s="246"/>
      <c r="G194" s="247">
        <f>ROUND(E194*F194,2)</f>
        <v>0</v>
      </c>
      <c r="H194" s="232"/>
      <c r="I194" s="231">
        <f>ROUND(E194*H194,2)</f>
        <v>0</v>
      </c>
      <c r="J194" s="232"/>
      <c r="K194" s="231">
        <f>ROUND(E194*J194,2)</f>
        <v>0</v>
      </c>
      <c r="L194" s="231">
        <v>21</v>
      </c>
      <c r="M194" s="231">
        <f>G194*(1+L194/100)</f>
        <v>0</v>
      </c>
      <c r="N194" s="230">
        <v>1.8000000000000001E-4</v>
      </c>
      <c r="O194" s="230">
        <f>ROUND(E194*N194,2)</f>
        <v>0.02</v>
      </c>
      <c r="P194" s="230">
        <v>0</v>
      </c>
      <c r="Q194" s="230">
        <f>ROUND(E194*P194,2)</f>
        <v>0</v>
      </c>
      <c r="R194" s="231"/>
      <c r="S194" s="231" t="s">
        <v>176</v>
      </c>
      <c r="T194" s="231" t="s">
        <v>177</v>
      </c>
      <c r="U194" s="231">
        <v>0.17</v>
      </c>
      <c r="V194" s="231">
        <f>ROUND(E194*U194,2)</f>
        <v>23.43</v>
      </c>
      <c r="W194" s="231"/>
      <c r="X194" s="231" t="s">
        <v>196</v>
      </c>
      <c r="Y194" s="231" t="s">
        <v>178</v>
      </c>
      <c r="Z194" s="211"/>
      <c r="AA194" s="211"/>
      <c r="AB194" s="211"/>
      <c r="AC194" s="211"/>
      <c r="AD194" s="211"/>
      <c r="AE194" s="211"/>
      <c r="AF194" s="211"/>
      <c r="AG194" s="211" t="s">
        <v>197</v>
      </c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</row>
    <row r="195" spans="1:60" outlineLevel="2" x14ac:dyDescent="0.2">
      <c r="A195" s="228"/>
      <c r="B195" s="229"/>
      <c r="C195" s="273" t="s">
        <v>407</v>
      </c>
      <c r="D195" s="264"/>
      <c r="E195" s="265">
        <v>99.4</v>
      </c>
      <c r="F195" s="231"/>
      <c r="G195" s="231"/>
      <c r="H195" s="231"/>
      <c r="I195" s="231"/>
      <c r="J195" s="231"/>
      <c r="K195" s="231"/>
      <c r="L195" s="231"/>
      <c r="M195" s="231"/>
      <c r="N195" s="230"/>
      <c r="O195" s="230"/>
      <c r="P195" s="230"/>
      <c r="Q195" s="230"/>
      <c r="R195" s="231"/>
      <c r="S195" s="231"/>
      <c r="T195" s="231"/>
      <c r="U195" s="231"/>
      <c r="V195" s="231"/>
      <c r="W195" s="231"/>
      <c r="X195" s="231"/>
      <c r="Y195" s="231"/>
      <c r="Z195" s="211"/>
      <c r="AA195" s="211"/>
      <c r="AB195" s="211"/>
      <c r="AC195" s="211"/>
      <c r="AD195" s="211"/>
      <c r="AE195" s="211"/>
      <c r="AF195" s="211"/>
      <c r="AG195" s="211" t="s">
        <v>199</v>
      </c>
      <c r="AH195" s="211">
        <v>0</v>
      </c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1"/>
      <c r="BF195" s="211"/>
      <c r="BG195" s="211"/>
      <c r="BH195" s="211"/>
    </row>
    <row r="196" spans="1:60" outlineLevel="3" x14ac:dyDescent="0.2">
      <c r="A196" s="228"/>
      <c r="B196" s="229"/>
      <c r="C196" s="273" t="s">
        <v>408</v>
      </c>
      <c r="D196" s="264"/>
      <c r="E196" s="265">
        <v>20.5</v>
      </c>
      <c r="F196" s="231"/>
      <c r="G196" s="231"/>
      <c r="H196" s="231"/>
      <c r="I196" s="231"/>
      <c r="J196" s="231"/>
      <c r="K196" s="231"/>
      <c r="L196" s="231"/>
      <c r="M196" s="231"/>
      <c r="N196" s="230"/>
      <c r="O196" s="230"/>
      <c r="P196" s="230"/>
      <c r="Q196" s="230"/>
      <c r="R196" s="231"/>
      <c r="S196" s="231"/>
      <c r="T196" s="231"/>
      <c r="U196" s="231"/>
      <c r="V196" s="231"/>
      <c r="W196" s="231"/>
      <c r="X196" s="231"/>
      <c r="Y196" s="231"/>
      <c r="Z196" s="211"/>
      <c r="AA196" s="211"/>
      <c r="AB196" s="211"/>
      <c r="AC196" s="211"/>
      <c r="AD196" s="211"/>
      <c r="AE196" s="211"/>
      <c r="AF196" s="211"/>
      <c r="AG196" s="211" t="s">
        <v>199</v>
      </c>
      <c r="AH196" s="211">
        <v>0</v>
      </c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</row>
    <row r="197" spans="1:60" outlineLevel="3" x14ac:dyDescent="0.2">
      <c r="A197" s="228"/>
      <c r="B197" s="229"/>
      <c r="C197" s="273" t="s">
        <v>409</v>
      </c>
      <c r="D197" s="264"/>
      <c r="E197" s="265">
        <v>17.899999999999999</v>
      </c>
      <c r="F197" s="231"/>
      <c r="G197" s="231"/>
      <c r="H197" s="231"/>
      <c r="I197" s="231"/>
      <c r="J197" s="231"/>
      <c r="K197" s="231"/>
      <c r="L197" s="231"/>
      <c r="M197" s="231"/>
      <c r="N197" s="230"/>
      <c r="O197" s="230"/>
      <c r="P197" s="230"/>
      <c r="Q197" s="230"/>
      <c r="R197" s="231"/>
      <c r="S197" s="231"/>
      <c r="T197" s="231"/>
      <c r="U197" s="231"/>
      <c r="V197" s="231"/>
      <c r="W197" s="231"/>
      <c r="X197" s="231"/>
      <c r="Y197" s="231"/>
      <c r="Z197" s="211"/>
      <c r="AA197" s="211"/>
      <c r="AB197" s="211"/>
      <c r="AC197" s="211"/>
      <c r="AD197" s="211"/>
      <c r="AE197" s="211"/>
      <c r="AF197" s="211"/>
      <c r="AG197" s="211" t="s">
        <v>199</v>
      </c>
      <c r="AH197" s="211">
        <v>0</v>
      </c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</row>
    <row r="198" spans="1:60" outlineLevel="1" x14ac:dyDescent="0.2">
      <c r="A198" s="242">
        <v>54</v>
      </c>
      <c r="B198" s="243" t="s">
        <v>410</v>
      </c>
      <c r="C198" s="256" t="s">
        <v>411</v>
      </c>
      <c r="D198" s="244" t="s">
        <v>391</v>
      </c>
      <c r="E198" s="245">
        <v>159.1</v>
      </c>
      <c r="F198" s="246"/>
      <c r="G198" s="247">
        <f>ROUND(E198*F198,2)</f>
        <v>0</v>
      </c>
      <c r="H198" s="232"/>
      <c r="I198" s="231">
        <f>ROUND(E198*H198,2)</f>
        <v>0</v>
      </c>
      <c r="J198" s="232"/>
      <c r="K198" s="231">
        <f>ROUND(E198*J198,2)</f>
        <v>0</v>
      </c>
      <c r="L198" s="231">
        <v>21</v>
      </c>
      <c r="M198" s="231">
        <f>G198*(1+L198/100)</f>
        <v>0</v>
      </c>
      <c r="N198" s="230">
        <v>1.98E-3</v>
      </c>
      <c r="O198" s="230">
        <f>ROUND(E198*N198,2)</f>
        <v>0.32</v>
      </c>
      <c r="P198" s="230">
        <v>0</v>
      </c>
      <c r="Q198" s="230">
        <f>ROUND(E198*P198,2)</f>
        <v>0</v>
      </c>
      <c r="R198" s="231"/>
      <c r="S198" s="231" t="s">
        <v>182</v>
      </c>
      <c r="T198" s="231" t="s">
        <v>177</v>
      </c>
      <c r="U198" s="231">
        <v>0</v>
      </c>
      <c r="V198" s="231">
        <f>ROUND(E198*U198,2)</f>
        <v>0</v>
      </c>
      <c r="W198" s="231"/>
      <c r="X198" s="231" t="s">
        <v>337</v>
      </c>
      <c r="Y198" s="231" t="s">
        <v>178</v>
      </c>
      <c r="Z198" s="211"/>
      <c r="AA198" s="211"/>
      <c r="AB198" s="211"/>
      <c r="AC198" s="211"/>
      <c r="AD198" s="211"/>
      <c r="AE198" s="211"/>
      <c r="AF198" s="211"/>
      <c r="AG198" s="211" t="s">
        <v>338</v>
      </c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  <c r="BE198" s="211"/>
      <c r="BF198" s="211"/>
      <c r="BG198" s="211"/>
      <c r="BH198" s="211"/>
    </row>
    <row r="199" spans="1:60" outlineLevel="2" x14ac:dyDescent="0.2">
      <c r="A199" s="228"/>
      <c r="B199" s="229"/>
      <c r="C199" s="273" t="s">
        <v>412</v>
      </c>
      <c r="D199" s="264"/>
      <c r="E199" s="265">
        <v>159.1</v>
      </c>
      <c r="F199" s="231"/>
      <c r="G199" s="231"/>
      <c r="H199" s="231"/>
      <c r="I199" s="231"/>
      <c r="J199" s="231"/>
      <c r="K199" s="231"/>
      <c r="L199" s="231"/>
      <c r="M199" s="231"/>
      <c r="N199" s="230"/>
      <c r="O199" s="230"/>
      <c r="P199" s="230"/>
      <c r="Q199" s="230"/>
      <c r="R199" s="231"/>
      <c r="S199" s="231"/>
      <c r="T199" s="231"/>
      <c r="U199" s="231"/>
      <c r="V199" s="231"/>
      <c r="W199" s="231"/>
      <c r="X199" s="231"/>
      <c r="Y199" s="231"/>
      <c r="Z199" s="211"/>
      <c r="AA199" s="211"/>
      <c r="AB199" s="211"/>
      <c r="AC199" s="211"/>
      <c r="AD199" s="211"/>
      <c r="AE199" s="211"/>
      <c r="AF199" s="211"/>
      <c r="AG199" s="211" t="s">
        <v>199</v>
      </c>
      <c r="AH199" s="211">
        <v>0</v>
      </c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  <c r="BE199" s="211"/>
      <c r="BF199" s="211"/>
      <c r="BG199" s="211"/>
      <c r="BH199" s="211"/>
    </row>
    <row r="200" spans="1:60" outlineLevel="1" x14ac:dyDescent="0.2">
      <c r="A200" s="242">
        <v>55</v>
      </c>
      <c r="B200" s="243" t="s">
        <v>413</v>
      </c>
      <c r="C200" s="256" t="s">
        <v>414</v>
      </c>
      <c r="D200" s="244" t="s">
        <v>391</v>
      </c>
      <c r="E200" s="245">
        <v>599.34</v>
      </c>
      <c r="F200" s="246"/>
      <c r="G200" s="247">
        <f>ROUND(E200*F200,2)</f>
        <v>0</v>
      </c>
      <c r="H200" s="232"/>
      <c r="I200" s="231">
        <f>ROUND(E200*H200,2)</f>
        <v>0</v>
      </c>
      <c r="J200" s="232"/>
      <c r="K200" s="231">
        <f>ROUND(E200*J200,2)</f>
        <v>0</v>
      </c>
      <c r="L200" s="231">
        <v>21</v>
      </c>
      <c r="M200" s="231">
        <f>G200*(1+L200/100)</f>
        <v>0</v>
      </c>
      <c r="N200" s="230">
        <v>1E-3</v>
      </c>
      <c r="O200" s="230">
        <f>ROUND(E200*N200,2)</f>
        <v>0.6</v>
      </c>
      <c r="P200" s="230">
        <v>0</v>
      </c>
      <c r="Q200" s="230">
        <f>ROUND(E200*P200,2)</f>
        <v>0</v>
      </c>
      <c r="R200" s="231" t="s">
        <v>336</v>
      </c>
      <c r="S200" s="231" t="s">
        <v>176</v>
      </c>
      <c r="T200" s="231" t="s">
        <v>177</v>
      </c>
      <c r="U200" s="231">
        <v>0</v>
      </c>
      <c r="V200" s="231">
        <f>ROUND(E200*U200,2)</f>
        <v>0</v>
      </c>
      <c r="W200" s="231"/>
      <c r="X200" s="231" t="s">
        <v>337</v>
      </c>
      <c r="Y200" s="231" t="s">
        <v>178</v>
      </c>
      <c r="Z200" s="211"/>
      <c r="AA200" s="211"/>
      <c r="AB200" s="211"/>
      <c r="AC200" s="211"/>
      <c r="AD200" s="211"/>
      <c r="AE200" s="211"/>
      <c r="AF200" s="211"/>
      <c r="AG200" s="211" t="s">
        <v>338</v>
      </c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1"/>
      <c r="AX200" s="211"/>
      <c r="AY200" s="211"/>
      <c r="AZ200" s="211"/>
      <c r="BA200" s="211"/>
      <c r="BB200" s="211"/>
      <c r="BC200" s="211"/>
      <c r="BD200" s="211"/>
      <c r="BE200" s="211"/>
      <c r="BF200" s="211"/>
      <c r="BG200" s="211"/>
      <c r="BH200" s="211"/>
    </row>
    <row r="201" spans="1:60" ht="33.75" outlineLevel="2" x14ac:dyDescent="0.2">
      <c r="A201" s="228"/>
      <c r="B201" s="229"/>
      <c r="C201" s="273" t="s">
        <v>415</v>
      </c>
      <c r="D201" s="264"/>
      <c r="E201" s="265">
        <v>256.2</v>
      </c>
      <c r="F201" s="231"/>
      <c r="G201" s="231"/>
      <c r="H201" s="231"/>
      <c r="I201" s="231"/>
      <c r="J201" s="231"/>
      <c r="K201" s="231"/>
      <c r="L201" s="231"/>
      <c r="M201" s="231"/>
      <c r="N201" s="230"/>
      <c r="O201" s="230"/>
      <c r="P201" s="230"/>
      <c r="Q201" s="230"/>
      <c r="R201" s="231"/>
      <c r="S201" s="231"/>
      <c r="T201" s="231"/>
      <c r="U201" s="231"/>
      <c r="V201" s="231"/>
      <c r="W201" s="231"/>
      <c r="X201" s="231"/>
      <c r="Y201" s="231"/>
      <c r="Z201" s="211"/>
      <c r="AA201" s="211"/>
      <c r="AB201" s="211"/>
      <c r="AC201" s="211"/>
      <c r="AD201" s="211"/>
      <c r="AE201" s="211"/>
      <c r="AF201" s="211"/>
      <c r="AG201" s="211" t="s">
        <v>199</v>
      </c>
      <c r="AH201" s="211">
        <v>0</v>
      </c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  <c r="BE201" s="211"/>
      <c r="BF201" s="211"/>
      <c r="BG201" s="211"/>
      <c r="BH201" s="211"/>
    </row>
    <row r="202" spans="1:60" outlineLevel="3" x14ac:dyDescent="0.2">
      <c r="A202" s="228"/>
      <c r="B202" s="229"/>
      <c r="C202" s="273" t="s">
        <v>416</v>
      </c>
      <c r="D202" s="264"/>
      <c r="E202" s="265">
        <v>5.6</v>
      </c>
      <c r="F202" s="231"/>
      <c r="G202" s="231"/>
      <c r="H202" s="231"/>
      <c r="I202" s="231"/>
      <c r="J202" s="231"/>
      <c r="K202" s="231"/>
      <c r="L202" s="231"/>
      <c r="M202" s="231"/>
      <c r="N202" s="230"/>
      <c r="O202" s="230"/>
      <c r="P202" s="230"/>
      <c r="Q202" s="230"/>
      <c r="R202" s="231"/>
      <c r="S202" s="231"/>
      <c r="T202" s="231"/>
      <c r="U202" s="231"/>
      <c r="V202" s="231"/>
      <c r="W202" s="231"/>
      <c r="X202" s="231"/>
      <c r="Y202" s="231"/>
      <c r="Z202" s="211"/>
      <c r="AA202" s="211"/>
      <c r="AB202" s="211"/>
      <c r="AC202" s="211"/>
      <c r="AD202" s="211"/>
      <c r="AE202" s="211"/>
      <c r="AF202" s="211"/>
      <c r="AG202" s="211" t="s">
        <v>199</v>
      </c>
      <c r="AH202" s="211">
        <v>0</v>
      </c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  <c r="BE202" s="211"/>
      <c r="BF202" s="211"/>
      <c r="BG202" s="211"/>
      <c r="BH202" s="211"/>
    </row>
    <row r="203" spans="1:60" outlineLevel="3" x14ac:dyDescent="0.2">
      <c r="A203" s="228"/>
      <c r="B203" s="229"/>
      <c r="C203" s="273" t="s">
        <v>417</v>
      </c>
      <c r="D203" s="264"/>
      <c r="E203" s="265">
        <v>31.24</v>
      </c>
      <c r="F203" s="231"/>
      <c r="G203" s="231"/>
      <c r="H203" s="231"/>
      <c r="I203" s="231"/>
      <c r="J203" s="231"/>
      <c r="K203" s="231"/>
      <c r="L203" s="231"/>
      <c r="M203" s="231"/>
      <c r="N203" s="230"/>
      <c r="O203" s="230"/>
      <c r="P203" s="230"/>
      <c r="Q203" s="230"/>
      <c r="R203" s="231"/>
      <c r="S203" s="231"/>
      <c r="T203" s="231"/>
      <c r="U203" s="231"/>
      <c r="V203" s="231"/>
      <c r="W203" s="231"/>
      <c r="X203" s="231"/>
      <c r="Y203" s="231"/>
      <c r="Z203" s="211"/>
      <c r="AA203" s="211"/>
      <c r="AB203" s="211"/>
      <c r="AC203" s="211"/>
      <c r="AD203" s="211"/>
      <c r="AE203" s="211"/>
      <c r="AF203" s="211"/>
      <c r="AG203" s="211" t="s">
        <v>199</v>
      </c>
      <c r="AH203" s="211">
        <v>0</v>
      </c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  <c r="BE203" s="211"/>
      <c r="BF203" s="211"/>
      <c r="BG203" s="211"/>
      <c r="BH203" s="211"/>
    </row>
    <row r="204" spans="1:60" outlineLevel="3" x14ac:dyDescent="0.2">
      <c r="A204" s="228"/>
      <c r="B204" s="229"/>
      <c r="C204" s="273" t="s">
        <v>418</v>
      </c>
      <c r="D204" s="264"/>
      <c r="E204" s="265">
        <v>27.72</v>
      </c>
      <c r="F204" s="231"/>
      <c r="G204" s="231"/>
      <c r="H204" s="231"/>
      <c r="I204" s="231"/>
      <c r="J204" s="231"/>
      <c r="K204" s="231"/>
      <c r="L204" s="231"/>
      <c r="M204" s="231"/>
      <c r="N204" s="230"/>
      <c r="O204" s="230"/>
      <c r="P204" s="230"/>
      <c r="Q204" s="230"/>
      <c r="R204" s="231"/>
      <c r="S204" s="231"/>
      <c r="T204" s="231"/>
      <c r="U204" s="231"/>
      <c r="V204" s="231"/>
      <c r="W204" s="231"/>
      <c r="X204" s="231"/>
      <c r="Y204" s="231"/>
      <c r="Z204" s="211"/>
      <c r="AA204" s="211"/>
      <c r="AB204" s="211"/>
      <c r="AC204" s="211"/>
      <c r="AD204" s="211"/>
      <c r="AE204" s="211"/>
      <c r="AF204" s="211"/>
      <c r="AG204" s="211" t="s">
        <v>199</v>
      </c>
      <c r="AH204" s="211">
        <v>0</v>
      </c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1"/>
      <c r="BF204" s="211"/>
      <c r="BG204" s="211"/>
      <c r="BH204" s="211"/>
    </row>
    <row r="205" spans="1:60" outlineLevel="3" x14ac:dyDescent="0.2">
      <c r="A205" s="228"/>
      <c r="B205" s="229"/>
      <c r="C205" s="273" t="s">
        <v>419</v>
      </c>
      <c r="D205" s="264"/>
      <c r="E205" s="265">
        <v>19.579999999999998</v>
      </c>
      <c r="F205" s="231"/>
      <c r="G205" s="231"/>
      <c r="H205" s="231"/>
      <c r="I205" s="231"/>
      <c r="J205" s="231"/>
      <c r="K205" s="231"/>
      <c r="L205" s="231"/>
      <c r="M205" s="231"/>
      <c r="N205" s="230"/>
      <c r="O205" s="230"/>
      <c r="P205" s="230"/>
      <c r="Q205" s="230"/>
      <c r="R205" s="231"/>
      <c r="S205" s="231"/>
      <c r="T205" s="231"/>
      <c r="U205" s="231"/>
      <c r="V205" s="231"/>
      <c r="W205" s="231"/>
      <c r="X205" s="231"/>
      <c r="Y205" s="231"/>
      <c r="Z205" s="211"/>
      <c r="AA205" s="211"/>
      <c r="AB205" s="211"/>
      <c r="AC205" s="211"/>
      <c r="AD205" s="211"/>
      <c r="AE205" s="211"/>
      <c r="AF205" s="211"/>
      <c r="AG205" s="211" t="s">
        <v>199</v>
      </c>
      <c r="AH205" s="211">
        <v>0</v>
      </c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</row>
    <row r="206" spans="1:60" outlineLevel="3" x14ac:dyDescent="0.2">
      <c r="A206" s="228"/>
      <c r="B206" s="229"/>
      <c r="C206" s="273" t="s">
        <v>420</v>
      </c>
      <c r="D206" s="264"/>
      <c r="E206" s="265">
        <v>15.2</v>
      </c>
      <c r="F206" s="231"/>
      <c r="G206" s="231"/>
      <c r="H206" s="231"/>
      <c r="I206" s="231"/>
      <c r="J206" s="231"/>
      <c r="K206" s="231"/>
      <c r="L206" s="231"/>
      <c r="M206" s="231"/>
      <c r="N206" s="230"/>
      <c r="O206" s="230"/>
      <c r="P206" s="230"/>
      <c r="Q206" s="230"/>
      <c r="R206" s="231"/>
      <c r="S206" s="231"/>
      <c r="T206" s="231"/>
      <c r="U206" s="231"/>
      <c r="V206" s="231"/>
      <c r="W206" s="231"/>
      <c r="X206" s="231"/>
      <c r="Y206" s="231"/>
      <c r="Z206" s="211"/>
      <c r="AA206" s="211"/>
      <c r="AB206" s="211"/>
      <c r="AC206" s="211"/>
      <c r="AD206" s="211"/>
      <c r="AE206" s="211"/>
      <c r="AF206" s="211"/>
      <c r="AG206" s="211" t="s">
        <v>199</v>
      </c>
      <c r="AH206" s="211">
        <v>0</v>
      </c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</row>
    <row r="207" spans="1:60" outlineLevel="3" x14ac:dyDescent="0.2">
      <c r="A207" s="228"/>
      <c r="B207" s="229"/>
      <c r="C207" s="273" t="s">
        <v>421</v>
      </c>
      <c r="D207" s="264"/>
      <c r="E207" s="265">
        <v>7.32</v>
      </c>
      <c r="F207" s="231"/>
      <c r="G207" s="231"/>
      <c r="H207" s="231"/>
      <c r="I207" s="231"/>
      <c r="J207" s="231"/>
      <c r="K207" s="231"/>
      <c r="L207" s="231"/>
      <c r="M207" s="231"/>
      <c r="N207" s="230"/>
      <c r="O207" s="230"/>
      <c r="P207" s="230"/>
      <c r="Q207" s="230"/>
      <c r="R207" s="231"/>
      <c r="S207" s="231"/>
      <c r="T207" s="231"/>
      <c r="U207" s="231"/>
      <c r="V207" s="231"/>
      <c r="W207" s="231"/>
      <c r="X207" s="231"/>
      <c r="Y207" s="231"/>
      <c r="Z207" s="211"/>
      <c r="AA207" s="211"/>
      <c r="AB207" s="211"/>
      <c r="AC207" s="211"/>
      <c r="AD207" s="211"/>
      <c r="AE207" s="211"/>
      <c r="AF207" s="211"/>
      <c r="AG207" s="211" t="s">
        <v>199</v>
      </c>
      <c r="AH207" s="211">
        <v>0</v>
      </c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</row>
    <row r="208" spans="1:60" outlineLevel="3" x14ac:dyDescent="0.2">
      <c r="A208" s="228"/>
      <c r="B208" s="229"/>
      <c r="C208" s="273" t="s">
        <v>422</v>
      </c>
      <c r="D208" s="264"/>
      <c r="E208" s="265">
        <v>8.48</v>
      </c>
      <c r="F208" s="231"/>
      <c r="G208" s="231"/>
      <c r="H208" s="231"/>
      <c r="I208" s="231"/>
      <c r="J208" s="231"/>
      <c r="K208" s="231"/>
      <c r="L208" s="231"/>
      <c r="M208" s="231"/>
      <c r="N208" s="230"/>
      <c r="O208" s="230"/>
      <c r="P208" s="230"/>
      <c r="Q208" s="230"/>
      <c r="R208" s="231"/>
      <c r="S208" s="231"/>
      <c r="T208" s="231"/>
      <c r="U208" s="231"/>
      <c r="V208" s="231"/>
      <c r="W208" s="231"/>
      <c r="X208" s="231"/>
      <c r="Y208" s="231"/>
      <c r="Z208" s="211"/>
      <c r="AA208" s="211"/>
      <c r="AB208" s="211"/>
      <c r="AC208" s="211"/>
      <c r="AD208" s="211"/>
      <c r="AE208" s="211"/>
      <c r="AF208" s="211"/>
      <c r="AG208" s="211" t="s">
        <v>199</v>
      </c>
      <c r="AH208" s="211">
        <v>0</v>
      </c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1"/>
      <c r="BF208" s="211"/>
      <c r="BG208" s="211"/>
      <c r="BH208" s="211"/>
    </row>
    <row r="209" spans="1:60" outlineLevel="3" x14ac:dyDescent="0.2">
      <c r="A209" s="228"/>
      <c r="B209" s="229"/>
      <c r="C209" s="273" t="s">
        <v>423</v>
      </c>
      <c r="D209" s="264"/>
      <c r="E209" s="265">
        <v>3.76</v>
      </c>
      <c r="F209" s="231"/>
      <c r="G209" s="231"/>
      <c r="H209" s="231"/>
      <c r="I209" s="231"/>
      <c r="J209" s="231"/>
      <c r="K209" s="231"/>
      <c r="L209" s="231"/>
      <c r="M209" s="231"/>
      <c r="N209" s="230"/>
      <c r="O209" s="230"/>
      <c r="P209" s="230"/>
      <c r="Q209" s="230"/>
      <c r="R209" s="231"/>
      <c r="S209" s="231"/>
      <c r="T209" s="231"/>
      <c r="U209" s="231"/>
      <c r="V209" s="231"/>
      <c r="W209" s="231"/>
      <c r="X209" s="231"/>
      <c r="Y209" s="231"/>
      <c r="Z209" s="211"/>
      <c r="AA209" s="211"/>
      <c r="AB209" s="211"/>
      <c r="AC209" s="211"/>
      <c r="AD209" s="211"/>
      <c r="AE209" s="211"/>
      <c r="AF209" s="211"/>
      <c r="AG209" s="211" t="s">
        <v>199</v>
      </c>
      <c r="AH209" s="211">
        <v>0</v>
      </c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</row>
    <row r="210" spans="1:60" outlineLevel="3" x14ac:dyDescent="0.2">
      <c r="A210" s="228"/>
      <c r="B210" s="229"/>
      <c r="C210" s="273" t="s">
        <v>424</v>
      </c>
      <c r="D210" s="264"/>
      <c r="E210" s="265">
        <v>0.86</v>
      </c>
      <c r="F210" s="231"/>
      <c r="G210" s="231"/>
      <c r="H210" s="231"/>
      <c r="I210" s="231"/>
      <c r="J210" s="231"/>
      <c r="K210" s="231"/>
      <c r="L210" s="231"/>
      <c r="M210" s="231"/>
      <c r="N210" s="230"/>
      <c r="O210" s="230"/>
      <c r="P210" s="230"/>
      <c r="Q210" s="230"/>
      <c r="R210" s="231"/>
      <c r="S210" s="231"/>
      <c r="T210" s="231"/>
      <c r="U210" s="231"/>
      <c r="V210" s="231"/>
      <c r="W210" s="231"/>
      <c r="X210" s="231"/>
      <c r="Y210" s="231"/>
      <c r="Z210" s="211"/>
      <c r="AA210" s="211"/>
      <c r="AB210" s="211"/>
      <c r="AC210" s="211"/>
      <c r="AD210" s="211"/>
      <c r="AE210" s="211"/>
      <c r="AF210" s="211"/>
      <c r="AG210" s="211" t="s">
        <v>199</v>
      </c>
      <c r="AH210" s="211">
        <v>0</v>
      </c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</row>
    <row r="211" spans="1:60" outlineLevel="3" x14ac:dyDescent="0.2">
      <c r="A211" s="228"/>
      <c r="B211" s="229"/>
      <c r="C211" s="273" t="s">
        <v>425</v>
      </c>
      <c r="D211" s="264"/>
      <c r="E211" s="265">
        <v>1.9</v>
      </c>
      <c r="F211" s="231"/>
      <c r="G211" s="231"/>
      <c r="H211" s="231"/>
      <c r="I211" s="231"/>
      <c r="J211" s="231"/>
      <c r="K211" s="231"/>
      <c r="L211" s="231"/>
      <c r="M211" s="231"/>
      <c r="N211" s="230"/>
      <c r="O211" s="230"/>
      <c r="P211" s="230"/>
      <c r="Q211" s="230"/>
      <c r="R211" s="231"/>
      <c r="S211" s="231"/>
      <c r="T211" s="231"/>
      <c r="U211" s="231"/>
      <c r="V211" s="231"/>
      <c r="W211" s="231"/>
      <c r="X211" s="231"/>
      <c r="Y211" s="231"/>
      <c r="Z211" s="211"/>
      <c r="AA211" s="211"/>
      <c r="AB211" s="211"/>
      <c r="AC211" s="211"/>
      <c r="AD211" s="211"/>
      <c r="AE211" s="211"/>
      <c r="AF211" s="211"/>
      <c r="AG211" s="211" t="s">
        <v>199</v>
      </c>
      <c r="AH211" s="211">
        <v>0</v>
      </c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</row>
    <row r="212" spans="1:60" outlineLevel="3" x14ac:dyDescent="0.2">
      <c r="A212" s="228"/>
      <c r="B212" s="229"/>
      <c r="C212" s="273" t="s">
        <v>426</v>
      </c>
      <c r="D212" s="264"/>
      <c r="E212" s="265">
        <v>113.5</v>
      </c>
      <c r="F212" s="231"/>
      <c r="G212" s="231"/>
      <c r="H212" s="231"/>
      <c r="I212" s="231"/>
      <c r="J212" s="231"/>
      <c r="K212" s="231"/>
      <c r="L212" s="231"/>
      <c r="M212" s="231"/>
      <c r="N212" s="230"/>
      <c r="O212" s="230"/>
      <c r="P212" s="230"/>
      <c r="Q212" s="230"/>
      <c r="R212" s="231"/>
      <c r="S212" s="231"/>
      <c r="T212" s="231"/>
      <c r="U212" s="231"/>
      <c r="V212" s="231"/>
      <c r="W212" s="231"/>
      <c r="X212" s="231"/>
      <c r="Y212" s="231"/>
      <c r="Z212" s="211"/>
      <c r="AA212" s="211"/>
      <c r="AB212" s="211"/>
      <c r="AC212" s="211"/>
      <c r="AD212" s="211"/>
      <c r="AE212" s="211"/>
      <c r="AF212" s="211"/>
      <c r="AG212" s="211" t="s">
        <v>199</v>
      </c>
      <c r="AH212" s="211">
        <v>0</v>
      </c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1"/>
      <c r="BF212" s="211"/>
      <c r="BG212" s="211"/>
      <c r="BH212" s="211"/>
    </row>
    <row r="213" spans="1:60" outlineLevel="3" x14ac:dyDescent="0.2">
      <c r="A213" s="228"/>
      <c r="B213" s="229"/>
      <c r="C213" s="273" t="s">
        <v>427</v>
      </c>
      <c r="D213" s="264"/>
      <c r="E213" s="265">
        <v>2.84</v>
      </c>
      <c r="F213" s="231"/>
      <c r="G213" s="231"/>
      <c r="H213" s="231"/>
      <c r="I213" s="231"/>
      <c r="J213" s="231"/>
      <c r="K213" s="231"/>
      <c r="L213" s="231"/>
      <c r="M213" s="231"/>
      <c r="N213" s="230"/>
      <c r="O213" s="230"/>
      <c r="P213" s="230"/>
      <c r="Q213" s="230"/>
      <c r="R213" s="231"/>
      <c r="S213" s="231"/>
      <c r="T213" s="231"/>
      <c r="U213" s="231"/>
      <c r="V213" s="231"/>
      <c r="W213" s="231"/>
      <c r="X213" s="231"/>
      <c r="Y213" s="231"/>
      <c r="Z213" s="211"/>
      <c r="AA213" s="211"/>
      <c r="AB213" s="211"/>
      <c r="AC213" s="211"/>
      <c r="AD213" s="211"/>
      <c r="AE213" s="211"/>
      <c r="AF213" s="211"/>
      <c r="AG213" s="211" t="s">
        <v>199</v>
      </c>
      <c r="AH213" s="211">
        <v>0</v>
      </c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1"/>
      <c r="BF213" s="211"/>
      <c r="BG213" s="211"/>
      <c r="BH213" s="211"/>
    </row>
    <row r="214" spans="1:60" outlineLevel="3" x14ac:dyDescent="0.2">
      <c r="A214" s="228"/>
      <c r="B214" s="229"/>
      <c r="C214" s="273" t="s">
        <v>428</v>
      </c>
      <c r="D214" s="264"/>
      <c r="E214" s="265">
        <v>2.52</v>
      </c>
      <c r="F214" s="231"/>
      <c r="G214" s="231"/>
      <c r="H214" s="231"/>
      <c r="I214" s="231"/>
      <c r="J214" s="231"/>
      <c r="K214" s="231"/>
      <c r="L214" s="231"/>
      <c r="M214" s="231"/>
      <c r="N214" s="230"/>
      <c r="O214" s="230"/>
      <c r="P214" s="230"/>
      <c r="Q214" s="230"/>
      <c r="R214" s="231"/>
      <c r="S214" s="231"/>
      <c r="T214" s="231"/>
      <c r="U214" s="231"/>
      <c r="V214" s="231"/>
      <c r="W214" s="231"/>
      <c r="X214" s="231"/>
      <c r="Y214" s="231"/>
      <c r="Z214" s="211"/>
      <c r="AA214" s="211"/>
      <c r="AB214" s="211"/>
      <c r="AC214" s="211"/>
      <c r="AD214" s="211"/>
      <c r="AE214" s="211"/>
      <c r="AF214" s="211"/>
      <c r="AG214" s="211" t="s">
        <v>199</v>
      </c>
      <c r="AH214" s="211">
        <v>0</v>
      </c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  <c r="BE214" s="211"/>
      <c r="BF214" s="211"/>
      <c r="BG214" s="211"/>
      <c r="BH214" s="211"/>
    </row>
    <row r="215" spans="1:60" outlineLevel="3" x14ac:dyDescent="0.2">
      <c r="A215" s="228"/>
      <c r="B215" s="229"/>
      <c r="C215" s="273" t="s">
        <v>429</v>
      </c>
      <c r="D215" s="264"/>
      <c r="E215" s="265">
        <v>1.78</v>
      </c>
      <c r="F215" s="231"/>
      <c r="G215" s="231"/>
      <c r="H215" s="231"/>
      <c r="I215" s="231"/>
      <c r="J215" s="231"/>
      <c r="K215" s="231"/>
      <c r="L215" s="231"/>
      <c r="M215" s="231"/>
      <c r="N215" s="230"/>
      <c r="O215" s="230"/>
      <c r="P215" s="230"/>
      <c r="Q215" s="230"/>
      <c r="R215" s="231"/>
      <c r="S215" s="231"/>
      <c r="T215" s="231"/>
      <c r="U215" s="231"/>
      <c r="V215" s="231"/>
      <c r="W215" s="231"/>
      <c r="X215" s="231"/>
      <c r="Y215" s="231"/>
      <c r="Z215" s="211"/>
      <c r="AA215" s="211"/>
      <c r="AB215" s="211"/>
      <c r="AC215" s="211"/>
      <c r="AD215" s="211"/>
      <c r="AE215" s="211"/>
      <c r="AF215" s="211"/>
      <c r="AG215" s="211" t="s">
        <v>199</v>
      </c>
      <c r="AH215" s="211">
        <v>0</v>
      </c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1"/>
      <c r="BF215" s="211"/>
      <c r="BG215" s="211"/>
      <c r="BH215" s="211"/>
    </row>
    <row r="216" spans="1:60" outlineLevel="3" x14ac:dyDescent="0.2">
      <c r="A216" s="228"/>
      <c r="B216" s="229"/>
      <c r="C216" s="273" t="s">
        <v>430</v>
      </c>
      <c r="D216" s="264"/>
      <c r="E216" s="265">
        <v>93.7</v>
      </c>
      <c r="F216" s="231"/>
      <c r="G216" s="231"/>
      <c r="H216" s="231"/>
      <c r="I216" s="231"/>
      <c r="J216" s="231"/>
      <c r="K216" s="231"/>
      <c r="L216" s="231"/>
      <c r="M216" s="231"/>
      <c r="N216" s="230"/>
      <c r="O216" s="230"/>
      <c r="P216" s="230"/>
      <c r="Q216" s="230"/>
      <c r="R216" s="231"/>
      <c r="S216" s="231"/>
      <c r="T216" s="231"/>
      <c r="U216" s="231"/>
      <c r="V216" s="231"/>
      <c r="W216" s="231"/>
      <c r="X216" s="231"/>
      <c r="Y216" s="231"/>
      <c r="Z216" s="211"/>
      <c r="AA216" s="211"/>
      <c r="AB216" s="211"/>
      <c r="AC216" s="211"/>
      <c r="AD216" s="211"/>
      <c r="AE216" s="211"/>
      <c r="AF216" s="211"/>
      <c r="AG216" s="211" t="s">
        <v>199</v>
      </c>
      <c r="AH216" s="211">
        <v>0</v>
      </c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  <c r="BE216" s="211"/>
      <c r="BF216" s="211"/>
      <c r="BG216" s="211"/>
      <c r="BH216" s="211"/>
    </row>
    <row r="217" spans="1:60" outlineLevel="3" x14ac:dyDescent="0.2">
      <c r="A217" s="228"/>
      <c r="B217" s="229"/>
      <c r="C217" s="273" t="s">
        <v>427</v>
      </c>
      <c r="D217" s="264"/>
      <c r="E217" s="265">
        <v>2.84</v>
      </c>
      <c r="F217" s="231"/>
      <c r="G217" s="231"/>
      <c r="H217" s="231"/>
      <c r="I217" s="231"/>
      <c r="J217" s="231"/>
      <c r="K217" s="231"/>
      <c r="L217" s="231"/>
      <c r="M217" s="231"/>
      <c r="N217" s="230"/>
      <c r="O217" s="230"/>
      <c r="P217" s="230"/>
      <c r="Q217" s="230"/>
      <c r="R217" s="231"/>
      <c r="S217" s="231"/>
      <c r="T217" s="231"/>
      <c r="U217" s="231"/>
      <c r="V217" s="231"/>
      <c r="W217" s="231"/>
      <c r="X217" s="231"/>
      <c r="Y217" s="231"/>
      <c r="Z217" s="211"/>
      <c r="AA217" s="211"/>
      <c r="AB217" s="211"/>
      <c r="AC217" s="211"/>
      <c r="AD217" s="211"/>
      <c r="AE217" s="211"/>
      <c r="AF217" s="211"/>
      <c r="AG217" s="211" t="s">
        <v>199</v>
      </c>
      <c r="AH217" s="211">
        <v>0</v>
      </c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1"/>
      <c r="BB217" s="211"/>
      <c r="BC217" s="211"/>
      <c r="BD217" s="211"/>
      <c r="BE217" s="211"/>
      <c r="BF217" s="211"/>
      <c r="BG217" s="211"/>
      <c r="BH217" s="211"/>
    </row>
    <row r="218" spans="1:60" outlineLevel="3" x14ac:dyDescent="0.2">
      <c r="A218" s="228"/>
      <c r="B218" s="229"/>
      <c r="C218" s="273" t="s">
        <v>428</v>
      </c>
      <c r="D218" s="264"/>
      <c r="E218" s="265">
        <v>2.52</v>
      </c>
      <c r="F218" s="231"/>
      <c r="G218" s="231"/>
      <c r="H218" s="231"/>
      <c r="I218" s="231"/>
      <c r="J218" s="231"/>
      <c r="K218" s="231"/>
      <c r="L218" s="231"/>
      <c r="M218" s="231"/>
      <c r="N218" s="230"/>
      <c r="O218" s="230"/>
      <c r="P218" s="230"/>
      <c r="Q218" s="230"/>
      <c r="R218" s="231"/>
      <c r="S218" s="231"/>
      <c r="T218" s="231"/>
      <c r="U218" s="231"/>
      <c r="V218" s="231"/>
      <c r="W218" s="231"/>
      <c r="X218" s="231"/>
      <c r="Y218" s="231"/>
      <c r="Z218" s="211"/>
      <c r="AA218" s="211"/>
      <c r="AB218" s="211"/>
      <c r="AC218" s="211"/>
      <c r="AD218" s="211"/>
      <c r="AE218" s="211"/>
      <c r="AF218" s="211"/>
      <c r="AG218" s="211" t="s">
        <v>199</v>
      </c>
      <c r="AH218" s="211">
        <v>0</v>
      </c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1"/>
      <c r="AZ218" s="211"/>
      <c r="BA218" s="211"/>
      <c r="BB218" s="211"/>
      <c r="BC218" s="211"/>
      <c r="BD218" s="211"/>
      <c r="BE218" s="211"/>
      <c r="BF218" s="211"/>
      <c r="BG218" s="211"/>
      <c r="BH218" s="211"/>
    </row>
    <row r="219" spans="1:60" outlineLevel="3" x14ac:dyDescent="0.2">
      <c r="A219" s="228"/>
      <c r="B219" s="229"/>
      <c r="C219" s="273" t="s">
        <v>429</v>
      </c>
      <c r="D219" s="264"/>
      <c r="E219" s="265">
        <v>1.78</v>
      </c>
      <c r="F219" s="231"/>
      <c r="G219" s="231"/>
      <c r="H219" s="231"/>
      <c r="I219" s="231"/>
      <c r="J219" s="231"/>
      <c r="K219" s="231"/>
      <c r="L219" s="231"/>
      <c r="M219" s="231"/>
      <c r="N219" s="230"/>
      <c r="O219" s="230"/>
      <c r="P219" s="230"/>
      <c r="Q219" s="230"/>
      <c r="R219" s="231"/>
      <c r="S219" s="231"/>
      <c r="T219" s="231"/>
      <c r="U219" s="231"/>
      <c r="V219" s="231"/>
      <c r="W219" s="231"/>
      <c r="X219" s="231"/>
      <c r="Y219" s="231"/>
      <c r="Z219" s="211"/>
      <c r="AA219" s="211"/>
      <c r="AB219" s="211"/>
      <c r="AC219" s="211"/>
      <c r="AD219" s="211"/>
      <c r="AE219" s="211"/>
      <c r="AF219" s="211"/>
      <c r="AG219" s="211" t="s">
        <v>199</v>
      </c>
      <c r="AH219" s="211">
        <v>0</v>
      </c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11"/>
      <c r="BD219" s="211"/>
      <c r="BE219" s="211"/>
      <c r="BF219" s="211"/>
      <c r="BG219" s="211"/>
      <c r="BH219" s="211"/>
    </row>
    <row r="220" spans="1:60" outlineLevel="1" x14ac:dyDescent="0.2">
      <c r="A220" s="242">
        <v>56</v>
      </c>
      <c r="B220" s="243" t="s">
        <v>431</v>
      </c>
      <c r="C220" s="256" t="s">
        <v>432</v>
      </c>
      <c r="D220" s="244" t="s">
        <v>202</v>
      </c>
      <c r="E220" s="245">
        <v>67.881</v>
      </c>
      <c r="F220" s="246"/>
      <c r="G220" s="247">
        <f>ROUND(E220*F220,2)</f>
        <v>0</v>
      </c>
      <c r="H220" s="232"/>
      <c r="I220" s="231">
        <f>ROUND(E220*H220,2)</f>
        <v>0</v>
      </c>
      <c r="J220" s="232"/>
      <c r="K220" s="231">
        <f>ROUND(E220*J220,2)</f>
        <v>0</v>
      </c>
      <c r="L220" s="231">
        <v>21</v>
      </c>
      <c r="M220" s="231">
        <f>G220*(1+L220/100)</f>
        <v>0</v>
      </c>
      <c r="N220" s="230">
        <v>1.9000000000000001E-4</v>
      </c>
      <c r="O220" s="230">
        <f>ROUND(E220*N220,2)</f>
        <v>0.01</v>
      </c>
      <c r="P220" s="230">
        <v>0</v>
      </c>
      <c r="Q220" s="230">
        <f>ROUND(E220*P220,2)</f>
        <v>0</v>
      </c>
      <c r="R220" s="231"/>
      <c r="S220" s="231" t="s">
        <v>182</v>
      </c>
      <c r="T220" s="231" t="s">
        <v>176</v>
      </c>
      <c r="U220" s="231">
        <v>0.55000000000000004</v>
      </c>
      <c r="V220" s="231">
        <f>ROUND(E220*U220,2)</f>
        <v>37.33</v>
      </c>
      <c r="W220" s="231"/>
      <c r="X220" s="231" t="s">
        <v>196</v>
      </c>
      <c r="Y220" s="231" t="s">
        <v>178</v>
      </c>
      <c r="Z220" s="211"/>
      <c r="AA220" s="211"/>
      <c r="AB220" s="211"/>
      <c r="AC220" s="211"/>
      <c r="AD220" s="211"/>
      <c r="AE220" s="211"/>
      <c r="AF220" s="211"/>
      <c r="AG220" s="211" t="s">
        <v>197</v>
      </c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</row>
    <row r="221" spans="1:60" outlineLevel="2" x14ac:dyDescent="0.2">
      <c r="A221" s="228"/>
      <c r="B221" s="229"/>
      <c r="C221" s="273" t="s">
        <v>433</v>
      </c>
      <c r="D221" s="264"/>
      <c r="E221" s="265">
        <v>67.881</v>
      </c>
      <c r="F221" s="231"/>
      <c r="G221" s="231"/>
      <c r="H221" s="231"/>
      <c r="I221" s="231"/>
      <c r="J221" s="231"/>
      <c r="K221" s="231"/>
      <c r="L221" s="231"/>
      <c r="M221" s="231"/>
      <c r="N221" s="230"/>
      <c r="O221" s="230"/>
      <c r="P221" s="230"/>
      <c r="Q221" s="230"/>
      <c r="R221" s="231"/>
      <c r="S221" s="231"/>
      <c r="T221" s="231"/>
      <c r="U221" s="231"/>
      <c r="V221" s="231"/>
      <c r="W221" s="231"/>
      <c r="X221" s="231"/>
      <c r="Y221" s="231"/>
      <c r="Z221" s="211"/>
      <c r="AA221" s="211"/>
      <c r="AB221" s="211"/>
      <c r="AC221" s="211"/>
      <c r="AD221" s="211"/>
      <c r="AE221" s="211"/>
      <c r="AF221" s="211"/>
      <c r="AG221" s="211" t="s">
        <v>199</v>
      </c>
      <c r="AH221" s="211">
        <v>0</v>
      </c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</row>
    <row r="222" spans="1:60" outlineLevel="1" x14ac:dyDescent="0.2">
      <c r="A222" s="242">
        <v>57</v>
      </c>
      <c r="B222" s="243" t="s">
        <v>434</v>
      </c>
      <c r="C222" s="256" t="s">
        <v>435</v>
      </c>
      <c r="D222" s="244" t="s">
        <v>202</v>
      </c>
      <c r="E222" s="245">
        <v>55.370699999999999</v>
      </c>
      <c r="F222" s="246"/>
      <c r="G222" s="247">
        <f>ROUND(E222*F222,2)</f>
        <v>0</v>
      </c>
      <c r="H222" s="232"/>
      <c r="I222" s="231">
        <f>ROUND(E222*H222,2)</f>
        <v>0</v>
      </c>
      <c r="J222" s="232"/>
      <c r="K222" s="231">
        <f>ROUND(E222*J222,2)</f>
        <v>0</v>
      </c>
      <c r="L222" s="231">
        <v>21</v>
      </c>
      <c r="M222" s="231">
        <f>G222*(1+L222/100)</f>
        <v>0</v>
      </c>
      <c r="N222" s="230">
        <v>1.2200000000000001E-2</v>
      </c>
      <c r="O222" s="230">
        <f>ROUND(E222*N222,2)</f>
        <v>0.68</v>
      </c>
      <c r="P222" s="230">
        <v>0</v>
      </c>
      <c r="Q222" s="230">
        <f>ROUND(E222*P222,2)</f>
        <v>0</v>
      </c>
      <c r="R222" s="231"/>
      <c r="S222" s="231" t="s">
        <v>182</v>
      </c>
      <c r="T222" s="231" t="s">
        <v>177</v>
      </c>
      <c r="U222" s="231">
        <v>0</v>
      </c>
      <c r="V222" s="231">
        <f>ROUND(E222*U222,2)</f>
        <v>0</v>
      </c>
      <c r="W222" s="231"/>
      <c r="X222" s="231" t="s">
        <v>337</v>
      </c>
      <c r="Y222" s="231" t="s">
        <v>178</v>
      </c>
      <c r="Z222" s="211"/>
      <c r="AA222" s="211"/>
      <c r="AB222" s="211"/>
      <c r="AC222" s="211"/>
      <c r="AD222" s="211"/>
      <c r="AE222" s="211"/>
      <c r="AF222" s="211"/>
      <c r="AG222" s="211" t="s">
        <v>338</v>
      </c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</row>
    <row r="223" spans="1:60" outlineLevel="2" x14ac:dyDescent="0.2">
      <c r="A223" s="228"/>
      <c r="B223" s="229"/>
      <c r="C223" s="273" t="s">
        <v>436</v>
      </c>
      <c r="D223" s="264"/>
      <c r="E223" s="265">
        <v>55.370699999999999</v>
      </c>
      <c r="F223" s="231"/>
      <c r="G223" s="231"/>
      <c r="H223" s="231"/>
      <c r="I223" s="231"/>
      <c r="J223" s="231"/>
      <c r="K223" s="231"/>
      <c r="L223" s="231"/>
      <c r="M223" s="231"/>
      <c r="N223" s="230"/>
      <c r="O223" s="230"/>
      <c r="P223" s="230"/>
      <c r="Q223" s="230"/>
      <c r="R223" s="231"/>
      <c r="S223" s="231"/>
      <c r="T223" s="231"/>
      <c r="U223" s="231"/>
      <c r="V223" s="231"/>
      <c r="W223" s="231"/>
      <c r="X223" s="231"/>
      <c r="Y223" s="231"/>
      <c r="Z223" s="211"/>
      <c r="AA223" s="211"/>
      <c r="AB223" s="211"/>
      <c r="AC223" s="211"/>
      <c r="AD223" s="211"/>
      <c r="AE223" s="211"/>
      <c r="AF223" s="211"/>
      <c r="AG223" s="211" t="s">
        <v>199</v>
      </c>
      <c r="AH223" s="211">
        <v>0</v>
      </c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</row>
    <row r="224" spans="1:60" outlineLevel="1" x14ac:dyDescent="0.2">
      <c r="A224" s="242">
        <v>58</v>
      </c>
      <c r="B224" s="243" t="s">
        <v>437</v>
      </c>
      <c r="C224" s="256" t="s">
        <v>438</v>
      </c>
      <c r="D224" s="244" t="s">
        <v>202</v>
      </c>
      <c r="E224" s="245">
        <v>39.838000000000001</v>
      </c>
      <c r="F224" s="246"/>
      <c r="G224" s="247">
        <f>ROUND(E224*F224,2)</f>
        <v>0</v>
      </c>
      <c r="H224" s="232"/>
      <c r="I224" s="231">
        <f>ROUND(E224*H224,2)</f>
        <v>0</v>
      </c>
      <c r="J224" s="232"/>
      <c r="K224" s="231">
        <f>ROUND(E224*J224,2)</f>
        <v>0</v>
      </c>
      <c r="L224" s="231">
        <v>21</v>
      </c>
      <c r="M224" s="231">
        <f>G224*(1+L224/100)</f>
        <v>0</v>
      </c>
      <c r="N224" s="230">
        <v>1.8000000000000001E-4</v>
      </c>
      <c r="O224" s="230">
        <f>ROUND(E224*N224,2)</f>
        <v>0.01</v>
      </c>
      <c r="P224" s="230">
        <v>0</v>
      </c>
      <c r="Q224" s="230">
        <f>ROUND(E224*P224,2)</f>
        <v>0</v>
      </c>
      <c r="R224" s="231"/>
      <c r="S224" s="231" t="s">
        <v>176</v>
      </c>
      <c r="T224" s="231" t="s">
        <v>176</v>
      </c>
      <c r="U224" s="231">
        <v>0.6</v>
      </c>
      <c r="V224" s="231">
        <f>ROUND(E224*U224,2)</f>
        <v>23.9</v>
      </c>
      <c r="W224" s="231"/>
      <c r="X224" s="231" t="s">
        <v>196</v>
      </c>
      <c r="Y224" s="231" t="s">
        <v>178</v>
      </c>
      <c r="Z224" s="211"/>
      <c r="AA224" s="211"/>
      <c r="AB224" s="211"/>
      <c r="AC224" s="211"/>
      <c r="AD224" s="211"/>
      <c r="AE224" s="211"/>
      <c r="AF224" s="211"/>
      <c r="AG224" s="211" t="s">
        <v>197</v>
      </c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</row>
    <row r="225" spans="1:60" ht="22.5" outlineLevel="2" x14ac:dyDescent="0.2">
      <c r="A225" s="228"/>
      <c r="B225" s="229"/>
      <c r="C225" s="273" t="s">
        <v>439</v>
      </c>
      <c r="D225" s="264"/>
      <c r="E225" s="265">
        <v>21.510999999999999</v>
      </c>
      <c r="F225" s="231"/>
      <c r="G225" s="231"/>
      <c r="H225" s="231"/>
      <c r="I225" s="231"/>
      <c r="J225" s="231"/>
      <c r="K225" s="231"/>
      <c r="L225" s="231"/>
      <c r="M225" s="231"/>
      <c r="N225" s="230"/>
      <c r="O225" s="230"/>
      <c r="P225" s="230"/>
      <c r="Q225" s="230"/>
      <c r="R225" s="231"/>
      <c r="S225" s="231"/>
      <c r="T225" s="231"/>
      <c r="U225" s="231"/>
      <c r="V225" s="231"/>
      <c r="W225" s="231"/>
      <c r="X225" s="231"/>
      <c r="Y225" s="231"/>
      <c r="Z225" s="211"/>
      <c r="AA225" s="211"/>
      <c r="AB225" s="211"/>
      <c r="AC225" s="211"/>
      <c r="AD225" s="211"/>
      <c r="AE225" s="211"/>
      <c r="AF225" s="211"/>
      <c r="AG225" s="211" t="s">
        <v>199</v>
      </c>
      <c r="AH225" s="211">
        <v>0</v>
      </c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/>
      <c r="BF225" s="211"/>
      <c r="BG225" s="211"/>
      <c r="BH225" s="211"/>
    </row>
    <row r="226" spans="1:60" outlineLevel="3" x14ac:dyDescent="0.2">
      <c r="A226" s="228"/>
      <c r="B226" s="229"/>
      <c r="C226" s="273" t="s">
        <v>440</v>
      </c>
      <c r="D226" s="264"/>
      <c r="E226" s="265">
        <v>18.327000000000002</v>
      </c>
      <c r="F226" s="231"/>
      <c r="G226" s="231"/>
      <c r="H226" s="231"/>
      <c r="I226" s="231"/>
      <c r="J226" s="231"/>
      <c r="K226" s="231"/>
      <c r="L226" s="231"/>
      <c r="M226" s="231"/>
      <c r="N226" s="230"/>
      <c r="O226" s="230"/>
      <c r="P226" s="230"/>
      <c r="Q226" s="230"/>
      <c r="R226" s="231"/>
      <c r="S226" s="231"/>
      <c r="T226" s="231"/>
      <c r="U226" s="231"/>
      <c r="V226" s="231"/>
      <c r="W226" s="231"/>
      <c r="X226" s="231"/>
      <c r="Y226" s="231"/>
      <c r="Z226" s="211"/>
      <c r="AA226" s="211"/>
      <c r="AB226" s="211"/>
      <c r="AC226" s="211"/>
      <c r="AD226" s="211"/>
      <c r="AE226" s="211"/>
      <c r="AF226" s="211"/>
      <c r="AG226" s="211" t="s">
        <v>199</v>
      </c>
      <c r="AH226" s="211">
        <v>0</v>
      </c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1"/>
      <c r="BF226" s="211"/>
      <c r="BG226" s="211"/>
      <c r="BH226" s="211"/>
    </row>
    <row r="227" spans="1:60" ht="22.5" outlineLevel="1" x14ac:dyDescent="0.2">
      <c r="A227" s="242">
        <v>59</v>
      </c>
      <c r="B227" s="243" t="s">
        <v>441</v>
      </c>
      <c r="C227" s="256" t="s">
        <v>442</v>
      </c>
      <c r="D227" s="244" t="s">
        <v>202</v>
      </c>
      <c r="E227" s="245">
        <v>41.829900000000002</v>
      </c>
      <c r="F227" s="246"/>
      <c r="G227" s="247">
        <f>ROUND(E227*F227,2)</f>
        <v>0</v>
      </c>
      <c r="H227" s="232"/>
      <c r="I227" s="231">
        <f>ROUND(E227*H227,2)</f>
        <v>0</v>
      </c>
      <c r="J227" s="232"/>
      <c r="K227" s="231">
        <f>ROUND(E227*J227,2)</f>
        <v>0</v>
      </c>
      <c r="L227" s="231">
        <v>21</v>
      </c>
      <c r="M227" s="231">
        <f>G227*(1+L227/100)</f>
        <v>0</v>
      </c>
      <c r="N227" s="230">
        <v>1.5299999999999999E-2</v>
      </c>
      <c r="O227" s="230">
        <f>ROUND(E227*N227,2)</f>
        <v>0.64</v>
      </c>
      <c r="P227" s="230">
        <v>0</v>
      </c>
      <c r="Q227" s="230">
        <f>ROUND(E227*P227,2)</f>
        <v>0</v>
      </c>
      <c r="R227" s="231"/>
      <c r="S227" s="231" t="s">
        <v>182</v>
      </c>
      <c r="T227" s="231" t="s">
        <v>177</v>
      </c>
      <c r="U227" s="231">
        <v>0</v>
      </c>
      <c r="V227" s="231">
        <f>ROUND(E227*U227,2)</f>
        <v>0</v>
      </c>
      <c r="W227" s="231"/>
      <c r="X227" s="231" t="s">
        <v>337</v>
      </c>
      <c r="Y227" s="231" t="s">
        <v>178</v>
      </c>
      <c r="Z227" s="211"/>
      <c r="AA227" s="211"/>
      <c r="AB227" s="211"/>
      <c r="AC227" s="211"/>
      <c r="AD227" s="211"/>
      <c r="AE227" s="211"/>
      <c r="AF227" s="211"/>
      <c r="AG227" s="211" t="s">
        <v>338</v>
      </c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1"/>
      <c r="BF227" s="211"/>
      <c r="BG227" s="211"/>
      <c r="BH227" s="211"/>
    </row>
    <row r="228" spans="1:60" outlineLevel="2" x14ac:dyDescent="0.2">
      <c r="A228" s="228"/>
      <c r="B228" s="229"/>
      <c r="C228" s="274" t="s">
        <v>339</v>
      </c>
      <c r="D228" s="266"/>
      <c r="E228" s="267"/>
      <c r="F228" s="231"/>
      <c r="G228" s="231"/>
      <c r="H228" s="231"/>
      <c r="I228" s="231"/>
      <c r="J228" s="231"/>
      <c r="K228" s="231"/>
      <c r="L228" s="231"/>
      <c r="M228" s="231"/>
      <c r="N228" s="230"/>
      <c r="O228" s="230"/>
      <c r="P228" s="230"/>
      <c r="Q228" s="230"/>
      <c r="R228" s="231"/>
      <c r="S228" s="231"/>
      <c r="T228" s="231"/>
      <c r="U228" s="231"/>
      <c r="V228" s="231"/>
      <c r="W228" s="231"/>
      <c r="X228" s="231"/>
      <c r="Y228" s="231"/>
      <c r="Z228" s="211"/>
      <c r="AA228" s="211"/>
      <c r="AB228" s="211"/>
      <c r="AC228" s="211"/>
      <c r="AD228" s="211"/>
      <c r="AE228" s="211"/>
      <c r="AF228" s="211"/>
      <c r="AG228" s="211" t="s">
        <v>199</v>
      </c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</row>
    <row r="229" spans="1:60" ht="22.5" outlineLevel="3" x14ac:dyDescent="0.2">
      <c r="A229" s="228"/>
      <c r="B229" s="229"/>
      <c r="C229" s="275" t="s">
        <v>443</v>
      </c>
      <c r="D229" s="266"/>
      <c r="E229" s="267">
        <v>21.510999999999999</v>
      </c>
      <c r="F229" s="231"/>
      <c r="G229" s="231"/>
      <c r="H229" s="231"/>
      <c r="I229" s="231"/>
      <c r="J229" s="231"/>
      <c r="K229" s="231"/>
      <c r="L229" s="231"/>
      <c r="M229" s="231"/>
      <c r="N229" s="230"/>
      <c r="O229" s="230"/>
      <c r="P229" s="230"/>
      <c r="Q229" s="230"/>
      <c r="R229" s="231"/>
      <c r="S229" s="231"/>
      <c r="T229" s="231"/>
      <c r="U229" s="231"/>
      <c r="V229" s="231"/>
      <c r="W229" s="231"/>
      <c r="X229" s="231"/>
      <c r="Y229" s="231"/>
      <c r="Z229" s="211"/>
      <c r="AA229" s="211"/>
      <c r="AB229" s="211"/>
      <c r="AC229" s="211"/>
      <c r="AD229" s="211"/>
      <c r="AE229" s="211"/>
      <c r="AF229" s="211"/>
      <c r="AG229" s="211" t="s">
        <v>199</v>
      </c>
      <c r="AH229" s="211">
        <v>2</v>
      </c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</row>
    <row r="230" spans="1:60" outlineLevel="3" x14ac:dyDescent="0.2">
      <c r="A230" s="228"/>
      <c r="B230" s="229"/>
      <c r="C230" s="275" t="s">
        <v>444</v>
      </c>
      <c r="D230" s="266"/>
      <c r="E230" s="267">
        <v>18.327000000000002</v>
      </c>
      <c r="F230" s="231"/>
      <c r="G230" s="231"/>
      <c r="H230" s="231"/>
      <c r="I230" s="231"/>
      <c r="J230" s="231"/>
      <c r="K230" s="231"/>
      <c r="L230" s="231"/>
      <c r="M230" s="231"/>
      <c r="N230" s="230"/>
      <c r="O230" s="230"/>
      <c r="P230" s="230"/>
      <c r="Q230" s="230"/>
      <c r="R230" s="231"/>
      <c r="S230" s="231"/>
      <c r="T230" s="231"/>
      <c r="U230" s="231"/>
      <c r="V230" s="231"/>
      <c r="W230" s="231"/>
      <c r="X230" s="231"/>
      <c r="Y230" s="231"/>
      <c r="Z230" s="211"/>
      <c r="AA230" s="211"/>
      <c r="AB230" s="211"/>
      <c r="AC230" s="211"/>
      <c r="AD230" s="211"/>
      <c r="AE230" s="211"/>
      <c r="AF230" s="211"/>
      <c r="AG230" s="211" t="s">
        <v>199</v>
      </c>
      <c r="AH230" s="211">
        <v>2</v>
      </c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/>
      <c r="BF230" s="211"/>
      <c r="BG230" s="211"/>
      <c r="BH230" s="211"/>
    </row>
    <row r="231" spans="1:60" outlineLevel="3" x14ac:dyDescent="0.2">
      <c r="A231" s="228"/>
      <c r="B231" s="229"/>
      <c r="C231" s="274" t="s">
        <v>346</v>
      </c>
      <c r="D231" s="266"/>
      <c r="E231" s="267"/>
      <c r="F231" s="231"/>
      <c r="G231" s="231"/>
      <c r="H231" s="231"/>
      <c r="I231" s="231"/>
      <c r="J231" s="231"/>
      <c r="K231" s="231"/>
      <c r="L231" s="231"/>
      <c r="M231" s="231"/>
      <c r="N231" s="230"/>
      <c r="O231" s="230"/>
      <c r="P231" s="230"/>
      <c r="Q231" s="230"/>
      <c r="R231" s="231"/>
      <c r="S231" s="231"/>
      <c r="T231" s="231"/>
      <c r="U231" s="231"/>
      <c r="V231" s="231"/>
      <c r="W231" s="231"/>
      <c r="X231" s="231"/>
      <c r="Y231" s="231"/>
      <c r="Z231" s="211"/>
      <c r="AA231" s="211"/>
      <c r="AB231" s="211"/>
      <c r="AC231" s="211"/>
      <c r="AD231" s="211"/>
      <c r="AE231" s="211"/>
      <c r="AF231" s="211"/>
      <c r="AG231" s="211" t="s">
        <v>199</v>
      </c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1"/>
      <c r="BA231" s="211"/>
      <c r="BB231" s="211"/>
      <c r="BC231" s="211"/>
      <c r="BD231" s="211"/>
      <c r="BE231" s="211"/>
      <c r="BF231" s="211"/>
      <c r="BG231" s="211"/>
      <c r="BH231" s="211"/>
    </row>
    <row r="232" spans="1:60" outlineLevel="3" x14ac:dyDescent="0.2">
      <c r="A232" s="228"/>
      <c r="B232" s="229"/>
      <c r="C232" s="273" t="s">
        <v>445</v>
      </c>
      <c r="D232" s="264"/>
      <c r="E232" s="265">
        <v>41.829900000000002</v>
      </c>
      <c r="F232" s="231"/>
      <c r="G232" s="231"/>
      <c r="H232" s="231"/>
      <c r="I232" s="231"/>
      <c r="J232" s="231"/>
      <c r="K232" s="231"/>
      <c r="L232" s="231"/>
      <c r="M232" s="231"/>
      <c r="N232" s="230"/>
      <c r="O232" s="230"/>
      <c r="P232" s="230"/>
      <c r="Q232" s="230"/>
      <c r="R232" s="231"/>
      <c r="S232" s="231"/>
      <c r="T232" s="231"/>
      <c r="U232" s="231"/>
      <c r="V232" s="231"/>
      <c r="W232" s="231"/>
      <c r="X232" s="231"/>
      <c r="Y232" s="231"/>
      <c r="Z232" s="211"/>
      <c r="AA232" s="211"/>
      <c r="AB232" s="211"/>
      <c r="AC232" s="211"/>
      <c r="AD232" s="211"/>
      <c r="AE232" s="211"/>
      <c r="AF232" s="211"/>
      <c r="AG232" s="211" t="s">
        <v>199</v>
      </c>
      <c r="AH232" s="211">
        <v>0</v>
      </c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1"/>
      <c r="AY232" s="211"/>
      <c r="AZ232" s="211"/>
      <c r="BA232" s="211"/>
      <c r="BB232" s="211"/>
      <c r="BC232" s="211"/>
      <c r="BD232" s="211"/>
      <c r="BE232" s="211"/>
      <c r="BF232" s="211"/>
      <c r="BG232" s="211"/>
      <c r="BH232" s="211"/>
    </row>
    <row r="233" spans="1:60" outlineLevel="1" x14ac:dyDescent="0.2">
      <c r="A233" s="248">
        <v>60</v>
      </c>
      <c r="B233" s="249" t="s">
        <v>446</v>
      </c>
      <c r="C233" s="255" t="s">
        <v>447</v>
      </c>
      <c r="D233" s="250" t="s">
        <v>310</v>
      </c>
      <c r="E233" s="251">
        <v>1</v>
      </c>
      <c r="F233" s="252"/>
      <c r="G233" s="253">
        <f>ROUND(E233*F233,2)</f>
        <v>0</v>
      </c>
      <c r="H233" s="232"/>
      <c r="I233" s="231">
        <f>ROUND(E233*H233,2)</f>
        <v>0</v>
      </c>
      <c r="J233" s="232"/>
      <c r="K233" s="231">
        <f>ROUND(E233*J233,2)</f>
        <v>0</v>
      </c>
      <c r="L233" s="231">
        <v>21</v>
      </c>
      <c r="M233" s="231">
        <f>G233*(1+L233/100)</f>
        <v>0</v>
      </c>
      <c r="N233" s="230">
        <v>2.9999999999999997E-4</v>
      </c>
      <c r="O233" s="230">
        <f>ROUND(E233*N233,2)</f>
        <v>0</v>
      </c>
      <c r="P233" s="230">
        <v>0</v>
      </c>
      <c r="Q233" s="230">
        <f>ROUND(E233*P233,2)</f>
        <v>0</v>
      </c>
      <c r="R233" s="231"/>
      <c r="S233" s="231" t="s">
        <v>182</v>
      </c>
      <c r="T233" s="231" t="s">
        <v>177</v>
      </c>
      <c r="U233" s="231">
        <v>1.194</v>
      </c>
      <c r="V233" s="231">
        <f>ROUND(E233*U233,2)</f>
        <v>1.19</v>
      </c>
      <c r="W233" s="231"/>
      <c r="X233" s="231" t="s">
        <v>196</v>
      </c>
      <c r="Y233" s="231" t="s">
        <v>178</v>
      </c>
      <c r="Z233" s="211"/>
      <c r="AA233" s="211"/>
      <c r="AB233" s="211"/>
      <c r="AC233" s="211"/>
      <c r="AD233" s="211"/>
      <c r="AE233" s="211"/>
      <c r="AF233" s="211"/>
      <c r="AG233" s="211" t="s">
        <v>197</v>
      </c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1"/>
      <c r="AU233" s="211"/>
      <c r="AV233" s="211"/>
      <c r="AW233" s="211"/>
      <c r="AX233" s="211"/>
      <c r="AY233" s="211"/>
      <c r="AZ233" s="211"/>
      <c r="BA233" s="211"/>
      <c r="BB233" s="211"/>
      <c r="BC233" s="211"/>
      <c r="BD233" s="211"/>
      <c r="BE233" s="211"/>
      <c r="BF233" s="211"/>
      <c r="BG233" s="211"/>
      <c r="BH233" s="211"/>
    </row>
    <row r="234" spans="1:60" outlineLevel="1" x14ac:dyDescent="0.2">
      <c r="A234" s="242">
        <v>61</v>
      </c>
      <c r="B234" s="243" t="s">
        <v>448</v>
      </c>
      <c r="C234" s="256" t="s">
        <v>449</v>
      </c>
      <c r="D234" s="244" t="s">
        <v>202</v>
      </c>
      <c r="E234" s="245">
        <v>136.68119999999999</v>
      </c>
      <c r="F234" s="246"/>
      <c r="G234" s="247">
        <f>ROUND(E234*F234,2)</f>
        <v>0</v>
      </c>
      <c r="H234" s="232"/>
      <c r="I234" s="231">
        <f>ROUND(E234*H234,2)</f>
        <v>0</v>
      </c>
      <c r="J234" s="232"/>
      <c r="K234" s="231">
        <f>ROUND(E234*J234,2)</f>
        <v>0</v>
      </c>
      <c r="L234" s="231">
        <v>21</v>
      </c>
      <c r="M234" s="231">
        <f>G234*(1+L234/100)</f>
        <v>0</v>
      </c>
      <c r="N234" s="230">
        <v>6.0000000000000002E-5</v>
      </c>
      <c r="O234" s="230">
        <f>ROUND(E234*N234,2)</f>
        <v>0.01</v>
      </c>
      <c r="P234" s="230">
        <v>0</v>
      </c>
      <c r="Q234" s="230">
        <f>ROUND(E234*P234,2)</f>
        <v>0</v>
      </c>
      <c r="R234" s="231"/>
      <c r="S234" s="231" t="s">
        <v>176</v>
      </c>
      <c r="T234" s="231" t="s">
        <v>176</v>
      </c>
      <c r="U234" s="231">
        <v>0</v>
      </c>
      <c r="V234" s="231">
        <f>ROUND(E234*U234,2)</f>
        <v>0</v>
      </c>
      <c r="W234" s="231"/>
      <c r="X234" s="231" t="s">
        <v>196</v>
      </c>
      <c r="Y234" s="231" t="s">
        <v>178</v>
      </c>
      <c r="Z234" s="211"/>
      <c r="AA234" s="211"/>
      <c r="AB234" s="211"/>
      <c r="AC234" s="211"/>
      <c r="AD234" s="211"/>
      <c r="AE234" s="211"/>
      <c r="AF234" s="211"/>
      <c r="AG234" s="211" t="s">
        <v>197</v>
      </c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  <c r="BE234" s="211"/>
      <c r="BF234" s="211"/>
      <c r="BG234" s="211"/>
      <c r="BH234" s="211"/>
    </row>
    <row r="235" spans="1:60" outlineLevel="2" x14ac:dyDescent="0.2">
      <c r="A235" s="228"/>
      <c r="B235" s="229"/>
      <c r="C235" s="273" t="s">
        <v>450</v>
      </c>
      <c r="D235" s="264"/>
      <c r="E235" s="265">
        <v>28.8</v>
      </c>
      <c r="F235" s="231"/>
      <c r="G235" s="231"/>
      <c r="H235" s="231"/>
      <c r="I235" s="231"/>
      <c r="J235" s="231"/>
      <c r="K235" s="231"/>
      <c r="L235" s="231"/>
      <c r="M235" s="231"/>
      <c r="N235" s="230"/>
      <c r="O235" s="230"/>
      <c r="P235" s="230"/>
      <c r="Q235" s="230"/>
      <c r="R235" s="231"/>
      <c r="S235" s="231"/>
      <c r="T235" s="231"/>
      <c r="U235" s="231"/>
      <c r="V235" s="231"/>
      <c r="W235" s="231"/>
      <c r="X235" s="231"/>
      <c r="Y235" s="231"/>
      <c r="Z235" s="211"/>
      <c r="AA235" s="211"/>
      <c r="AB235" s="211"/>
      <c r="AC235" s="211"/>
      <c r="AD235" s="211"/>
      <c r="AE235" s="211"/>
      <c r="AF235" s="211"/>
      <c r="AG235" s="211" t="s">
        <v>199</v>
      </c>
      <c r="AH235" s="211">
        <v>0</v>
      </c>
      <c r="AI235" s="211"/>
      <c r="AJ235" s="211"/>
      <c r="AK235" s="211"/>
      <c r="AL235" s="211"/>
      <c r="AM235" s="211"/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1"/>
      <c r="AX235" s="211"/>
      <c r="AY235" s="211"/>
      <c r="AZ235" s="211"/>
      <c r="BA235" s="211"/>
      <c r="BB235" s="211"/>
      <c r="BC235" s="211"/>
      <c r="BD235" s="211"/>
      <c r="BE235" s="211"/>
      <c r="BF235" s="211"/>
      <c r="BG235" s="211"/>
      <c r="BH235" s="211"/>
    </row>
    <row r="236" spans="1:60" outlineLevel="3" x14ac:dyDescent="0.2">
      <c r="A236" s="228"/>
      <c r="B236" s="229"/>
      <c r="C236" s="274" t="s">
        <v>339</v>
      </c>
      <c r="D236" s="266"/>
      <c r="E236" s="267"/>
      <c r="F236" s="231"/>
      <c r="G236" s="231"/>
      <c r="H236" s="231"/>
      <c r="I236" s="231"/>
      <c r="J236" s="231"/>
      <c r="K236" s="231"/>
      <c r="L236" s="231"/>
      <c r="M236" s="231"/>
      <c r="N236" s="230"/>
      <c r="O236" s="230"/>
      <c r="P236" s="230"/>
      <c r="Q236" s="230"/>
      <c r="R236" s="231"/>
      <c r="S236" s="231"/>
      <c r="T236" s="231"/>
      <c r="U236" s="231"/>
      <c r="V236" s="231"/>
      <c r="W236" s="231"/>
      <c r="X236" s="231"/>
      <c r="Y236" s="231"/>
      <c r="Z236" s="211"/>
      <c r="AA236" s="211"/>
      <c r="AB236" s="211"/>
      <c r="AC236" s="211"/>
      <c r="AD236" s="211"/>
      <c r="AE236" s="211"/>
      <c r="AF236" s="211"/>
      <c r="AG236" s="211" t="s">
        <v>199</v>
      </c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  <c r="BA236" s="211"/>
      <c r="BB236" s="211"/>
      <c r="BC236" s="211"/>
      <c r="BD236" s="211"/>
      <c r="BE236" s="211"/>
      <c r="BF236" s="211"/>
      <c r="BG236" s="211"/>
      <c r="BH236" s="211"/>
    </row>
    <row r="237" spans="1:60" ht="33.75" outlineLevel="3" x14ac:dyDescent="0.2">
      <c r="A237" s="228"/>
      <c r="B237" s="229"/>
      <c r="C237" s="275" t="s">
        <v>451</v>
      </c>
      <c r="D237" s="266"/>
      <c r="E237" s="267">
        <v>256.2</v>
      </c>
      <c r="F237" s="231"/>
      <c r="G237" s="231"/>
      <c r="H237" s="231"/>
      <c r="I237" s="231"/>
      <c r="J237" s="231"/>
      <c r="K237" s="231"/>
      <c r="L237" s="231"/>
      <c r="M237" s="231"/>
      <c r="N237" s="230"/>
      <c r="O237" s="230"/>
      <c r="P237" s="230"/>
      <c r="Q237" s="230"/>
      <c r="R237" s="231"/>
      <c r="S237" s="231"/>
      <c r="T237" s="231"/>
      <c r="U237" s="231"/>
      <c r="V237" s="231"/>
      <c r="W237" s="231"/>
      <c r="X237" s="231"/>
      <c r="Y237" s="231"/>
      <c r="Z237" s="211"/>
      <c r="AA237" s="211"/>
      <c r="AB237" s="211"/>
      <c r="AC237" s="211"/>
      <c r="AD237" s="211"/>
      <c r="AE237" s="211"/>
      <c r="AF237" s="211"/>
      <c r="AG237" s="211" t="s">
        <v>199</v>
      </c>
      <c r="AH237" s="211">
        <v>2</v>
      </c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  <c r="BE237" s="211"/>
      <c r="BF237" s="211"/>
      <c r="BG237" s="211"/>
      <c r="BH237" s="211"/>
    </row>
    <row r="238" spans="1:60" outlineLevel="3" x14ac:dyDescent="0.2">
      <c r="A238" s="228"/>
      <c r="B238" s="229"/>
      <c r="C238" s="275" t="s">
        <v>452</v>
      </c>
      <c r="D238" s="266"/>
      <c r="E238" s="267">
        <v>5.6</v>
      </c>
      <c r="F238" s="231"/>
      <c r="G238" s="231"/>
      <c r="H238" s="231"/>
      <c r="I238" s="231"/>
      <c r="J238" s="231"/>
      <c r="K238" s="231"/>
      <c r="L238" s="231"/>
      <c r="M238" s="231"/>
      <c r="N238" s="230"/>
      <c r="O238" s="230"/>
      <c r="P238" s="230"/>
      <c r="Q238" s="230"/>
      <c r="R238" s="231"/>
      <c r="S238" s="231"/>
      <c r="T238" s="231"/>
      <c r="U238" s="231"/>
      <c r="V238" s="231"/>
      <c r="W238" s="231"/>
      <c r="X238" s="231"/>
      <c r="Y238" s="231"/>
      <c r="Z238" s="211"/>
      <c r="AA238" s="211"/>
      <c r="AB238" s="211"/>
      <c r="AC238" s="211"/>
      <c r="AD238" s="211"/>
      <c r="AE238" s="211"/>
      <c r="AF238" s="211"/>
      <c r="AG238" s="211" t="s">
        <v>199</v>
      </c>
      <c r="AH238" s="211">
        <v>2</v>
      </c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11"/>
      <c r="AU238" s="211"/>
      <c r="AV238" s="211"/>
      <c r="AW238" s="211"/>
      <c r="AX238" s="211"/>
      <c r="AY238" s="211"/>
      <c r="AZ238" s="211"/>
      <c r="BA238" s="211"/>
      <c r="BB238" s="211"/>
      <c r="BC238" s="211"/>
      <c r="BD238" s="211"/>
      <c r="BE238" s="211"/>
      <c r="BF238" s="211"/>
      <c r="BG238" s="211"/>
      <c r="BH238" s="211"/>
    </row>
    <row r="239" spans="1:60" outlineLevel="3" x14ac:dyDescent="0.2">
      <c r="A239" s="228"/>
      <c r="B239" s="229"/>
      <c r="C239" s="275" t="s">
        <v>453</v>
      </c>
      <c r="D239" s="266"/>
      <c r="E239" s="267">
        <v>31.24</v>
      </c>
      <c r="F239" s="231"/>
      <c r="G239" s="231"/>
      <c r="H239" s="231"/>
      <c r="I239" s="231"/>
      <c r="J239" s="231"/>
      <c r="K239" s="231"/>
      <c r="L239" s="231"/>
      <c r="M239" s="231"/>
      <c r="N239" s="230"/>
      <c r="O239" s="230"/>
      <c r="P239" s="230"/>
      <c r="Q239" s="230"/>
      <c r="R239" s="231"/>
      <c r="S239" s="231"/>
      <c r="T239" s="231"/>
      <c r="U239" s="231"/>
      <c r="V239" s="231"/>
      <c r="W239" s="231"/>
      <c r="X239" s="231"/>
      <c r="Y239" s="231"/>
      <c r="Z239" s="211"/>
      <c r="AA239" s="211"/>
      <c r="AB239" s="211"/>
      <c r="AC239" s="211"/>
      <c r="AD239" s="211"/>
      <c r="AE239" s="211"/>
      <c r="AF239" s="211"/>
      <c r="AG239" s="211" t="s">
        <v>199</v>
      </c>
      <c r="AH239" s="211">
        <v>2</v>
      </c>
      <c r="AI239" s="211"/>
      <c r="AJ239" s="211"/>
      <c r="AK239" s="211"/>
      <c r="AL239" s="211"/>
      <c r="AM239" s="211"/>
      <c r="AN239" s="211"/>
      <c r="AO239" s="211"/>
      <c r="AP239" s="211"/>
      <c r="AQ239" s="211"/>
      <c r="AR239" s="211"/>
      <c r="AS239" s="211"/>
      <c r="AT239" s="211"/>
      <c r="AU239" s="211"/>
      <c r="AV239" s="211"/>
      <c r="AW239" s="211"/>
      <c r="AX239" s="211"/>
      <c r="AY239" s="211"/>
      <c r="AZ239" s="211"/>
      <c r="BA239" s="211"/>
      <c r="BB239" s="211"/>
      <c r="BC239" s="211"/>
      <c r="BD239" s="211"/>
      <c r="BE239" s="211"/>
      <c r="BF239" s="211"/>
      <c r="BG239" s="211"/>
      <c r="BH239" s="211"/>
    </row>
    <row r="240" spans="1:60" outlineLevel="3" x14ac:dyDescent="0.2">
      <c r="A240" s="228"/>
      <c r="B240" s="229"/>
      <c r="C240" s="275" t="s">
        <v>454</v>
      </c>
      <c r="D240" s="266"/>
      <c r="E240" s="267">
        <v>27.72</v>
      </c>
      <c r="F240" s="231"/>
      <c r="G240" s="231"/>
      <c r="H240" s="231"/>
      <c r="I240" s="231"/>
      <c r="J240" s="231"/>
      <c r="K240" s="231"/>
      <c r="L240" s="231"/>
      <c r="M240" s="231"/>
      <c r="N240" s="230"/>
      <c r="O240" s="230"/>
      <c r="P240" s="230"/>
      <c r="Q240" s="230"/>
      <c r="R240" s="231"/>
      <c r="S240" s="231"/>
      <c r="T240" s="231"/>
      <c r="U240" s="231"/>
      <c r="V240" s="231"/>
      <c r="W240" s="231"/>
      <c r="X240" s="231"/>
      <c r="Y240" s="231"/>
      <c r="Z240" s="211"/>
      <c r="AA240" s="211"/>
      <c r="AB240" s="211"/>
      <c r="AC240" s="211"/>
      <c r="AD240" s="211"/>
      <c r="AE240" s="211"/>
      <c r="AF240" s="211"/>
      <c r="AG240" s="211" t="s">
        <v>199</v>
      </c>
      <c r="AH240" s="211">
        <v>2</v>
      </c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1"/>
      <c r="AX240" s="211"/>
      <c r="AY240" s="211"/>
      <c r="AZ240" s="211"/>
      <c r="BA240" s="211"/>
      <c r="BB240" s="211"/>
      <c r="BC240" s="211"/>
      <c r="BD240" s="211"/>
      <c r="BE240" s="211"/>
      <c r="BF240" s="211"/>
      <c r="BG240" s="211"/>
      <c r="BH240" s="211"/>
    </row>
    <row r="241" spans="1:60" outlineLevel="3" x14ac:dyDescent="0.2">
      <c r="A241" s="228"/>
      <c r="B241" s="229"/>
      <c r="C241" s="275" t="s">
        <v>455</v>
      </c>
      <c r="D241" s="266"/>
      <c r="E241" s="267">
        <v>19.579999999999998</v>
      </c>
      <c r="F241" s="231"/>
      <c r="G241" s="231"/>
      <c r="H241" s="231"/>
      <c r="I241" s="231"/>
      <c r="J241" s="231"/>
      <c r="K241" s="231"/>
      <c r="L241" s="231"/>
      <c r="M241" s="231"/>
      <c r="N241" s="230"/>
      <c r="O241" s="230"/>
      <c r="P241" s="230"/>
      <c r="Q241" s="230"/>
      <c r="R241" s="231"/>
      <c r="S241" s="231"/>
      <c r="T241" s="231"/>
      <c r="U241" s="231"/>
      <c r="V241" s="231"/>
      <c r="W241" s="231"/>
      <c r="X241" s="231"/>
      <c r="Y241" s="231"/>
      <c r="Z241" s="211"/>
      <c r="AA241" s="211"/>
      <c r="AB241" s="211"/>
      <c r="AC241" s="211"/>
      <c r="AD241" s="211"/>
      <c r="AE241" s="211"/>
      <c r="AF241" s="211"/>
      <c r="AG241" s="211" t="s">
        <v>199</v>
      </c>
      <c r="AH241" s="211">
        <v>2</v>
      </c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1"/>
      <c r="AT241" s="211"/>
      <c r="AU241" s="211"/>
      <c r="AV241" s="211"/>
      <c r="AW241" s="211"/>
      <c r="AX241" s="211"/>
      <c r="AY241" s="211"/>
      <c r="AZ241" s="211"/>
      <c r="BA241" s="211"/>
      <c r="BB241" s="211"/>
      <c r="BC241" s="211"/>
      <c r="BD241" s="211"/>
      <c r="BE241" s="211"/>
      <c r="BF241" s="211"/>
      <c r="BG241" s="211"/>
      <c r="BH241" s="211"/>
    </row>
    <row r="242" spans="1:60" outlineLevel="3" x14ac:dyDescent="0.2">
      <c r="A242" s="228"/>
      <c r="B242" s="229"/>
      <c r="C242" s="275" t="s">
        <v>456</v>
      </c>
      <c r="D242" s="266"/>
      <c r="E242" s="267">
        <v>15.2</v>
      </c>
      <c r="F242" s="231"/>
      <c r="G242" s="231"/>
      <c r="H242" s="231"/>
      <c r="I242" s="231"/>
      <c r="J242" s="231"/>
      <c r="K242" s="231"/>
      <c r="L242" s="231"/>
      <c r="M242" s="231"/>
      <c r="N242" s="230"/>
      <c r="O242" s="230"/>
      <c r="P242" s="230"/>
      <c r="Q242" s="230"/>
      <c r="R242" s="231"/>
      <c r="S242" s="231"/>
      <c r="T242" s="231"/>
      <c r="U242" s="231"/>
      <c r="V242" s="231"/>
      <c r="W242" s="231"/>
      <c r="X242" s="231"/>
      <c r="Y242" s="231"/>
      <c r="Z242" s="211"/>
      <c r="AA242" s="211"/>
      <c r="AB242" s="211"/>
      <c r="AC242" s="211"/>
      <c r="AD242" s="211"/>
      <c r="AE242" s="211"/>
      <c r="AF242" s="211"/>
      <c r="AG242" s="211" t="s">
        <v>199</v>
      </c>
      <c r="AH242" s="211">
        <v>2</v>
      </c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1"/>
      <c r="AX242" s="211"/>
      <c r="AY242" s="211"/>
      <c r="AZ242" s="211"/>
      <c r="BA242" s="211"/>
      <c r="BB242" s="211"/>
      <c r="BC242" s="211"/>
      <c r="BD242" s="211"/>
      <c r="BE242" s="211"/>
      <c r="BF242" s="211"/>
      <c r="BG242" s="211"/>
      <c r="BH242" s="211"/>
    </row>
    <row r="243" spans="1:60" outlineLevel="3" x14ac:dyDescent="0.2">
      <c r="A243" s="228"/>
      <c r="B243" s="229"/>
      <c r="C243" s="275" t="s">
        <v>457</v>
      </c>
      <c r="D243" s="266"/>
      <c r="E243" s="267">
        <v>7.32</v>
      </c>
      <c r="F243" s="231"/>
      <c r="G243" s="231"/>
      <c r="H243" s="231"/>
      <c r="I243" s="231"/>
      <c r="J243" s="231"/>
      <c r="K243" s="231"/>
      <c r="L243" s="231"/>
      <c r="M243" s="231"/>
      <c r="N243" s="230"/>
      <c r="O243" s="230"/>
      <c r="P243" s="230"/>
      <c r="Q243" s="230"/>
      <c r="R243" s="231"/>
      <c r="S243" s="231"/>
      <c r="T243" s="231"/>
      <c r="U243" s="231"/>
      <c r="V243" s="231"/>
      <c r="W243" s="231"/>
      <c r="X243" s="231"/>
      <c r="Y243" s="231"/>
      <c r="Z243" s="211"/>
      <c r="AA243" s="211"/>
      <c r="AB243" s="211"/>
      <c r="AC243" s="211"/>
      <c r="AD243" s="211"/>
      <c r="AE243" s="211"/>
      <c r="AF243" s="211"/>
      <c r="AG243" s="211" t="s">
        <v>199</v>
      </c>
      <c r="AH243" s="211">
        <v>2</v>
      </c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</row>
    <row r="244" spans="1:60" outlineLevel="3" x14ac:dyDescent="0.2">
      <c r="A244" s="228"/>
      <c r="B244" s="229"/>
      <c r="C244" s="275" t="s">
        <v>458</v>
      </c>
      <c r="D244" s="266"/>
      <c r="E244" s="267">
        <v>8.48</v>
      </c>
      <c r="F244" s="231"/>
      <c r="G244" s="231"/>
      <c r="H244" s="231"/>
      <c r="I244" s="231"/>
      <c r="J244" s="231"/>
      <c r="K244" s="231"/>
      <c r="L244" s="231"/>
      <c r="M244" s="231"/>
      <c r="N244" s="230"/>
      <c r="O244" s="230"/>
      <c r="P244" s="230"/>
      <c r="Q244" s="230"/>
      <c r="R244" s="231"/>
      <c r="S244" s="231"/>
      <c r="T244" s="231"/>
      <c r="U244" s="231"/>
      <c r="V244" s="231"/>
      <c r="W244" s="231"/>
      <c r="X244" s="231"/>
      <c r="Y244" s="231"/>
      <c r="Z244" s="211"/>
      <c r="AA244" s="211"/>
      <c r="AB244" s="211"/>
      <c r="AC244" s="211"/>
      <c r="AD244" s="211"/>
      <c r="AE244" s="211"/>
      <c r="AF244" s="211"/>
      <c r="AG244" s="211" t="s">
        <v>199</v>
      </c>
      <c r="AH244" s="211">
        <v>2</v>
      </c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</row>
    <row r="245" spans="1:60" outlineLevel="3" x14ac:dyDescent="0.2">
      <c r="A245" s="228"/>
      <c r="B245" s="229"/>
      <c r="C245" s="275" t="s">
        <v>459</v>
      </c>
      <c r="D245" s="266"/>
      <c r="E245" s="267">
        <v>3.76</v>
      </c>
      <c r="F245" s="231"/>
      <c r="G245" s="231"/>
      <c r="H245" s="231"/>
      <c r="I245" s="231"/>
      <c r="J245" s="231"/>
      <c r="K245" s="231"/>
      <c r="L245" s="231"/>
      <c r="M245" s="231"/>
      <c r="N245" s="230"/>
      <c r="O245" s="230"/>
      <c r="P245" s="230"/>
      <c r="Q245" s="230"/>
      <c r="R245" s="231"/>
      <c r="S245" s="231"/>
      <c r="T245" s="231"/>
      <c r="U245" s="231"/>
      <c r="V245" s="231"/>
      <c r="W245" s="231"/>
      <c r="X245" s="231"/>
      <c r="Y245" s="231"/>
      <c r="Z245" s="211"/>
      <c r="AA245" s="211"/>
      <c r="AB245" s="211"/>
      <c r="AC245" s="211"/>
      <c r="AD245" s="211"/>
      <c r="AE245" s="211"/>
      <c r="AF245" s="211"/>
      <c r="AG245" s="211" t="s">
        <v>199</v>
      </c>
      <c r="AH245" s="211">
        <v>2</v>
      </c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1"/>
      <c r="AX245" s="211"/>
      <c r="AY245" s="211"/>
      <c r="AZ245" s="211"/>
      <c r="BA245" s="211"/>
      <c r="BB245" s="211"/>
      <c r="BC245" s="211"/>
      <c r="BD245" s="211"/>
      <c r="BE245" s="211"/>
      <c r="BF245" s="211"/>
      <c r="BG245" s="211"/>
      <c r="BH245" s="211"/>
    </row>
    <row r="246" spans="1:60" outlineLevel="3" x14ac:dyDescent="0.2">
      <c r="A246" s="228"/>
      <c r="B246" s="229"/>
      <c r="C246" s="275" t="s">
        <v>460</v>
      </c>
      <c r="D246" s="266"/>
      <c r="E246" s="267">
        <v>0.86</v>
      </c>
      <c r="F246" s="231"/>
      <c r="G246" s="231"/>
      <c r="H246" s="231"/>
      <c r="I246" s="231"/>
      <c r="J246" s="231"/>
      <c r="K246" s="231"/>
      <c r="L246" s="231"/>
      <c r="M246" s="231"/>
      <c r="N246" s="230"/>
      <c r="O246" s="230"/>
      <c r="P246" s="230"/>
      <c r="Q246" s="230"/>
      <c r="R246" s="231"/>
      <c r="S246" s="231"/>
      <c r="T246" s="231"/>
      <c r="U246" s="231"/>
      <c r="V246" s="231"/>
      <c r="W246" s="231"/>
      <c r="X246" s="231"/>
      <c r="Y246" s="231"/>
      <c r="Z246" s="211"/>
      <c r="AA246" s="211"/>
      <c r="AB246" s="211"/>
      <c r="AC246" s="211"/>
      <c r="AD246" s="211"/>
      <c r="AE246" s="211"/>
      <c r="AF246" s="211"/>
      <c r="AG246" s="211" t="s">
        <v>199</v>
      </c>
      <c r="AH246" s="211">
        <v>2</v>
      </c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  <c r="BC246" s="211"/>
      <c r="BD246" s="211"/>
      <c r="BE246" s="211"/>
      <c r="BF246" s="211"/>
      <c r="BG246" s="211"/>
      <c r="BH246" s="211"/>
    </row>
    <row r="247" spans="1:60" outlineLevel="3" x14ac:dyDescent="0.2">
      <c r="A247" s="228"/>
      <c r="B247" s="229"/>
      <c r="C247" s="275" t="s">
        <v>461</v>
      </c>
      <c r="D247" s="266"/>
      <c r="E247" s="267">
        <v>1.9</v>
      </c>
      <c r="F247" s="231"/>
      <c r="G247" s="231"/>
      <c r="H247" s="231"/>
      <c r="I247" s="231"/>
      <c r="J247" s="231"/>
      <c r="K247" s="231"/>
      <c r="L247" s="231"/>
      <c r="M247" s="231"/>
      <c r="N247" s="230"/>
      <c r="O247" s="230"/>
      <c r="P247" s="230"/>
      <c r="Q247" s="230"/>
      <c r="R247" s="231"/>
      <c r="S247" s="231"/>
      <c r="T247" s="231"/>
      <c r="U247" s="231"/>
      <c r="V247" s="231"/>
      <c r="W247" s="231"/>
      <c r="X247" s="231"/>
      <c r="Y247" s="231"/>
      <c r="Z247" s="211"/>
      <c r="AA247" s="211"/>
      <c r="AB247" s="211"/>
      <c r="AC247" s="211"/>
      <c r="AD247" s="211"/>
      <c r="AE247" s="211"/>
      <c r="AF247" s="211"/>
      <c r="AG247" s="211" t="s">
        <v>199</v>
      </c>
      <c r="AH247" s="211">
        <v>2</v>
      </c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</row>
    <row r="248" spans="1:60" outlineLevel="3" x14ac:dyDescent="0.2">
      <c r="A248" s="228"/>
      <c r="B248" s="229"/>
      <c r="C248" s="275" t="s">
        <v>462</v>
      </c>
      <c r="D248" s="266"/>
      <c r="E248" s="267">
        <v>113.5</v>
      </c>
      <c r="F248" s="231"/>
      <c r="G248" s="231"/>
      <c r="H248" s="231"/>
      <c r="I248" s="231"/>
      <c r="J248" s="231"/>
      <c r="K248" s="231"/>
      <c r="L248" s="231"/>
      <c r="M248" s="231"/>
      <c r="N248" s="230"/>
      <c r="O248" s="230"/>
      <c r="P248" s="230"/>
      <c r="Q248" s="230"/>
      <c r="R248" s="231"/>
      <c r="S248" s="231"/>
      <c r="T248" s="231"/>
      <c r="U248" s="231"/>
      <c r="V248" s="231"/>
      <c r="W248" s="231"/>
      <c r="X248" s="231"/>
      <c r="Y248" s="231"/>
      <c r="Z248" s="211"/>
      <c r="AA248" s="211"/>
      <c r="AB248" s="211"/>
      <c r="AC248" s="211"/>
      <c r="AD248" s="211"/>
      <c r="AE248" s="211"/>
      <c r="AF248" s="211"/>
      <c r="AG248" s="211" t="s">
        <v>199</v>
      </c>
      <c r="AH248" s="211">
        <v>2</v>
      </c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</row>
    <row r="249" spans="1:60" outlineLevel="3" x14ac:dyDescent="0.2">
      <c r="A249" s="228"/>
      <c r="B249" s="229"/>
      <c r="C249" s="275" t="s">
        <v>463</v>
      </c>
      <c r="D249" s="266"/>
      <c r="E249" s="267">
        <v>2.84</v>
      </c>
      <c r="F249" s="231"/>
      <c r="G249" s="231"/>
      <c r="H249" s="231"/>
      <c r="I249" s="231"/>
      <c r="J249" s="231"/>
      <c r="K249" s="231"/>
      <c r="L249" s="231"/>
      <c r="M249" s="231"/>
      <c r="N249" s="230"/>
      <c r="O249" s="230"/>
      <c r="P249" s="230"/>
      <c r="Q249" s="230"/>
      <c r="R249" s="231"/>
      <c r="S249" s="231"/>
      <c r="T249" s="231"/>
      <c r="U249" s="231"/>
      <c r="V249" s="231"/>
      <c r="W249" s="231"/>
      <c r="X249" s="231"/>
      <c r="Y249" s="231"/>
      <c r="Z249" s="211"/>
      <c r="AA249" s="211"/>
      <c r="AB249" s="211"/>
      <c r="AC249" s="211"/>
      <c r="AD249" s="211"/>
      <c r="AE249" s="211"/>
      <c r="AF249" s="211"/>
      <c r="AG249" s="211" t="s">
        <v>199</v>
      </c>
      <c r="AH249" s="211">
        <v>2</v>
      </c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</row>
    <row r="250" spans="1:60" outlineLevel="3" x14ac:dyDescent="0.2">
      <c r="A250" s="228"/>
      <c r="B250" s="229"/>
      <c r="C250" s="275" t="s">
        <v>464</v>
      </c>
      <c r="D250" s="266"/>
      <c r="E250" s="267">
        <v>2.52</v>
      </c>
      <c r="F250" s="231"/>
      <c r="G250" s="231"/>
      <c r="H250" s="231"/>
      <c r="I250" s="231"/>
      <c r="J250" s="231"/>
      <c r="K250" s="231"/>
      <c r="L250" s="231"/>
      <c r="M250" s="231"/>
      <c r="N250" s="230"/>
      <c r="O250" s="230"/>
      <c r="P250" s="230"/>
      <c r="Q250" s="230"/>
      <c r="R250" s="231"/>
      <c r="S250" s="231"/>
      <c r="T250" s="231"/>
      <c r="U250" s="231"/>
      <c r="V250" s="231"/>
      <c r="W250" s="231"/>
      <c r="X250" s="231"/>
      <c r="Y250" s="231"/>
      <c r="Z250" s="211"/>
      <c r="AA250" s="211"/>
      <c r="AB250" s="211"/>
      <c r="AC250" s="211"/>
      <c r="AD250" s="211"/>
      <c r="AE250" s="211"/>
      <c r="AF250" s="211"/>
      <c r="AG250" s="211" t="s">
        <v>199</v>
      </c>
      <c r="AH250" s="211">
        <v>2</v>
      </c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</row>
    <row r="251" spans="1:60" outlineLevel="3" x14ac:dyDescent="0.2">
      <c r="A251" s="228"/>
      <c r="B251" s="229"/>
      <c r="C251" s="275" t="s">
        <v>465</v>
      </c>
      <c r="D251" s="266"/>
      <c r="E251" s="267">
        <v>1.78</v>
      </c>
      <c r="F251" s="231"/>
      <c r="G251" s="231"/>
      <c r="H251" s="231"/>
      <c r="I251" s="231"/>
      <c r="J251" s="231"/>
      <c r="K251" s="231"/>
      <c r="L251" s="231"/>
      <c r="M251" s="231"/>
      <c r="N251" s="230"/>
      <c r="O251" s="230"/>
      <c r="P251" s="230"/>
      <c r="Q251" s="230"/>
      <c r="R251" s="231"/>
      <c r="S251" s="231"/>
      <c r="T251" s="231"/>
      <c r="U251" s="231"/>
      <c r="V251" s="231"/>
      <c r="W251" s="231"/>
      <c r="X251" s="231"/>
      <c r="Y251" s="231"/>
      <c r="Z251" s="211"/>
      <c r="AA251" s="211"/>
      <c r="AB251" s="211"/>
      <c r="AC251" s="211"/>
      <c r="AD251" s="211"/>
      <c r="AE251" s="211"/>
      <c r="AF251" s="211"/>
      <c r="AG251" s="211" t="s">
        <v>199</v>
      </c>
      <c r="AH251" s="211">
        <v>2</v>
      </c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</row>
    <row r="252" spans="1:60" outlineLevel="3" x14ac:dyDescent="0.2">
      <c r="A252" s="228"/>
      <c r="B252" s="229"/>
      <c r="C252" s="275" t="s">
        <v>466</v>
      </c>
      <c r="D252" s="266"/>
      <c r="E252" s="267">
        <v>93.7</v>
      </c>
      <c r="F252" s="231"/>
      <c r="G252" s="231"/>
      <c r="H252" s="231"/>
      <c r="I252" s="231"/>
      <c r="J252" s="231"/>
      <c r="K252" s="231"/>
      <c r="L252" s="231"/>
      <c r="M252" s="231"/>
      <c r="N252" s="230"/>
      <c r="O252" s="230"/>
      <c r="P252" s="230"/>
      <c r="Q252" s="230"/>
      <c r="R252" s="231"/>
      <c r="S252" s="231"/>
      <c r="T252" s="231"/>
      <c r="U252" s="231"/>
      <c r="V252" s="231"/>
      <c r="W252" s="231"/>
      <c r="X252" s="231"/>
      <c r="Y252" s="231"/>
      <c r="Z252" s="211"/>
      <c r="AA252" s="211"/>
      <c r="AB252" s="211"/>
      <c r="AC252" s="211"/>
      <c r="AD252" s="211"/>
      <c r="AE252" s="211"/>
      <c r="AF252" s="211"/>
      <c r="AG252" s="211" t="s">
        <v>199</v>
      </c>
      <c r="AH252" s="211">
        <v>2</v>
      </c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  <c r="BE252" s="211"/>
      <c r="BF252" s="211"/>
      <c r="BG252" s="211"/>
      <c r="BH252" s="211"/>
    </row>
    <row r="253" spans="1:60" outlineLevel="3" x14ac:dyDescent="0.2">
      <c r="A253" s="228"/>
      <c r="B253" s="229"/>
      <c r="C253" s="275" t="s">
        <v>463</v>
      </c>
      <c r="D253" s="266"/>
      <c r="E253" s="267">
        <v>2.84</v>
      </c>
      <c r="F253" s="231"/>
      <c r="G253" s="231"/>
      <c r="H253" s="231"/>
      <c r="I253" s="231"/>
      <c r="J253" s="231"/>
      <c r="K253" s="231"/>
      <c r="L253" s="231"/>
      <c r="M253" s="231"/>
      <c r="N253" s="230"/>
      <c r="O253" s="230"/>
      <c r="P253" s="230"/>
      <c r="Q253" s="230"/>
      <c r="R253" s="231"/>
      <c r="S253" s="231"/>
      <c r="T253" s="231"/>
      <c r="U253" s="231"/>
      <c r="V253" s="231"/>
      <c r="W253" s="231"/>
      <c r="X253" s="231"/>
      <c r="Y253" s="231"/>
      <c r="Z253" s="211"/>
      <c r="AA253" s="211"/>
      <c r="AB253" s="211"/>
      <c r="AC253" s="211"/>
      <c r="AD253" s="211"/>
      <c r="AE253" s="211"/>
      <c r="AF253" s="211"/>
      <c r="AG253" s="211" t="s">
        <v>199</v>
      </c>
      <c r="AH253" s="211">
        <v>2</v>
      </c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1"/>
      <c r="AX253" s="211"/>
      <c r="AY253" s="211"/>
      <c r="AZ253" s="211"/>
      <c r="BA253" s="211"/>
      <c r="BB253" s="211"/>
      <c r="BC253" s="211"/>
      <c r="BD253" s="211"/>
      <c r="BE253" s="211"/>
      <c r="BF253" s="211"/>
      <c r="BG253" s="211"/>
      <c r="BH253" s="211"/>
    </row>
    <row r="254" spans="1:60" outlineLevel="3" x14ac:dyDescent="0.2">
      <c r="A254" s="228"/>
      <c r="B254" s="229"/>
      <c r="C254" s="275" t="s">
        <v>464</v>
      </c>
      <c r="D254" s="266"/>
      <c r="E254" s="267">
        <v>2.52</v>
      </c>
      <c r="F254" s="231"/>
      <c r="G254" s="231"/>
      <c r="H254" s="231"/>
      <c r="I254" s="231"/>
      <c r="J254" s="231"/>
      <c r="K254" s="231"/>
      <c r="L254" s="231"/>
      <c r="M254" s="231"/>
      <c r="N254" s="230"/>
      <c r="O254" s="230"/>
      <c r="P254" s="230"/>
      <c r="Q254" s="230"/>
      <c r="R254" s="231"/>
      <c r="S254" s="231"/>
      <c r="T254" s="231"/>
      <c r="U254" s="231"/>
      <c r="V254" s="231"/>
      <c r="W254" s="231"/>
      <c r="X254" s="231"/>
      <c r="Y254" s="231"/>
      <c r="Z254" s="211"/>
      <c r="AA254" s="211"/>
      <c r="AB254" s="211"/>
      <c r="AC254" s="211"/>
      <c r="AD254" s="211"/>
      <c r="AE254" s="211"/>
      <c r="AF254" s="211"/>
      <c r="AG254" s="211" t="s">
        <v>199</v>
      </c>
      <c r="AH254" s="211">
        <v>2</v>
      </c>
      <c r="AI254" s="211"/>
      <c r="AJ254" s="211"/>
      <c r="AK254" s="211"/>
      <c r="AL254" s="211"/>
      <c r="AM254" s="211"/>
      <c r="AN254" s="211"/>
      <c r="AO254" s="211"/>
      <c r="AP254" s="211"/>
      <c r="AQ254" s="211"/>
      <c r="AR254" s="211"/>
      <c r="AS254" s="211"/>
      <c r="AT254" s="211"/>
      <c r="AU254" s="211"/>
      <c r="AV254" s="211"/>
      <c r="AW254" s="211"/>
      <c r="AX254" s="211"/>
      <c r="AY254" s="211"/>
      <c r="AZ254" s="211"/>
      <c r="BA254" s="211"/>
      <c r="BB254" s="211"/>
      <c r="BC254" s="211"/>
      <c r="BD254" s="211"/>
      <c r="BE254" s="211"/>
      <c r="BF254" s="211"/>
      <c r="BG254" s="211"/>
      <c r="BH254" s="211"/>
    </row>
    <row r="255" spans="1:60" outlineLevel="3" x14ac:dyDescent="0.2">
      <c r="A255" s="228"/>
      <c r="B255" s="229"/>
      <c r="C255" s="275" t="s">
        <v>465</v>
      </c>
      <c r="D255" s="266"/>
      <c r="E255" s="267">
        <v>1.78</v>
      </c>
      <c r="F255" s="231"/>
      <c r="G255" s="231"/>
      <c r="H255" s="231"/>
      <c r="I255" s="231"/>
      <c r="J255" s="231"/>
      <c r="K255" s="231"/>
      <c r="L255" s="231"/>
      <c r="M255" s="231"/>
      <c r="N255" s="230"/>
      <c r="O255" s="230"/>
      <c r="P255" s="230"/>
      <c r="Q255" s="230"/>
      <c r="R255" s="231"/>
      <c r="S255" s="231"/>
      <c r="T255" s="231"/>
      <c r="U255" s="231"/>
      <c r="V255" s="231"/>
      <c r="W255" s="231"/>
      <c r="X255" s="231"/>
      <c r="Y255" s="231"/>
      <c r="Z255" s="211"/>
      <c r="AA255" s="211"/>
      <c r="AB255" s="211"/>
      <c r="AC255" s="211"/>
      <c r="AD255" s="211"/>
      <c r="AE255" s="211"/>
      <c r="AF255" s="211"/>
      <c r="AG255" s="211" t="s">
        <v>199</v>
      </c>
      <c r="AH255" s="211">
        <v>2</v>
      </c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1"/>
      <c r="AX255" s="211"/>
      <c r="AY255" s="211"/>
      <c r="AZ255" s="211"/>
      <c r="BA255" s="211"/>
      <c r="BB255" s="211"/>
      <c r="BC255" s="211"/>
      <c r="BD255" s="211"/>
      <c r="BE255" s="211"/>
      <c r="BF255" s="211"/>
      <c r="BG255" s="211"/>
      <c r="BH255" s="211"/>
    </row>
    <row r="256" spans="1:60" outlineLevel="3" x14ac:dyDescent="0.2">
      <c r="A256" s="228"/>
      <c r="B256" s="229"/>
      <c r="C256" s="274" t="s">
        <v>346</v>
      </c>
      <c r="D256" s="266"/>
      <c r="E256" s="267"/>
      <c r="F256" s="231"/>
      <c r="G256" s="231"/>
      <c r="H256" s="231"/>
      <c r="I256" s="231"/>
      <c r="J256" s="231"/>
      <c r="K256" s="231"/>
      <c r="L256" s="231"/>
      <c r="M256" s="231"/>
      <c r="N256" s="230"/>
      <c r="O256" s="230"/>
      <c r="P256" s="230"/>
      <c r="Q256" s="230"/>
      <c r="R256" s="231"/>
      <c r="S256" s="231"/>
      <c r="T256" s="231"/>
      <c r="U256" s="231"/>
      <c r="V256" s="231"/>
      <c r="W256" s="231"/>
      <c r="X256" s="231"/>
      <c r="Y256" s="231"/>
      <c r="Z256" s="211"/>
      <c r="AA256" s="211"/>
      <c r="AB256" s="211"/>
      <c r="AC256" s="211"/>
      <c r="AD256" s="211"/>
      <c r="AE256" s="211"/>
      <c r="AF256" s="211"/>
      <c r="AG256" s="211" t="s">
        <v>199</v>
      </c>
      <c r="AH256" s="211"/>
      <c r="AI256" s="211"/>
      <c r="AJ256" s="211"/>
      <c r="AK256" s="211"/>
      <c r="AL256" s="211"/>
      <c r="AM256" s="211"/>
      <c r="AN256" s="211"/>
      <c r="AO256" s="211"/>
      <c r="AP256" s="211"/>
      <c r="AQ256" s="211"/>
      <c r="AR256" s="211"/>
      <c r="AS256" s="211"/>
      <c r="AT256" s="211"/>
      <c r="AU256" s="211"/>
      <c r="AV256" s="211"/>
      <c r="AW256" s="211"/>
      <c r="AX256" s="211"/>
      <c r="AY256" s="211"/>
      <c r="AZ256" s="211"/>
      <c r="BA256" s="211"/>
      <c r="BB256" s="211"/>
      <c r="BC256" s="211"/>
      <c r="BD256" s="211"/>
      <c r="BE256" s="211"/>
      <c r="BF256" s="211"/>
      <c r="BG256" s="211"/>
      <c r="BH256" s="211"/>
    </row>
    <row r="257" spans="1:60" outlineLevel="3" x14ac:dyDescent="0.2">
      <c r="A257" s="228"/>
      <c r="B257" s="229"/>
      <c r="C257" s="273" t="s">
        <v>467</v>
      </c>
      <c r="D257" s="264"/>
      <c r="E257" s="265">
        <v>107.88120000000001</v>
      </c>
      <c r="F257" s="231"/>
      <c r="G257" s="231"/>
      <c r="H257" s="231"/>
      <c r="I257" s="231"/>
      <c r="J257" s="231"/>
      <c r="K257" s="231"/>
      <c r="L257" s="231"/>
      <c r="M257" s="231"/>
      <c r="N257" s="230"/>
      <c r="O257" s="230"/>
      <c r="P257" s="230"/>
      <c r="Q257" s="230"/>
      <c r="R257" s="231"/>
      <c r="S257" s="231"/>
      <c r="T257" s="231"/>
      <c r="U257" s="231"/>
      <c r="V257" s="231"/>
      <c r="W257" s="231"/>
      <c r="X257" s="231"/>
      <c r="Y257" s="231"/>
      <c r="Z257" s="211"/>
      <c r="AA257" s="211"/>
      <c r="AB257" s="211"/>
      <c r="AC257" s="211"/>
      <c r="AD257" s="211"/>
      <c r="AE257" s="211"/>
      <c r="AF257" s="211"/>
      <c r="AG257" s="211" t="s">
        <v>199</v>
      </c>
      <c r="AH257" s="211">
        <v>0</v>
      </c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  <c r="AS257" s="211"/>
      <c r="AT257" s="211"/>
      <c r="AU257" s="211"/>
      <c r="AV257" s="211"/>
      <c r="AW257" s="211"/>
      <c r="AX257" s="211"/>
      <c r="AY257" s="211"/>
      <c r="AZ257" s="211"/>
      <c r="BA257" s="211"/>
      <c r="BB257" s="211"/>
      <c r="BC257" s="211"/>
      <c r="BD257" s="211"/>
      <c r="BE257" s="211"/>
      <c r="BF257" s="211"/>
      <c r="BG257" s="211"/>
      <c r="BH257" s="211"/>
    </row>
    <row r="258" spans="1:60" x14ac:dyDescent="0.2">
      <c r="A258" s="235" t="s">
        <v>171</v>
      </c>
      <c r="B258" s="236" t="s">
        <v>128</v>
      </c>
      <c r="C258" s="254" t="s">
        <v>129</v>
      </c>
      <c r="D258" s="237"/>
      <c r="E258" s="238"/>
      <c r="F258" s="239"/>
      <c r="G258" s="240">
        <f>SUMIF(AG259:AG271,"&lt;&gt;NOR",G259:G271)</f>
        <v>0</v>
      </c>
      <c r="H258" s="234"/>
      <c r="I258" s="234">
        <f>SUM(I259:I271)</f>
        <v>0</v>
      </c>
      <c r="J258" s="234"/>
      <c r="K258" s="234">
        <f>SUM(K259:K271)</f>
        <v>0</v>
      </c>
      <c r="L258" s="234"/>
      <c r="M258" s="234">
        <f>SUM(M259:M271)</f>
        <v>0</v>
      </c>
      <c r="N258" s="233"/>
      <c r="O258" s="233">
        <f>SUM(O259:O271)</f>
        <v>0.05</v>
      </c>
      <c r="P258" s="233"/>
      <c r="Q258" s="233">
        <f>SUM(Q259:Q271)</f>
        <v>0.33</v>
      </c>
      <c r="R258" s="234"/>
      <c r="S258" s="234"/>
      <c r="T258" s="234"/>
      <c r="U258" s="234"/>
      <c r="V258" s="234">
        <f>SUM(V259:V271)</f>
        <v>44.000000000000007</v>
      </c>
      <c r="W258" s="234"/>
      <c r="X258" s="234"/>
      <c r="Y258" s="234"/>
      <c r="AG258" t="s">
        <v>172</v>
      </c>
    </row>
    <row r="259" spans="1:60" outlineLevel="1" x14ac:dyDescent="0.2">
      <c r="A259" s="242">
        <v>62</v>
      </c>
      <c r="B259" s="243" t="s">
        <v>468</v>
      </c>
      <c r="C259" s="256" t="s">
        <v>469</v>
      </c>
      <c r="D259" s="244" t="s">
        <v>202</v>
      </c>
      <c r="E259" s="245">
        <v>1.69</v>
      </c>
      <c r="F259" s="246"/>
      <c r="G259" s="247">
        <f>ROUND(E259*F259,2)</f>
        <v>0</v>
      </c>
      <c r="H259" s="232"/>
      <c r="I259" s="231">
        <f>ROUND(E259*H259,2)</f>
        <v>0</v>
      </c>
      <c r="J259" s="232"/>
      <c r="K259" s="231">
        <f>ROUND(E259*J259,2)</f>
        <v>0</v>
      </c>
      <c r="L259" s="231">
        <v>21</v>
      </c>
      <c r="M259" s="231">
        <f>G259*(1+L259/100)</f>
        <v>0</v>
      </c>
      <c r="N259" s="230">
        <v>7.1000000000000002E-4</v>
      </c>
      <c r="O259" s="230">
        <f>ROUND(E259*N259,2)</f>
        <v>0</v>
      </c>
      <c r="P259" s="230">
        <v>0</v>
      </c>
      <c r="Q259" s="230">
        <f>ROUND(E259*P259,2)</f>
        <v>0</v>
      </c>
      <c r="R259" s="231"/>
      <c r="S259" s="231" t="s">
        <v>176</v>
      </c>
      <c r="T259" s="231" t="s">
        <v>176</v>
      </c>
      <c r="U259" s="231">
        <v>0.34</v>
      </c>
      <c r="V259" s="231">
        <f>ROUND(E259*U259,2)</f>
        <v>0.56999999999999995</v>
      </c>
      <c r="W259" s="231"/>
      <c r="X259" s="231" t="s">
        <v>196</v>
      </c>
      <c r="Y259" s="231" t="s">
        <v>178</v>
      </c>
      <c r="Z259" s="211"/>
      <c r="AA259" s="211"/>
      <c r="AB259" s="211"/>
      <c r="AC259" s="211"/>
      <c r="AD259" s="211"/>
      <c r="AE259" s="211"/>
      <c r="AF259" s="211"/>
      <c r="AG259" s="211" t="s">
        <v>197</v>
      </c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  <c r="AR259" s="211"/>
      <c r="AS259" s="211"/>
      <c r="AT259" s="211"/>
      <c r="AU259" s="211"/>
      <c r="AV259" s="211"/>
      <c r="AW259" s="211"/>
      <c r="AX259" s="211"/>
      <c r="AY259" s="211"/>
      <c r="AZ259" s="211"/>
      <c r="BA259" s="211"/>
      <c r="BB259" s="211"/>
      <c r="BC259" s="211"/>
      <c r="BD259" s="211"/>
      <c r="BE259" s="211"/>
      <c r="BF259" s="211"/>
      <c r="BG259" s="211"/>
      <c r="BH259" s="211"/>
    </row>
    <row r="260" spans="1:60" outlineLevel="2" x14ac:dyDescent="0.2">
      <c r="A260" s="228"/>
      <c r="B260" s="229"/>
      <c r="C260" s="273" t="s">
        <v>470</v>
      </c>
      <c r="D260" s="264"/>
      <c r="E260" s="265">
        <v>1.69</v>
      </c>
      <c r="F260" s="231"/>
      <c r="G260" s="231"/>
      <c r="H260" s="231"/>
      <c r="I260" s="231"/>
      <c r="J260" s="231"/>
      <c r="K260" s="231"/>
      <c r="L260" s="231"/>
      <c r="M260" s="231"/>
      <c r="N260" s="230"/>
      <c r="O260" s="230"/>
      <c r="P260" s="230"/>
      <c r="Q260" s="230"/>
      <c r="R260" s="231"/>
      <c r="S260" s="231"/>
      <c r="T260" s="231"/>
      <c r="U260" s="231"/>
      <c r="V260" s="231"/>
      <c r="W260" s="231"/>
      <c r="X260" s="231"/>
      <c r="Y260" s="231"/>
      <c r="Z260" s="211"/>
      <c r="AA260" s="211"/>
      <c r="AB260" s="211"/>
      <c r="AC260" s="211"/>
      <c r="AD260" s="211"/>
      <c r="AE260" s="211"/>
      <c r="AF260" s="211"/>
      <c r="AG260" s="211" t="s">
        <v>199</v>
      </c>
      <c r="AH260" s="211">
        <v>0</v>
      </c>
      <c r="AI260" s="211"/>
      <c r="AJ260" s="211"/>
      <c r="AK260" s="211"/>
      <c r="AL260" s="211"/>
      <c r="AM260" s="211"/>
      <c r="AN260" s="211"/>
      <c r="AO260" s="211"/>
      <c r="AP260" s="211"/>
      <c r="AQ260" s="211"/>
      <c r="AR260" s="211"/>
      <c r="AS260" s="211"/>
      <c r="AT260" s="211"/>
      <c r="AU260" s="211"/>
      <c r="AV260" s="211"/>
      <c r="AW260" s="211"/>
      <c r="AX260" s="211"/>
      <c r="AY260" s="211"/>
      <c r="AZ260" s="211"/>
      <c r="BA260" s="211"/>
      <c r="BB260" s="211"/>
      <c r="BC260" s="211"/>
      <c r="BD260" s="211"/>
      <c r="BE260" s="211"/>
      <c r="BF260" s="211"/>
      <c r="BG260" s="211"/>
      <c r="BH260" s="211"/>
    </row>
    <row r="261" spans="1:60" outlineLevel="1" x14ac:dyDescent="0.2">
      <c r="A261" s="242">
        <v>63</v>
      </c>
      <c r="B261" s="243" t="s">
        <v>471</v>
      </c>
      <c r="C261" s="256" t="s">
        <v>472</v>
      </c>
      <c r="D261" s="244" t="s">
        <v>202</v>
      </c>
      <c r="E261" s="245">
        <v>1.69</v>
      </c>
      <c r="F261" s="246"/>
      <c r="G261" s="247">
        <f>ROUND(E261*F261,2)</f>
        <v>0</v>
      </c>
      <c r="H261" s="232"/>
      <c r="I261" s="231">
        <f>ROUND(E261*H261,2)</f>
        <v>0</v>
      </c>
      <c r="J261" s="232"/>
      <c r="K261" s="231">
        <f>ROUND(E261*J261,2)</f>
        <v>0</v>
      </c>
      <c r="L261" s="231">
        <v>21</v>
      </c>
      <c r="M261" s="231">
        <f>G261*(1+L261/100)</f>
        <v>0</v>
      </c>
      <c r="N261" s="230">
        <v>9.8099999999999993E-3</v>
      </c>
      <c r="O261" s="230">
        <f>ROUND(E261*N261,2)</f>
        <v>0.02</v>
      </c>
      <c r="P261" s="230">
        <v>0</v>
      </c>
      <c r="Q261" s="230">
        <f>ROUND(E261*P261,2)</f>
        <v>0</v>
      </c>
      <c r="R261" s="231"/>
      <c r="S261" s="231" t="s">
        <v>182</v>
      </c>
      <c r="T261" s="231" t="s">
        <v>176</v>
      </c>
      <c r="U261" s="231">
        <v>0</v>
      </c>
      <c r="V261" s="231">
        <f>ROUND(E261*U261,2)</f>
        <v>0</v>
      </c>
      <c r="W261" s="231"/>
      <c r="X261" s="231" t="s">
        <v>337</v>
      </c>
      <c r="Y261" s="231" t="s">
        <v>178</v>
      </c>
      <c r="Z261" s="211"/>
      <c r="AA261" s="211"/>
      <c r="AB261" s="211"/>
      <c r="AC261" s="211"/>
      <c r="AD261" s="211"/>
      <c r="AE261" s="211"/>
      <c r="AF261" s="211"/>
      <c r="AG261" s="211" t="s">
        <v>338</v>
      </c>
      <c r="AH261" s="211"/>
      <c r="AI261" s="211"/>
      <c r="AJ261" s="211"/>
      <c r="AK261" s="211"/>
      <c r="AL261" s="211"/>
      <c r="AM261" s="211"/>
      <c r="AN261" s="211"/>
      <c r="AO261" s="211"/>
      <c r="AP261" s="211"/>
      <c r="AQ261" s="211"/>
      <c r="AR261" s="211"/>
      <c r="AS261" s="211"/>
      <c r="AT261" s="211"/>
      <c r="AU261" s="211"/>
      <c r="AV261" s="211"/>
      <c r="AW261" s="211"/>
      <c r="AX261" s="211"/>
      <c r="AY261" s="211"/>
      <c r="AZ261" s="211"/>
      <c r="BA261" s="211"/>
      <c r="BB261" s="211"/>
      <c r="BC261" s="211"/>
      <c r="BD261" s="211"/>
      <c r="BE261" s="211"/>
      <c r="BF261" s="211"/>
      <c r="BG261" s="211"/>
      <c r="BH261" s="211"/>
    </row>
    <row r="262" spans="1:60" outlineLevel="2" x14ac:dyDescent="0.2">
      <c r="A262" s="228"/>
      <c r="B262" s="229"/>
      <c r="C262" s="273" t="s">
        <v>470</v>
      </c>
      <c r="D262" s="264"/>
      <c r="E262" s="265">
        <v>1.69</v>
      </c>
      <c r="F262" s="231"/>
      <c r="G262" s="231"/>
      <c r="H262" s="231"/>
      <c r="I262" s="231"/>
      <c r="J262" s="231"/>
      <c r="K262" s="231"/>
      <c r="L262" s="231"/>
      <c r="M262" s="231"/>
      <c r="N262" s="230"/>
      <c r="O262" s="230"/>
      <c r="P262" s="230"/>
      <c r="Q262" s="230"/>
      <c r="R262" s="231"/>
      <c r="S262" s="231"/>
      <c r="T262" s="231"/>
      <c r="U262" s="231"/>
      <c r="V262" s="231"/>
      <c r="W262" s="231"/>
      <c r="X262" s="231"/>
      <c r="Y262" s="231"/>
      <c r="Z262" s="211"/>
      <c r="AA262" s="211"/>
      <c r="AB262" s="211"/>
      <c r="AC262" s="211"/>
      <c r="AD262" s="211"/>
      <c r="AE262" s="211"/>
      <c r="AF262" s="211"/>
      <c r="AG262" s="211" t="s">
        <v>199</v>
      </c>
      <c r="AH262" s="211">
        <v>0</v>
      </c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  <c r="AS262" s="211"/>
      <c r="AT262" s="211"/>
      <c r="AU262" s="211"/>
      <c r="AV262" s="211"/>
      <c r="AW262" s="211"/>
      <c r="AX262" s="211"/>
      <c r="AY262" s="211"/>
      <c r="AZ262" s="211"/>
      <c r="BA262" s="211"/>
      <c r="BB262" s="211"/>
      <c r="BC262" s="211"/>
      <c r="BD262" s="211"/>
      <c r="BE262" s="211"/>
      <c r="BF262" s="211"/>
      <c r="BG262" s="211"/>
      <c r="BH262" s="211"/>
    </row>
    <row r="263" spans="1:60" outlineLevel="1" x14ac:dyDescent="0.2">
      <c r="A263" s="242">
        <v>64</v>
      </c>
      <c r="B263" s="243" t="s">
        <v>473</v>
      </c>
      <c r="C263" s="256" t="s">
        <v>474</v>
      </c>
      <c r="D263" s="244" t="s">
        <v>475</v>
      </c>
      <c r="E263" s="245">
        <v>48.88</v>
      </c>
      <c r="F263" s="246"/>
      <c r="G263" s="247">
        <f>ROUND(E263*F263,2)</f>
        <v>0</v>
      </c>
      <c r="H263" s="232"/>
      <c r="I263" s="231">
        <f>ROUND(E263*H263,2)</f>
        <v>0</v>
      </c>
      <c r="J263" s="232"/>
      <c r="K263" s="231">
        <f>ROUND(E263*J263,2)</f>
        <v>0</v>
      </c>
      <c r="L263" s="231">
        <v>21</v>
      </c>
      <c r="M263" s="231">
        <f>G263*(1+L263/100)</f>
        <v>0</v>
      </c>
      <c r="N263" s="230">
        <v>5.0000000000000002E-5</v>
      </c>
      <c r="O263" s="230">
        <f>ROUND(E263*N263,2)</f>
        <v>0</v>
      </c>
      <c r="P263" s="230">
        <v>0</v>
      </c>
      <c r="Q263" s="230">
        <f>ROUND(E263*P263,2)</f>
        <v>0</v>
      </c>
      <c r="R263" s="231"/>
      <c r="S263" s="231" t="s">
        <v>176</v>
      </c>
      <c r="T263" s="231" t="s">
        <v>177</v>
      </c>
      <c r="U263" s="231">
        <v>0.1</v>
      </c>
      <c r="V263" s="231">
        <f>ROUND(E263*U263,2)</f>
        <v>4.8899999999999997</v>
      </c>
      <c r="W263" s="231"/>
      <c r="X263" s="231" t="s">
        <v>196</v>
      </c>
      <c r="Y263" s="231" t="s">
        <v>178</v>
      </c>
      <c r="Z263" s="211"/>
      <c r="AA263" s="211"/>
      <c r="AB263" s="211"/>
      <c r="AC263" s="211"/>
      <c r="AD263" s="211"/>
      <c r="AE263" s="211"/>
      <c r="AF263" s="211"/>
      <c r="AG263" s="211" t="s">
        <v>197</v>
      </c>
      <c r="AH263" s="211"/>
      <c r="AI263" s="211"/>
      <c r="AJ263" s="211"/>
      <c r="AK263" s="211"/>
      <c r="AL263" s="211"/>
      <c r="AM263" s="211"/>
      <c r="AN263" s="211"/>
      <c r="AO263" s="211"/>
      <c r="AP263" s="211"/>
      <c r="AQ263" s="211"/>
      <c r="AR263" s="211"/>
      <c r="AS263" s="211"/>
      <c r="AT263" s="211"/>
      <c r="AU263" s="211"/>
      <c r="AV263" s="211"/>
      <c r="AW263" s="211"/>
      <c r="AX263" s="211"/>
      <c r="AY263" s="211"/>
      <c r="AZ263" s="211"/>
      <c r="BA263" s="211"/>
      <c r="BB263" s="211"/>
      <c r="BC263" s="211"/>
      <c r="BD263" s="211"/>
      <c r="BE263" s="211"/>
      <c r="BF263" s="211"/>
      <c r="BG263" s="211"/>
      <c r="BH263" s="211"/>
    </row>
    <row r="264" spans="1:60" outlineLevel="2" x14ac:dyDescent="0.2">
      <c r="A264" s="228"/>
      <c r="B264" s="229"/>
      <c r="C264" s="273" t="s">
        <v>476</v>
      </c>
      <c r="D264" s="264"/>
      <c r="E264" s="265">
        <v>48.88</v>
      </c>
      <c r="F264" s="231"/>
      <c r="G264" s="231"/>
      <c r="H264" s="231"/>
      <c r="I264" s="231"/>
      <c r="J264" s="231"/>
      <c r="K264" s="231"/>
      <c r="L264" s="231"/>
      <c r="M264" s="231"/>
      <c r="N264" s="230"/>
      <c r="O264" s="230"/>
      <c r="P264" s="230"/>
      <c r="Q264" s="230"/>
      <c r="R264" s="231"/>
      <c r="S264" s="231"/>
      <c r="T264" s="231"/>
      <c r="U264" s="231"/>
      <c r="V264" s="231"/>
      <c r="W264" s="231"/>
      <c r="X264" s="231"/>
      <c r="Y264" s="231"/>
      <c r="Z264" s="211"/>
      <c r="AA264" s="211"/>
      <c r="AB264" s="211"/>
      <c r="AC264" s="211"/>
      <c r="AD264" s="211"/>
      <c r="AE264" s="211"/>
      <c r="AF264" s="211"/>
      <c r="AG264" s="211" t="s">
        <v>199</v>
      </c>
      <c r="AH264" s="211">
        <v>0</v>
      </c>
      <c r="AI264" s="211"/>
      <c r="AJ264" s="211"/>
      <c r="AK264" s="211"/>
      <c r="AL264" s="211"/>
      <c r="AM264" s="211"/>
      <c r="AN264" s="211"/>
      <c r="AO264" s="211"/>
      <c r="AP264" s="211"/>
      <c r="AQ264" s="211"/>
      <c r="AR264" s="211"/>
      <c r="AS264" s="211"/>
      <c r="AT264" s="211"/>
      <c r="AU264" s="211"/>
      <c r="AV264" s="211"/>
      <c r="AW264" s="211"/>
      <c r="AX264" s="211"/>
      <c r="AY264" s="211"/>
      <c r="AZ264" s="211"/>
      <c r="BA264" s="211"/>
      <c r="BB264" s="211"/>
      <c r="BC264" s="211"/>
      <c r="BD264" s="211"/>
      <c r="BE264" s="211"/>
      <c r="BF264" s="211"/>
      <c r="BG264" s="211"/>
      <c r="BH264" s="211"/>
    </row>
    <row r="265" spans="1:60" outlineLevel="1" x14ac:dyDescent="0.2">
      <c r="A265" s="242">
        <v>65</v>
      </c>
      <c r="B265" s="243" t="s">
        <v>477</v>
      </c>
      <c r="C265" s="256" t="s">
        <v>478</v>
      </c>
      <c r="D265" s="244" t="s">
        <v>475</v>
      </c>
      <c r="E265" s="245">
        <v>112.8</v>
      </c>
      <c r="F265" s="246"/>
      <c r="G265" s="247">
        <f>ROUND(E265*F265,2)</f>
        <v>0</v>
      </c>
      <c r="H265" s="232"/>
      <c r="I265" s="231">
        <f>ROUND(E265*H265,2)</f>
        <v>0</v>
      </c>
      <c r="J265" s="232"/>
      <c r="K265" s="231">
        <f>ROUND(E265*J265,2)</f>
        <v>0</v>
      </c>
      <c r="L265" s="231">
        <v>21</v>
      </c>
      <c r="M265" s="231">
        <f>G265*(1+L265/100)</f>
        <v>0</v>
      </c>
      <c r="N265" s="230">
        <v>6.0000000000000002E-5</v>
      </c>
      <c r="O265" s="230">
        <f>ROUND(E265*N265,2)</f>
        <v>0.01</v>
      </c>
      <c r="P265" s="230">
        <v>0</v>
      </c>
      <c r="Q265" s="230">
        <f>ROUND(E265*P265,2)</f>
        <v>0</v>
      </c>
      <c r="R265" s="231"/>
      <c r="S265" s="231" t="s">
        <v>176</v>
      </c>
      <c r="T265" s="231" t="s">
        <v>177</v>
      </c>
      <c r="U265" s="231">
        <v>0.221</v>
      </c>
      <c r="V265" s="231">
        <f>ROUND(E265*U265,2)</f>
        <v>24.93</v>
      </c>
      <c r="W265" s="231"/>
      <c r="X265" s="231" t="s">
        <v>196</v>
      </c>
      <c r="Y265" s="231" t="s">
        <v>178</v>
      </c>
      <c r="Z265" s="211"/>
      <c r="AA265" s="211"/>
      <c r="AB265" s="211"/>
      <c r="AC265" s="211"/>
      <c r="AD265" s="211"/>
      <c r="AE265" s="211"/>
      <c r="AF265" s="211"/>
      <c r="AG265" s="211" t="s">
        <v>197</v>
      </c>
      <c r="AH265" s="211"/>
      <c r="AI265" s="211"/>
      <c r="AJ265" s="211"/>
      <c r="AK265" s="211"/>
      <c r="AL265" s="211"/>
      <c r="AM265" s="211"/>
      <c r="AN265" s="211"/>
      <c r="AO265" s="211"/>
      <c r="AP265" s="211"/>
      <c r="AQ265" s="211"/>
      <c r="AR265" s="211"/>
      <c r="AS265" s="211"/>
      <c r="AT265" s="211"/>
      <c r="AU265" s="211"/>
      <c r="AV265" s="211"/>
      <c r="AW265" s="211"/>
      <c r="AX265" s="211"/>
      <c r="AY265" s="211"/>
      <c r="AZ265" s="211"/>
      <c r="BA265" s="211"/>
      <c r="BB265" s="211"/>
      <c r="BC265" s="211"/>
      <c r="BD265" s="211"/>
      <c r="BE265" s="211"/>
      <c r="BF265" s="211"/>
      <c r="BG265" s="211"/>
      <c r="BH265" s="211"/>
    </row>
    <row r="266" spans="1:60" ht="22.5" outlineLevel="2" x14ac:dyDescent="0.2">
      <c r="A266" s="228"/>
      <c r="B266" s="229"/>
      <c r="C266" s="273" t="s">
        <v>479</v>
      </c>
      <c r="D266" s="264"/>
      <c r="E266" s="265">
        <v>112.8</v>
      </c>
      <c r="F266" s="231"/>
      <c r="G266" s="231"/>
      <c r="H266" s="231"/>
      <c r="I266" s="231"/>
      <c r="J266" s="231"/>
      <c r="K266" s="231"/>
      <c r="L266" s="231"/>
      <c r="M266" s="231"/>
      <c r="N266" s="230"/>
      <c r="O266" s="230"/>
      <c r="P266" s="230"/>
      <c r="Q266" s="230"/>
      <c r="R266" s="231"/>
      <c r="S266" s="231"/>
      <c r="T266" s="231"/>
      <c r="U266" s="231"/>
      <c r="V266" s="231"/>
      <c r="W266" s="231"/>
      <c r="X266" s="231"/>
      <c r="Y266" s="231"/>
      <c r="Z266" s="211"/>
      <c r="AA266" s="211"/>
      <c r="AB266" s="211"/>
      <c r="AC266" s="211"/>
      <c r="AD266" s="211"/>
      <c r="AE266" s="211"/>
      <c r="AF266" s="211"/>
      <c r="AG266" s="211" t="s">
        <v>199</v>
      </c>
      <c r="AH266" s="211">
        <v>0</v>
      </c>
      <c r="AI266" s="211"/>
      <c r="AJ266" s="211"/>
      <c r="AK266" s="211"/>
      <c r="AL266" s="211"/>
      <c r="AM266" s="211"/>
      <c r="AN266" s="211"/>
      <c r="AO266" s="211"/>
      <c r="AP266" s="211"/>
      <c r="AQ266" s="211"/>
      <c r="AR266" s="211"/>
      <c r="AS266" s="211"/>
      <c r="AT266" s="211"/>
      <c r="AU266" s="211"/>
      <c r="AV266" s="211"/>
      <c r="AW266" s="211"/>
      <c r="AX266" s="211"/>
      <c r="AY266" s="211"/>
      <c r="AZ266" s="211"/>
      <c r="BA266" s="211"/>
      <c r="BB266" s="211"/>
      <c r="BC266" s="211"/>
      <c r="BD266" s="211"/>
      <c r="BE266" s="211"/>
      <c r="BF266" s="211"/>
      <c r="BG266" s="211"/>
      <c r="BH266" s="211"/>
    </row>
    <row r="267" spans="1:60" outlineLevel="1" x14ac:dyDescent="0.2">
      <c r="A267" s="242">
        <v>66</v>
      </c>
      <c r="B267" s="243" t="s">
        <v>480</v>
      </c>
      <c r="C267" s="256" t="s">
        <v>481</v>
      </c>
      <c r="D267" s="244" t="s">
        <v>475</v>
      </c>
      <c r="E267" s="245">
        <v>328.81</v>
      </c>
      <c r="F267" s="246"/>
      <c r="G267" s="247">
        <f>ROUND(E267*F267,2)</f>
        <v>0</v>
      </c>
      <c r="H267" s="232"/>
      <c r="I267" s="231">
        <f>ROUND(E267*H267,2)</f>
        <v>0</v>
      </c>
      <c r="J267" s="232"/>
      <c r="K267" s="231">
        <f>ROUND(E267*J267,2)</f>
        <v>0</v>
      </c>
      <c r="L267" s="231">
        <v>21</v>
      </c>
      <c r="M267" s="231">
        <f>G267*(1+L267/100)</f>
        <v>0</v>
      </c>
      <c r="N267" s="230">
        <v>5.0000000000000002E-5</v>
      </c>
      <c r="O267" s="230">
        <f>ROUND(E267*N267,2)</f>
        <v>0.02</v>
      </c>
      <c r="P267" s="230">
        <v>1E-3</v>
      </c>
      <c r="Q267" s="230">
        <f>ROUND(E267*P267,2)</f>
        <v>0.33</v>
      </c>
      <c r="R267" s="231"/>
      <c r="S267" s="231" t="s">
        <v>176</v>
      </c>
      <c r="T267" s="231" t="s">
        <v>176</v>
      </c>
      <c r="U267" s="231">
        <v>4.1000000000000002E-2</v>
      </c>
      <c r="V267" s="231">
        <f>ROUND(E267*U267,2)</f>
        <v>13.48</v>
      </c>
      <c r="W267" s="231"/>
      <c r="X267" s="231" t="s">
        <v>196</v>
      </c>
      <c r="Y267" s="231" t="s">
        <v>178</v>
      </c>
      <c r="Z267" s="211"/>
      <c r="AA267" s="211"/>
      <c r="AB267" s="211"/>
      <c r="AC267" s="211"/>
      <c r="AD267" s="211"/>
      <c r="AE267" s="211"/>
      <c r="AF267" s="211"/>
      <c r="AG267" s="211" t="s">
        <v>197</v>
      </c>
      <c r="AH267" s="211"/>
      <c r="AI267" s="211"/>
      <c r="AJ267" s="211"/>
      <c r="AK267" s="211"/>
      <c r="AL267" s="211"/>
      <c r="AM267" s="211"/>
      <c r="AN267" s="211"/>
      <c r="AO267" s="211"/>
      <c r="AP267" s="211"/>
      <c r="AQ267" s="211"/>
      <c r="AR267" s="211"/>
      <c r="AS267" s="211"/>
      <c r="AT267" s="211"/>
      <c r="AU267" s="211"/>
      <c r="AV267" s="211"/>
      <c r="AW267" s="211"/>
      <c r="AX267" s="211"/>
      <c r="AY267" s="211"/>
      <c r="AZ267" s="211"/>
      <c r="BA267" s="211"/>
      <c r="BB267" s="211"/>
      <c r="BC267" s="211"/>
      <c r="BD267" s="211"/>
      <c r="BE267" s="211"/>
      <c r="BF267" s="211"/>
      <c r="BG267" s="211"/>
      <c r="BH267" s="211"/>
    </row>
    <row r="268" spans="1:60" outlineLevel="2" x14ac:dyDescent="0.2">
      <c r="A268" s="228"/>
      <c r="B268" s="229"/>
      <c r="C268" s="273" t="s">
        <v>482</v>
      </c>
      <c r="D268" s="264"/>
      <c r="E268" s="265">
        <v>196.5</v>
      </c>
      <c r="F268" s="231"/>
      <c r="G268" s="231"/>
      <c r="H268" s="231"/>
      <c r="I268" s="231"/>
      <c r="J268" s="231"/>
      <c r="K268" s="231"/>
      <c r="L268" s="231"/>
      <c r="M268" s="231"/>
      <c r="N268" s="230"/>
      <c r="O268" s="230"/>
      <c r="P268" s="230"/>
      <c r="Q268" s="230"/>
      <c r="R268" s="231"/>
      <c r="S268" s="231"/>
      <c r="T268" s="231"/>
      <c r="U268" s="231"/>
      <c r="V268" s="231"/>
      <c r="W268" s="231"/>
      <c r="X268" s="231"/>
      <c r="Y268" s="231"/>
      <c r="Z268" s="211"/>
      <c r="AA268" s="211"/>
      <c r="AB268" s="211"/>
      <c r="AC268" s="211"/>
      <c r="AD268" s="211"/>
      <c r="AE268" s="211"/>
      <c r="AF268" s="211"/>
      <c r="AG268" s="211" t="s">
        <v>199</v>
      </c>
      <c r="AH268" s="211">
        <v>0</v>
      </c>
      <c r="AI268" s="211"/>
      <c r="AJ268" s="211"/>
      <c r="AK268" s="211"/>
      <c r="AL268" s="211"/>
      <c r="AM268" s="211"/>
      <c r="AN268" s="211"/>
      <c r="AO268" s="211"/>
      <c r="AP268" s="211"/>
      <c r="AQ268" s="211"/>
      <c r="AR268" s="211"/>
      <c r="AS268" s="211"/>
      <c r="AT268" s="211"/>
      <c r="AU268" s="211"/>
      <c r="AV268" s="211"/>
      <c r="AW268" s="211"/>
      <c r="AX268" s="211"/>
      <c r="AY268" s="211"/>
      <c r="AZ268" s="211"/>
      <c r="BA268" s="211"/>
      <c r="BB268" s="211"/>
      <c r="BC268" s="211"/>
      <c r="BD268" s="211"/>
      <c r="BE268" s="211"/>
      <c r="BF268" s="211"/>
      <c r="BG268" s="211"/>
      <c r="BH268" s="211"/>
    </row>
    <row r="269" spans="1:60" outlineLevel="3" x14ac:dyDescent="0.2">
      <c r="A269" s="228"/>
      <c r="B269" s="229"/>
      <c r="C269" s="273" t="s">
        <v>483</v>
      </c>
      <c r="D269" s="264"/>
      <c r="E269" s="265">
        <v>83.84</v>
      </c>
      <c r="F269" s="231"/>
      <c r="G269" s="231"/>
      <c r="H269" s="231"/>
      <c r="I269" s="231"/>
      <c r="J269" s="231"/>
      <c r="K269" s="231"/>
      <c r="L269" s="231"/>
      <c r="M269" s="231"/>
      <c r="N269" s="230"/>
      <c r="O269" s="230"/>
      <c r="P269" s="230"/>
      <c r="Q269" s="230"/>
      <c r="R269" s="231"/>
      <c r="S269" s="231"/>
      <c r="T269" s="231"/>
      <c r="U269" s="231"/>
      <c r="V269" s="231"/>
      <c r="W269" s="231"/>
      <c r="X269" s="231"/>
      <c r="Y269" s="231"/>
      <c r="Z269" s="211"/>
      <c r="AA269" s="211"/>
      <c r="AB269" s="211"/>
      <c r="AC269" s="211"/>
      <c r="AD269" s="211"/>
      <c r="AE269" s="211"/>
      <c r="AF269" s="211"/>
      <c r="AG269" s="211" t="s">
        <v>199</v>
      </c>
      <c r="AH269" s="211">
        <v>0</v>
      </c>
      <c r="AI269" s="211"/>
      <c r="AJ269" s="211"/>
      <c r="AK269" s="211"/>
      <c r="AL269" s="211"/>
      <c r="AM269" s="211"/>
      <c r="AN269" s="211"/>
      <c r="AO269" s="211"/>
      <c r="AP269" s="211"/>
      <c r="AQ269" s="211"/>
      <c r="AR269" s="211"/>
      <c r="AS269" s="211"/>
      <c r="AT269" s="211"/>
      <c r="AU269" s="211"/>
      <c r="AV269" s="211"/>
      <c r="AW269" s="211"/>
      <c r="AX269" s="211"/>
      <c r="AY269" s="211"/>
      <c r="AZ269" s="211"/>
      <c r="BA269" s="211"/>
      <c r="BB269" s="211"/>
      <c r="BC269" s="211"/>
      <c r="BD269" s="211"/>
      <c r="BE269" s="211"/>
      <c r="BF269" s="211"/>
      <c r="BG269" s="211"/>
      <c r="BH269" s="211"/>
    </row>
    <row r="270" spans="1:60" outlineLevel="3" x14ac:dyDescent="0.2">
      <c r="A270" s="228"/>
      <c r="B270" s="229"/>
      <c r="C270" s="273" t="s">
        <v>484</v>
      </c>
      <c r="D270" s="264"/>
      <c r="E270" s="265">
        <v>48.47</v>
      </c>
      <c r="F270" s="231"/>
      <c r="G270" s="231"/>
      <c r="H270" s="231"/>
      <c r="I270" s="231"/>
      <c r="J270" s="231"/>
      <c r="K270" s="231"/>
      <c r="L270" s="231"/>
      <c r="M270" s="231"/>
      <c r="N270" s="230"/>
      <c r="O270" s="230"/>
      <c r="P270" s="230"/>
      <c r="Q270" s="230"/>
      <c r="R270" s="231"/>
      <c r="S270" s="231"/>
      <c r="T270" s="231"/>
      <c r="U270" s="231"/>
      <c r="V270" s="231"/>
      <c r="W270" s="231"/>
      <c r="X270" s="231"/>
      <c r="Y270" s="231"/>
      <c r="Z270" s="211"/>
      <c r="AA270" s="211"/>
      <c r="AB270" s="211"/>
      <c r="AC270" s="211"/>
      <c r="AD270" s="211"/>
      <c r="AE270" s="211"/>
      <c r="AF270" s="211"/>
      <c r="AG270" s="211" t="s">
        <v>199</v>
      </c>
      <c r="AH270" s="211">
        <v>0</v>
      </c>
      <c r="AI270" s="211"/>
      <c r="AJ270" s="211"/>
      <c r="AK270" s="211"/>
      <c r="AL270" s="211"/>
      <c r="AM270" s="211"/>
      <c r="AN270" s="211"/>
      <c r="AO270" s="211"/>
      <c r="AP270" s="211"/>
      <c r="AQ270" s="211"/>
      <c r="AR270" s="211"/>
      <c r="AS270" s="211"/>
      <c r="AT270" s="211"/>
      <c r="AU270" s="211"/>
      <c r="AV270" s="211"/>
      <c r="AW270" s="211"/>
      <c r="AX270" s="211"/>
      <c r="AY270" s="211"/>
      <c r="AZ270" s="211"/>
      <c r="BA270" s="211"/>
      <c r="BB270" s="211"/>
      <c r="BC270" s="211"/>
      <c r="BD270" s="211"/>
      <c r="BE270" s="211"/>
      <c r="BF270" s="211"/>
      <c r="BG270" s="211"/>
      <c r="BH270" s="211"/>
    </row>
    <row r="271" spans="1:60" outlineLevel="1" x14ac:dyDescent="0.2">
      <c r="A271" s="248">
        <v>67</v>
      </c>
      <c r="B271" s="249" t="s">
        <v>485</v>
      </c>
      <c r="C271" s="255" t="s">
        <v>486</v>
      </c>
      <c r="D271" s="250" t="s">
        <v>245</v>
      </c>
      <c r="E271" s="251">
        <v>4.3430000000000003E-2</v>
      </c>
      <c r="F271" s="252"/>
      <c r="G271" s="253">
        <f>ROUND(E271*F271,2)</f>
        <v>0</v>
      </c>
      <c r="H271" s="232"/>
      <c r="I271" s="231">
        <f>ROUND(E271*H271,2)</f>
        <v>0</v>
      </c>
      <c r="J271" s="232"/>
      <c r="K271" s="231">
        <f>ROUND(E271*J271,2)</f>
        <v>0</v>
      </c>
      <c r="L271" s="231">
        <v>21</v>
      </c>
      <c r="M271" s="231">
        <f>G271*(1+L271/100)</f>
        <v>0</v>
      </c>
      <c r="N271" s="230">
        <v>0</v>
      </c>
      <c r="O271" s="230">
        <f>ROUND(E271*N271,2)</f>
        <v>0</v>
      </c>
      <c r="P271" s="230">
        <v>0</v>
      </c>
      <c r="Q271" s="230">
        <f>ROUND(E271*P271,2)</f>
        <v>0</v>
      </c>
      <c r="R271" s="231"/>
      <c r="S271" s="231" t="s">
        <v>176</v>
      </c>
      <c r="T271" s="231" t="s">
        <v>176</v>
      </c>
      <c r="U271" s="231">
        <v>3.0059999999999998</v>
      </c>
      <c r="V271" s="231">
        <f>ROUND(E271*U271,2)</f>
        <v>0.13</v>
      </c>
      <c r="W271" s="231"/>
      <c r="X271" s="231" t="s">
        <v>316</v>
      </c>
      <c r="Y271" s="231" t="s">
        <v>178</v>
      </c>
      <c r="Z271" s="211"/>
      <c r="AA271" s="211"/>
      <c r="AB271" s="211"/>
      <c r="AC271" s="211"/>
      <c r="AD271" s="211"/>
      <c r="AE271" s="211"/>
      <c r="AF271" s="211"/>
      <c r="AG271" s="211" t="s">
        <v>317</v>
      </c>
      <c r="AH271" s="211"/>
      <c r="AI271" s="211"/>
      <c r="AJ271" s="211"/>
      <c r="AK271" s="211"/>
      <c r="AL271" s="211"/>
      <c r="AM271" s="211"/>
      <c r="AN271" s="211"/>
      <c r="AO271" s="211"/>
      <c r="AP271" s="211"/>
      <c r="AQ271" s="211"/>
      <c r="AR271" s="211"/>
      <c r="AS271" s="211"/>
      <c r="AT271" s="211"/>
      <c r="AU271" s="211"/>
      <c r="AV271" s="211"/>
      <c r="AW271" s="211"/>
      <c r="AX271" s="211"/>
      <c r="AY271" s="211"/>
      <c r="AZ271" s="211"/>
      <c r="BA271" s="211"/>
      <c r="BB271" s="211"/>
      <c r="BC271" s="211"/>
      <c r="BD271" s="211"/>
      <c r="BE271" s="211"/>
      <c r="BF271" s="211"/>
      <c r="BG271" s="211"/>
      <c r="BH271" s="211"/>
    </row>
    <row r="272" spans="1:60" x14ac:dyDescent="0.2">
      <c r="A272" s="235" t="s">
        <v>171</v>
      </c>
      <c r="B272" s="236" t="s">
        <v>130</v>
      </c>
      <c r="C272" s="254" t="s">
        <v>131</v>
      </c>
      <c r="D272" s="237"/>
      <c r="E272" s="238"/>
      <c r="F272" s="239"/>
      <c r="G272" s="240">
        <f>SUMIF(AG273:AG279,"&lt;&gt;NOR",G273:G279)</f>
        <v>0</v>
      </c>
      <c r="H272" s="234"/>
      <c r="I272" s="234">
        <f>SUM(I273:I279)</f>
        <v>0</v>
      </c>
      <c r="J272" s="234"/>
      <c r="K272" s="234">
        <f>SUM(K273:K279)</f>
        <v>0</v>
      </c>
      <c r="L272" s="234"/>
      <c r="M272" s="234">
        <f>SUM(M273:M279)</f>
        <v>0</v>
      </c>
      <c r="N272" s="233"/>
      <c r="O272" s="233">
        <f>SUM(O273:O279)</f>
        <v>0</v>
      </c>
      <c r="P272" s="233"/>
      <c r="Q272" s="233">
        <f>SUM(Q273:Q279)</f>
        <v>0</v>
      </c>
      <c r="R272" s="234"/>
      <c r="S272" s="234"/>
      <c r="T272" s="234"/>
      <c r="U272" s="234"/>
      <c r="V272" s="234">
        <f>SUM(V273:V279)</f>
        <v>6.41</v>
      </c>
      <c r="W272" s="234"/>
      <c r="X272" s="234"/>
      <c r="Y272" s="234"/>
      <c r="AG272" t="s">
        <v>172</v>
      </c>
    </row>
    <row r="273" spans="1:60" outlineLevel="1" x14ac:dyDescent="0.2">
      <c r="A273" s="248">
        <v>68</v>
      </c>
      <c r="B273" s="249" t="s">
        <v>487</v>
      </c>
      <c r="C273" s="255" t="s">
        <v>488</v>
      </c>
      <c r="D273" s="250" t="s">
        <v>310</v>
      </c>
      <c r="E273" s="251">
        <v>1</v>
      </c>
      <c r="F273" s="252"/>
      <c r="G273" s="253">
        <f>ROUND(E273*F273,2)</f>
        <v>0</v>
      </c>
      <c r="H273" s="232"/>
      <c r="I273" s="231">
        <f>ROUND(E273*H273,2)</f>
        <v>0</v>
      </c>
      <c r="J273" s="232"/>
      <c r="K273" s="231">
        <f>ROUND(E273*J273,2)</f>
        <v>0</v>
      </c>
      <c r="L273" s="231">
        <v>21</v>
      </c>
      <c r="M273" s="231">
        <f>G273*(1+L273/100)</f>
        <v>0</v>
      </c>
      <c r="N273" s="230">
        <v>6.0000000000000002E-5</v>
      </c>
      <c r="O273" s="230">
        <f>ROUND(E273*N273,2)</f>
        <v>0</v>
      </c>
      <c r="P273" s="230">
        <v>0</v>
      </c>
      <c r="Q273" s="230">
        <f>ROUND(E273*P273,2)</f>
        <v>0</v>
      </c>
      <c r="R273" s="231"/>
      <c r="S273" s="231" t="s">
        <v>182</v>
      </c>
      <c r="T273" s="231" t="s">
        <v>177</v>
      </c>
      <c r="U273" s="231">
        <v>0.43</v>
      </c>
      <c r="V273" s="231">
        <f>ROUND(E273*U273,2)</f>
        <v>0.43</v>
      </c>
      <c r="W273" s="231"/>
      <c r="X273" s="231" t="s">
        <v>196</v>
      </c>
      <c r="Y273" s="231" t="s">
        <v>178</v>
      </c>
      <c r="Z273" s="211"/>
      <c r="AA273" s="211"/>
      <c r="AB273" s="211"/>
      <c r="AC273" s="211"/>
      <c r="AD273" s="211"/>
      <c r="AE273" s="211"/>
      <c r="AF273" s="211"/>
      <c r="AG273" s="211" t="s">
        <v>197</v>
      </c>
      <c r="AH273" s="211"/>
      <c r="AI273" s="211"/>
      <c r="AJ273" s="211"/>
      <c r="AK273" s="211"/>
      <c r="AL273" s="211"/>
      <c r="AM273" s="211"/>
      <c r="AN273" s="211"/>
      <c r="AO273" s="211"/>
      <c r="AP273" s="211"/>
      <c r="AQ273" s="211"/>
      <c r="AR273" s="211"/>
      <c r="AS273" s="211"/>
      <c r="AT273" s="211"/>
      <c r="AU273" s="211"/>
      <c r="AV273" s="211"/>
      <c r="AW273" s="211"/>
      <c r="AX273" s="211"/>
      <c r="AY273" s="211"/>
      <c r="AZ273" s="211"/>
      <c r="BA273" s="211"/>
      <c r="BB273" s="211"/>
      <c r="BC273" s="211"/>
      <c r="BD273" s="211"/>
      <c r="BE273" s="211"/>
      <c r="BF273" s="211"/>
      <c r="BG273" s="211"/>
      <c r="BH273" s="211"/>
    </row>
    <row r="274" spans="1:60" outlineLevel="1" x14ac:dyDescent="0.2">
      <c r="A274" s="248">
        <v>69</v>
      </c>
      <c r="B274" s="249" t="s">
        <v>489</v>
      </c>
      <c r="C274" s="255" t="s">
        <v>490</v>
      </c>
      <c r="D274" s="250" t="s">
        <v>362</v>
      </c>
      <c r="E274" s="251">
        <v>3</v>
      </c>
      <c r="F274" s="252"/>
      <c r="G274" s="253">
        <f>ROUND(E274*F274,2)</f>
        <v>0</v>
      </c>
      <c r="H274" s="232"/>
      <c r="I274" s="231">
        <f>ROUND(E274*H274,2)</f>
        <v>0</v>
      </c>
      <c r="J274" s="232"/>
      <c r="K274" s="231">
        <f>ROUND(E274*J274,2)</f>
        <v>0</v>
      </c>
      <c r="L274" s="231">
        <v>21</v>
      </c>
      <c r="M274" s="231">
        <f>G274*(1+L274/100)</f>
        <v>0</v>
      </c>
      <c r="N274" s="230">
        <v>6.0000000000000002E-5</v>
      </c>
      <c r="O274" s="230">
        <f>ROUND(E274*N274,2)</f>
        <v>0</v>
      </c>
      <c r="P274" s="230">
        <v>0</v>
      </c>
      <c r="Q274" s="230">
        <f>ROUND(E274*P274,2)</f>
        <v>0</v>
      </c>
      <c r="R274" s="231"/>
      <c r="S274" s="231" t="s">
        <v>182</v>
      </c>
      <c r="T274" s="231" t="s">
        <v>177</v>
      </c>
      <c r="U274" s="231">
        <v>0.43</v>
      </c>
      <c r="V274" s="231">
        <f>ROUND(E274*U274,2)</f>
        <v>1.29</v>
      </c>
      <c r="W274" s="231"/>
      <c r="X274" s="231" t="s">
        <v>196</v>
      </c>
      <c r="Y274" s="231" t="s">
        <v>178</v>
      </c>
      <c r="Z274" s="211"/>
      <c r="AA274" s="211"/>
      <c r="AB274" s="211"/>
      <c r="AC274" s="211"/>
      <c r="AD274" s="211"/>
      <c r="AE274" s="211"/>
      <c r="AF274" s="211"/>
      <c r="AG274" s="211" t="s">
        <v>197</v>
      </c>
      <c r="AH274" s="211"/>
      <c r="AI274" s="211"/>
      <c r="AJ274" s="211"/>
      <c r="AK274" s="211"/>
      <c r="AL274" s="211"/>
      <c r="AM274" s="211"/>
      <c r="AN274" s="211"/>
      <c r="AO274" s="211"/>
      <c r="AP274" s="211"/>
      <c r="AQ274" s="211"/>
      <c r="AR274" s="211"/>
      <c r="AS274" s="211"/>
      <c r="AT274" s="211"/>
      <c r="AU274" s="211"/>
      <c r="AV274" s="211"/>
      <c r="AW274" s="211"/>
      <c r="AX274" s="211"/>
      <c r="AY274" s="211"/>
      <c r="AZ274" s="211"/>
      <c r="BA274" s="211"/>
      <c r="BB274" s="211"/>
      <c r="BC274" s="211"/>
      <c r="BD274" s="211"/>
      <c r="BE274" s="211"/>
      <c r="BF274" s="211"/>
      <c r="BG274" s="211"/>
      <c r="BH274" s="211"/>
    </row>
    <row r="275" spans="1:60" outlineLevel="1" x14ac:dyDescent="0.2">
      <c r="A275" s="242">
        <v>70</v>
      </c>
      <c r="B275" s="243" t="s">
        <v>491</v>
      </c>
      <c r="C275" s="256" t="s">
        <v>492</v>
      </c>
      <c r="D275" s="244" t="s">
        <v>362</v>
      </c>
      <c r="E275" s="245">
        <v>11</v>
      </c>
      <c r="F275" s="246"/>
      <c r="G275" s="247">
        <f>ROUND(E275*F275,2)</f>
        <v>0</v>
      </c>
      <c r="H275" s="232"/>
      <c r="I275" s="231">
        <f>ROUND(E275*H275,2)</f>
        <v>0</v>
      </c>
      <c r="J275" s="232"/>
      <c r="K275" s="231">
        <f>ROUND(E275*J275,2)</f>
        <v>0</v>
      </c>
      <c r="L275" s="231">
        <v>21</v>
      </c>
      <c r="M275" s="231">
        <f>G275*(1+L275/100)</f>
        <v>0</v>
      </c>
      <c r="N275" s="230">
        <v>6.0000000000000002E-5</v>
      </c>
      <c r="O275" s="230">
        <f>ROUND(E275*N275,2)</f>
        <v>0</v>
      </c>
      <c r="P275" s="230">
        <v>0</v>
      </c>
      <c r="Q275" s="230">
        <f>ROUND(E275*P275,2)</f>
        <v>0</v>
      </c>
      <c r="R275" s="231"/>
      <c r="S275" s="231" t="s">
        <v>182</v>
      </c>
      <c r="T275" s="231" t="s">
        <v>177</v>
      </c>
      <c r="U275" s="231">
        <v>0.42599999999999999</v>
      </c>
      <c r="V275" s="231">
        <f>ROUND(E275*U275,2)</f>
        <v>4.6900000000000004</v>
      </c>
      <c r="W275" s="231"/>
      <c r="X275" s="231" t="s">
        <v>196</v>
      </c>
      <c r="Y275" s="231" t="s">
        <v>178</v>
      </c>
      <c r="Z275" s="211"/>
      <c r="AA275" s="211"/>
      <c r="AB275" s="211"/>
      <c r="AC275" s="211"/>
      <c r="AD275" s="211"/>
      <c r="AE275" s="211"/>
      <c r="AF275" s="211"/>
      <c r="AG275" s="211" t="s">
        <v>197</v>
      </c>
      <c r="AH275" s="211"/>
      <c r="AI275" s="211"/>
      <c r="AJ275" s="211"/>
      <c r="AK275" s="211"/>
      <c r="AL275" s="211"/>
      <c r="AM275" s="211"/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1"/>
      <c r="AZ275" s="211"/>
      <c r="BA275" s="211"/>
      <c r="BB275" s="211"/>
      <c r="BC275" s="211"/>
      <c r="BD275" s="211"/>
      <c r="BE275" s="211"/>
      <c r="BF275" s="211"/>
      <c r="BG275" s="211"/>
      <c r="BH275" s="211"/>
    </row>
    <row r="276" spans="1:60" outlineLevel="2" x14ac:dyDescent="0.2">
      <c r="A276" s="228"/>
      <c r="B276" s="229"/>
      <c r="C276" s="273" t="s">
        <v>381</v>
      </c>
      <c r="D276" s="264"/>
      <c r="E276" s="265">
        <v>11</v>
      </c>
      <c r="F276" s="231"/>
      <c r="G276" s="231"/>
      <c r="H276" s="231"/>
      <c r="I276" s="231"/>
      <c r="J276" s="231"/>
      <c r="K276" s="231"/>
      <c r="L276" s="231"/>
      <c r="M276" s="231"/>
      <c r="N276" s="230"/>
      <c r="O276" s="230"/>
      <c r="P276" s="230"/>
      <c r="Q276" s="230"/>
      <c r="R276" s="231"/>
      <c r="S276" s="231"/>
      <c r="T276" s="231"/>
      <c r="U276" s="231"/>
      <c r="V276" s="231"/>
      <c r="W276" s="231"/>
      <c r="X276" s="231"/>
      <c r="Y276" s="231"/>
      <c r="Z276" s="211"/>
      <c r="AA276" s="211"/>
      <c r="AB276" s="211"/>
      <c r="AC276" s="211"/>
      <c r="AD276" s="211"/>
      <c r="AE276" s="211"/>
      <c r="AF276" s="211"/>
      <c r="AG276" s="211" t="s">
        <v>199</v>
      </c>
      <c r="AH276" s="211">
        <v>0</v>
      </c>
      <c r="AI276" s="211"/>
      <c r="AJ276" s="211"/>
      <c r="AK276" s="211"/>
      <c r="AL276" s="211"/>
      <c r="AM276" s="211"/>
      <c r="AN276" s="211"/>
      <c r="AO276" s="211"/>
      <c r="AP276" s="211"/>
      <c r="AQ276" s="211"/>
      <c r="AR276" s="211"/>
      <c r="AS276" s="211"/>
      <c r="AT276" s="211"/>
      <c r="AU276" s="211"/>
      <c r="AV276" s="211"/>
      <c r="AW276" s="211"/>
      <c r="AX276" s="211"/>
      <c r="AY276" s="211"/>
      <c r="AZ276" s="211"/>
      <c r="BA276" s="211"/>
      <c r="BB276" s="211"/>
      <c r="BC276" s="211"/>
      <c r="BD276" s="211"/>
      <c r="BE276" s="211"/>
      <c r="BF276" s="211"/>
      <c r="BG276" s="211"/>
      <c r="BH276" s="211"/>
    </row>
    <row r="277" spans="1:60" outlineLevel="1" x14ac:dyDescent="0.2">
      <c r="A277" s="242">
        <v>71</v>
      </c>
      <c r="B277" s="243" t="s">
        <v>493</v>
      </c>
      <c r="C277" s="256" t="s">
        <v>494</v>
      </c>
      <c r="D277" s="244" t="s">
        <v>495</v>
      </c>
      <c r="E277" s="245">
        <v>12.3</v>
      </c>
      <c r="F277" s="246"/>
      <c r="G277" s="247">
        <f>ROUND(E277*F277,2)</f>
        <v>0</v>
      </c>
      <c r="H277" s="232"/>
      <c r="I277" s="231">
        <f>ROUND(E277*H277,2)</f>
        <v>0</v>
      </c>
      <c r="J277" s="232"/>
      <c r="K277" s="231">
        <f>ROUND(E277*J277,2)</f>
        <v>0</v>
      </c>
      <c r="L277" s="231">
        <v>21</v>
      </c>
      <c r="M277" s="231">
        <f>G277*(1+L277/100)</f>
        <v>0</v>
      </c>
      <c r="N277" s="230">
        <v>0</v>
      </c>
      <c r="O277" s="230">
        <f>ROUND(E277*N277,2)</f>
        <v>0</v>
      </c>
      <c r="P277" s="230">
        <v>0</v>
      </c>
      <c r="Q277" s="230">
        <f>ROUND(E277*P277,2)</f>
        <v>0</v>
      </c>
      <c r="R277" s="231"/>
      <c r="S277" s="231" t="s">
        <v>182</v>
      </c>
      <c r="T277" s="231" t="s">
        <v>177</v>
      </c>
      <c r="U277" s="231">
        <v>0</v>
      </c>
      <c r="V277" s="231">
        <f>ROUND(E277*U277,2)</f>
        <v>0</v>
      </c>
      <c r="W277" s="231"/>
      <c r="X277" s="231" t="s">
        <v>196</v>
      </c>
      <c r="Y277" s="231" t="s">
        <v>178</v>
      </c>
      <c r="Z277" s="211"/>
      <c r="AA277" s="211"/>
      <c r="AB277" s="211"/>
      <c r="AC277" s="211"/>
      <c r="AD277" s="211"/>
      <c r="AE277" s="211"/>
      <c r="AF277" s="211"/>
      <c r="AG277" s="211" t="s">
        <v>197</v>
      </c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  <c r="AS277" s="211"/>
      <c r="AT277" s="211"/>
      <c r="AU277" s="211"/>
      <c r="AV277" s="211"/>
      <c r="AW277" s="211"/>
      <c r="AX277" s="211"/>
      <c r="AY277" s="211"/>
      <c r="AZ277" s="211"/>
      <c r="BA277" s="211"/>
      <c r="BB277" s="211"/>
      <c r="BC277" s="211"/>
      <c r="BD277" s="211"/>
      <c r="BE277" s="211"/>
      <c r="BF277" s="211"/>
      <c r="BG277" s="211"/>
      <c r="BH277" s="211"/>
    </row>
    <row r="278" spans="1:60" outlineLevel="2" x14ac:dyDescent="0.2">
      <c r="A278" s="228"/>
      <c r="B278" s="229"/>
      <c r="C278" s="273" t="s">
        <v>496</v>
      </c>
      <c r="D278" s="264"/>
      <c r="E278" s="265">
        <v>6.9</v>
      </c>
      <c r="F278" s="231"/>
      <c r="G278" s="231"/>
      <c r="H278" s="231"/>
      <c r="I278" s="231"/>
      <c r="J278" s="231"/>
      <c r="K278" s="231"/>
      <c r="L278" s="231"/>
      <c r="M278" s="231"/>
      <c r="N278" s="230"/>
      <c r="O278" s="230"/>
      <c r="P278" s="230"/>
      <c r="Q278" s="230"/>
      <c r="R278" s="231"/>
      <c r="S278" s="231"/>
      <c r="T278" s="231"/>
      <c r="U278" s="231"/>
      <c r="V278" s="231"/>
      <c r="W278" s="231"/>
      <c r="X278" s="231"/>
      <c r="Y278" s="231"/>
      <c r="Z278" s="211"/>
      <c r="AA278" s="211"/>
      <c r="AB278" s="211"/>
      <c r="AC278" s="211"/>
      <c r="AD278" s="211"/>
      <c r="AE278" s="211"/>
      <c r="AF278" s="211"/>
      <c r="AG278" s="211" t="s">
        <v>199</v>
      </c>
      <c r="AH278" s="211">
        <v>0</v>
      </c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/>
      <c r="AS278" s="211"/>
      <c r="AT278" s="211"/>
      <c r="AU278" s="211"/>
      <c r="AV278" s="211"/>
      <c r="AW278" s="211"/>
      <c r="AX278" s="211"/>
      <c r="AY278" s="211"/>
      <c r="AZ278" s="211"/>
      <c r="BA278" s="211"/>
      <c r="BB278" s="211"/>
      <c r="BC278" s="211"/>
      <c r="BD278" s="211"/>
      <c r="BE278" s="211"/>
      <c r="BF278" s="211"/>
      <c r="BG278" s="211"/>
      <c r="BH278" s="211"/>
    </row>
    <row r="279" spans="1:60" outlineLevel="3" x14ac:dyDescent="0.2">
      <c r="A279" s="228"/>
      <c r="B279" s="229"/>
      <c r="C279" s="273" t="s">
        <v>497</v>
      </c>
      <c r="D279" s="264"/>
      <c r="E279" s="265">
        <v>5.4</v>
      </c>
      <c r="F279" s="231"/>
      <c r="G279" s="231"/>
      <c r="H279" s="231"/>
      <c r="I279" s="231"/>
      <c r="J279" s="231"/>
      <c r="K279" s="231"/>
      <c r="L279" s="231"/>
      <c r="M279" s="231"/>
      <c r="N279" s="230"/>
      <c r="O279" s="230"/>
      <c r="P279" s="230"/>
      <c r="Q279" s="230"/>
      <c r="R279" s="231"/>
      <c r="S279" s="231"/>
      <c r="T279" s="231"/>
      <c r="U279" s="231"/>
      <c r="V279" s="231"/>
      <c r="W279" s="231"/>
      <c r="X279" s="231"/>
      <c r="Y279" s="231"/>
      <c r="Z279" s="211"/>
      <c r="AA279" s="211"/>
      <c r="AB279" s="211"/>
      <c r="AC279" s="211"/>
      <c r="AD279" s="211"/>
      <c r="AE279" s="211"/>
      <c r="AF279" s="211"/>
      <c r="AG279" s="211" t="s">
        <v>199</v>
      </c>
      <c r="AH279" s="211">
        <v>0</v>
      </c>
      <c r="AI279" s="211"/>
      <c r="AJ279" s="211"/>
      <c r="AK279" s="211"/>
      <c r="AL279" s="211"/>
      <c r="AM279" s="211"/>
      <c r="AN279" s="211"/>
      <c r="AO279" s="211"/>
      <c r="AP279" s="211"/>
      <c r="AQ279" s="211"/>
      <c r="AR279" s="211"/>
      <c r="AS279" s="211"/>
      <c r="AT279" s="211"/>
      <c r="AU279" s="211"/>
      <c r="AV279" s="211"/>
      <c r="AW279" s="211"/>
      <c r="AX279" s="211"/>
      <c r="AY279" s="211"/>
      <c r="AZ279" s="211"/>
      <c r="BA279" s="211"/>
      <c r="BB279" s="211"/>
      <c r="BC279" s="211"/>
      <c r="BD279" s="211"/>
      <c r="BE279" s="211"/>
      <c r="BF279" s="211"/>
      <c r="BG279" s="211"/>
      <c r="BH279" s="211"/>
    </row>
    <row r="280" spans="1:60" x14ac:dyDescent="0.2">
      <c r="A280" s="235" t="s">
        <v>171</v>
      </c>
      <c r="B280" s="236" t="s">
        <v>132</v>
      </c>
      <c r="C280" s="254" t="s">
        <v>133</v>
      </c>
      <c r="D280" s="237"/>
      <c r="E280" s="238"/>
      <c r="F280" s="239"/>
      <c r="G280" s="240">
        <f>SUMIF(AG281:AG332,"&lt;&gt;NOR",G281:G332)</f>
        <v>0</v>
      </c>
      <c r="H280" s="234"/>
      <c r="I280" s="234">
        <f>SUM(I281:I332)</f>
        <v>0</v>
      </c>
      <c r="J280" s="234"/>
      <c r="K280" s="234">
        <f>SUM(K281:K332)</f>
        <v>0</v>
      </c>
      <c r="L280" s="234"/>
      <c r="M280" s="234">
        <f>SUM(M281:M332)</f>
        <v>0</v>
      </c>
      <c r="N280" s="233"/>
      <c r="O280" s="233">
        <f>SUM(O281:O332)</f>
        <v>1.6600000000000001</v>
      </c>
      <c r="P280" s="233"/>
      <c r="Q280" s="233">
        <f>SUM(Q281:Q332)</f>
        <v>0</v>
      </c>
      <c r="R280" s="234"/>
      <c r="S280" s="234"/>
      <c r="T280" s="234"/>
      <c r="U280" s="234"/>
      <c r="V280" s="234">
        <f>SUM(V281:V332)</f>
        <v>88.94</v>
      </c>
      <c r="W280" s="234"/>
      <c r="X280" s="234"/>
      <c r="Y280" s="234"/>
      <c r="AG280" t="s">
        <v>172</v>
      </c>
    </row>
    <row r="281" spans="1:60" ht="22.5" outlineLevel="1" x14ac:dyDescent="0.2">
      <c r="A281" s="242">
        <v>72</v>
      </c>
      <c r="B281" s="243" t="s">
        <v>498</v>
      </c>
      <c r="C281" s="256" t="s">
        <v>499</v>
      </c>
      <c r="D281" s="244" t="s">
        <v>202</v>
      </c>
      <c r="E281" s="245">
        <v>57.48</v>
      </c>
      <c r="F281" s="246"/>
      <c r="G281" s="247">
        <f>ROUND(E281*F281,2)</f>
        <v>0</v>
      </c>
      <c r="H281" s="232"/>
      <c r="I281" s="231">
        <f>ROUND(E281*H281,2)</f>
        <v>0</v>
      </c>
      <c r="J281" s="232"/>
      <c r="K281" s="231">
        <f>ROUND(E281*J281,2)</f>
        <v>0</v>
      </c>
      <c r="L281" s="231">
        <v>21</v>
      </c>
      <c r="M281" s="231">
        <f>G281*(1+L281/100)</f>
        <v>0</v>
      </c>
      <c r="N281" s="230">
        <v>0</v>
      </c>
      <c r="O281" s="230">
        <f>ROUND(E281*N281,2)</f>
        <v>0</v>
      </c>
      <c r="P281" s="230">
        <v>0</v>
      </c>
      <c r="Q281" s="230">
        <f>ROUND(E281*P281,2)</f>
        <v>0</v>
      </c>
      <c r="R281" s="231"/>
      <c r="S281" s="231" t="s">
        <v>176</v>
      </c>
      <c r="T281" s="231" t="s">
        <v>176</v>
      </c>
      <c r="U281" s="231">
        <v>0.02</v>
      </c>
      <c r="V281" s="231">
        <f>ROUND(E281*U281,2)</f>
        <v>1.1499999999999999</v>
      </c>
      <c r="W281" s="231"/>
      <c r="X281" s="231" t="s">
        <v>196</v>
      </c>
      <c r="Y281" s="231" t="s">
        <v>178</v>
      </c>
      <c r="Z281" s="211"/>
      <c r="AA281" s="211"/>
      <c r="AB281" s="211"/>
      <c r="AC281" s="211"/>
      <c r="AD281" s="211"/>
      <c r="AE281" s="211"/>
      <c r="AF281" s="211"/>
      <c r="AG281" s="211" t="s">
        <v>197</v>
      </c>
      <c r="AH281" s="211"/>
      <c r="AI281" s="211"/>
      <c r="AJ281" s="211"/>
      <c r="AK281" s="211"/>
      <c r="AL281" s="211"/>
      <c r="AM281" s="211"/>
      <c r="AN281" s="211"/>
      <c r="AO281" s="211"/>
      <c r="AP281" s="211"/>
      <c r="AQ281" s="211"/>
      <c r="AR281" s="211"/>
      <c r="AS281" s="211"/>
      <c r="AT281" s="211"/>
      <c r="AU281" s="211"/>
      <c r="AV281" s="211"/>
      <c r="AW281" s="211"/>
      <c r="AX281" s="211"/>
      <c r="AY281" s="211"/>
      <c r="AZ281" s="211"/>
      <c r="BA281" s="211"/>
      <c r="BB281" s="211"/>
      <c r="BC281" s="211"/>
      <c r="BD281" s="211"/>
      <c r="BE281" s="211"/>
      <c r="BF281" s="211"/>
      <c r="BG281" s="211"/>
      <c r="BH281" s="211"/>
    </row>
    <row r="282" spans="1:60" outlineLevel="2" x14ac:dyDescent="0.2">
      <c r="A282" s="228"/>
      <c r="B282" s="229"/>
      <c r="C282" s="273" t="s">
        <v>325</v>
      </c>
      <c r="D282" s="264"/>
      <c r="E282" s="265">
        <v>12.33</v>
      </c>
      <c r="F282" s="231"/>
      <c r="G282" s="231"/>
      <c r="H282" s="231"/>
      <c r="I282" s="231"/>
      <c r="J282" s="231"/>
      <c r="K282" s="231"/>
      <c r="L282" s="231"/>
      <c r="M282" s="231"/>
      <c r="N282" s="230"/>
      <c r="O282" s="230"/>
      <c r="P282" s="230"/>
      <c r="Q282" s="230"/>
      <c r="R282" s="231"/>
      <c r="S282" s="231"/>
      <c r="T282" s="231"/>
      <c r="U282" s="231"/>
      <c r="V282" s="231"/>
      <c r="W282" s="231"/>
      <c r="X282" s="231"/>
      <c r="Y282" s="231"/>
      <c r="Z282" s="211"/>
      <c r="AA282" s="211"/>
      <c r="AB282" s="211"/>
      <c r="AC282" s="211"/>
      <c r="AD282" s="211"/>
      <c r="AE282" s="211"/>
      <c r="AF282" s="211"/>
      <c r="AG282" s="211" t="s">
        <v>199</v>
      </c>
      <c r="AH282" s="211">
        <v>0</v>
      </c>
      <c r="AI282" s="211"/>
      <c r="AJ282" s="211"/>
      <c r="AK282" s="211"/>
      <c r="AL282" s="211"/>
      <c r="AM282" s="211"/>
      <c r="AN282" s="211"/>
      <c r="AO282" s="211"/>
      <c r="AP282" s="211"/>
      <c r="AQ282" s="211"/>
      <c r="AR282" s="211"/>
      <c r="AS282" s="211"/>
      <c r="AT282" s="211"/>
      <c r="AU282" s="211"/>
      <c r="AV282" s="211"/>
      <c r="AW282" s="211"/>
      <c r="AX282" s="211"/>
      <c r="AY282" s="211"/>
      <c r="AZ282" s="211"/>
      <c r="BA282" s="211"/>
      <c r="BB282" s="211"/>
      <c r="BC282" s="211"/>
      <c r="BD282" s="211"/>
      <c r="BE282" s="211"/>
      <c r="BF282" s="211"/>
      <c r="BG282" s="211"/>
      <c r="BH282" s="211"/>
    </row>
    <row r="283" spans="1:60" outlineLevel="3" x14ac:dyDescent="0.2">
      <c r="A283" s="228"/>
      <c r="B283" s="229"/>
      <c r="C283" s="273" t="s">
        <v>327</v>
      </c>
      <c r="D283" s="264"/>
      <c r="E283" s="265">
        <v>10.92</v>
      </c>
      <c r="F283" s="231"/>
      <c r="G283" s="231"/>
      <c r="H283" s="231"/>
      <c r="I283" s="231"/>
      <c r="J283" s="231"/>
      <c r="K283" s="231"/>
      <c r="L283" s="231"/>
      <c r="M283" s="231"/>
      <c r="N283" s="230"/>
      <c r="O283" s="230"/>
      <c r="P283" s="230"/>
      <c r="Q283" s="230"/>
      <c r="R283" s="231"/>
      <c r="S283" s="231"/>
      <c r="T283" s="231"/>
      <c r="U283" s="231"/>
      <c r="V283" s="231"/>
      <c r="W283" s="231"/>
      <c r="X283" s="231"/>
      <c r="Y283" s="231"/>
      <c r="Z283" s="211"/>
      <c r="AA283" s="211"/>
      <c r="AB283" s="211"/>
      <c r="AC283" s="211"/>
      <c r="AD283" s="211"/>
      <c r="AE283" s="211"/>
      <c r="AF283" s="211"/>
      <c r="AG283" s="211" t="s">
        <v>199</v>
      </c>
      <c r="AH283" s="211">
        <v>0</v>
      </c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/>
      <c r="AS283" s="211"/>
      <c r="AT283" s="211"/>
      <c r="AU283" s="211"/>
      <c r="AV283" s="211"/>
      <c r="AW283" s="211"/>
      <c r="AX283" s="211"/>
      <c r="AY283" s="211"/>
      <c r="AZ283" s="211"/>
      <c r="BA283" s="211"/>
      <c r="BB283" s="211"/>
      <c r="BC283" s="211"/>
      <c r="BD283" s="211"/>
      <c r="BE283" s="211"/>
      <c r="BF283" s="211"/>
      <c r="BG283" s="211"/>
      <c r="BH283" s="211"/>
    </row>
    <row r="284" spans="1:60" outlineLevel="3" x14ac:dyDescent="0.2">
      <c r="A284" s="228"/>
      <c r="B284" s="229"/>
      <c r="C284" s="273" t="s">
        <v>328</v>
      </c>
      <c r="D284" s="264"/>
      <c r="E284" s="265">
        <v>10.62</v>
      </c>
      <c r="F284" s="231"/>
      <c r="G284" s="231"/>
      <c r="H284" s="231"/>
      <c r="I284" s="231"/>
      <c r="J284" s="231"/>
      <c r="K284" s="231"/>
      <c r="L284" s="231"/>
      <c r="M284" s="231"/>
      <c r="N284" s="230"/>
      <c r="O284" s="230"/>
      <c r="P284" s="230"/>
      <c r="Q284" s="230"/>
      <c r="R284" s="231"/>
      <c r="S284" s="231"/>
      <c r="T284" s="231"/>
      <c r="U284" s="231"/>
      <c r="V284" s="231"/>
      <c r="W284" s="231"/>
      <c r="X284" s="231"/>
      <c r="Y284" s="231"/>
      <c r="Z284" s="211"/>
      <c r="AA284" s="211"/>
      <c r="AB284" s="211"/>
      <c r="AC284" s="211"/>
      <c r="AD284" s="211"/>
      <c r="AE284" s="211"/>
      <c r="AF284" s="211"/>
      <c r="AG284" s="211" t="s">
        <v>199</v>
      </c>
      <c r="AH284" s="211">
        <v>0</v>
      </c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  <c r="AS284" s="211"/>
      <c r="AT284" s="211"/>
      <c r="AU284" s="211"/>
      <c r="AV284" s="211"/>
      <c r="AW284" s="211"/>
      <c r="AX284" s="211"/>
      <c r="AY284" s="211"/>
      <c r="AZ284" s="211"/>
      <c r="BA284" s="211"/>
      <c r="BB284" s="211"/>
      <c r="BC284" s="211"/>
      <c r="BD284" s="211"/>
      <c r="BE284" s="211"/>
      <c r="BF284" s="211"/>
      <c r="BG284" s="211"/>
      <c r="BH284" s="211"/>
    </row>
    <row r="285" spans="1:60" outlineLevel="3" x14ac:dyDescent="0.2">
      <c r="A285" s="228"/>
      <c r="B285" s="229"/>
      <c r="C285" s="273" t="s">
        <v>329</v>
      </c>
      <c r="D285" s="264"/>
      <c r="E285" s="265">
        <v>9.9600000000000009</v>
      </c>
      <c r="F285" s="231"/>
      <c r="G285" s="231"/>
      <c r="H285" s="231"/>
      <c r="I285" s="231"/>
      <c r="J285" s="231"/>
      <c r="K285" s="231"/>
      <c r="L285" s="231"/>
      <c r="M285" s="231"/>
      <c r="N285" s="230"/>
      <c r="O285" s="230"/>
      <c r="P285" s="230"/>
      <c r="Q285" s="230"/>
      <c r="R285" s="231"/>
      <c r="S285" s="231"/>
      <c r="T285" s="231"/>
      <c r="U285" s="231"/>
      <c r="V285" s="231"/>
      <c r="W285" s="231"/>
      <c r="X285" s="231"/>
      <c r="Y285" s="231"/>
      <c r="Z285" s="211"/>
      <c r="AA285" s="211"/>
      <c r="AB285" s="211"/>
      <c r="AC285" s="211"/>
      <c r="AD285" s="211"/>
      <c r="AE285" s="211"/>
      <c r="AF285" s="211"/>
      <c r="AG285" s="211" t="s">
        <v>199</v>
      </c>
      <c r="AH285" s="211">
        <v>0</v>
      </c>
      <c r="AI285" s="211"/>
      <c r="AJ285" s="211"/>
      <c r="AK285" s="211"/>
      <c r="AL285" s="211"/>
      <c r="AM285" s="211"/>
      <c r="AN285" s="211"/>
      <c r="AO285" s="211"/>
      <c r="AP285" s="211"/>
      <c r="AQ285" s="211"/>
      <c r="AR285" s="211"/>
      <c r="AS285" s="211"/>
      <c r="AT285" s="211"/>
      <c r="AU285" s="211"/>
      <c r="AV285" s="211"/>
      <c r="AW285" s="211"/>
      <c r="AX285" s="211"/>
      <c r="AY285" s="211"/>
      <c r="AZ285" s="211"/>
      <c r="BA285" s="211"/>
      <c r="BB285" s="211"/>
      <c r="BC285" s="211"/>
      <c r="BD285" s="211"/>
      <c r="BE285" s="211"/>
      <c r="BF285" s="211"/>
      <c r="BG285" s="211"/>
      <c r="BH285" s="211"/>
    </row>
    <row r="286" spans="1:60" outlineLevel="3" x14ac:dyDescent="0.2">
      <c r="A286" s="228"/>
      <c r="B286" s="229"/>
      <c r="C286" s="273" t="s">
        <v>330</v>
      </c>
      <c r="D286" s="264"/>
      <c r="E286" s="265">
        <v>7.17</v>
      </c>
      <c r="F286" s="231"/>
      <c r="G286" s="231"/>
      <c r="H286" s="231"/>
      <c r="I286" s="231"/>
      <c r="J286" s="231"/>
      <c r="K286" s="231"/>
      <c r="L286" s="231"/>
      <c r="M286" s="231"/>
      <c r="N286" s="230"/>
      <c r="O286" s="230"/>
      <c r="P286" s="230"/>
      <c r="Q286" s="230"/>
      <c r="R286" s="231"/>
      <c r="S286" s="231"/>
      <c r="T286" s="231"/>
      <c r="U286" s="231"/>
      <c r="V286" s="231"/>
      <c r="W286" s="231"/>
      <c r="X286" s="231"/>
      <c r="Y286" s="231"/>
      <c r="Z286" s="211"/>
      <c r="AA286" s="211"/>
      <c r="AB286" s="211"/>
      <c r="AC286" s="211"/>
      <c r="AD286" s="211"/>
      <c r="AE286" s="211"/>
      <c r="AF286" s="211"/>
      <c r="AG286" s="211" t="s">
        <v>199</v>
      </c>
      <c r="AH286" s="211">
        <v>0</v>
      </c>
      <c r="AI286" s="211"/>
      <c r="AJ286" s="211"/>
      <c r="AK286" s="211"/>
      <c r="AL286" s="211"/>
      <c r="AM286" s="211"/>
      <c r="AN286" s="211"/>
      <c r="AO286" s="211"/>
      <c r="AP286" s="211"/>
      <c r="AQ286" s="211"/>
      <c r="AR286" s="211"/>
      <c r="AS286" s="211"/>
      <c r="AT286" s="211"/>
      <c r="AU286" s="211"/>
      <c r="AV286" s="211"/>
      <c r="AW286" s="211"/>
      <c r="AX286" s="211"/>
      <c r="AY286" s="211"/>
      <c r="AZ286" s="211"/>
      <c r="BA286" s="211"/>
      <c r="BB286" s="211"/>
      <c r="BC286" s="211"/>
      <c r="BD286" s="211"/>
      <c r="BE286" s="211"/>
      <c r="BF286" s="211"/>
      <c r="BG286" s="211"/>
      <c r="BH286" s="211"/>
    </row>
    <row r="287" spans="1:60" outlineLevel="3" x14ac:dyDescent="0.2">
      <c r="A287" s="228"/>
      <c r="B287" s="229"/>
      <c r="C287" s="273" t="s">
        <v>331</v>
      </c>
      <c r="D287" s="264"/>
      <c r="E287" s="265">
        <v>6.48</v>
      </c>
      <c r="F287" s="231"/>
      <c r="G287" s="231"/>
      <c r="H287" s="231"/>
      <c r="I287" s="231"/>
      <c r="J287" s="231"/>
      <c r="K287" s="231"/>
      <c r="L287" s="231"/>
      <c r="M287" s="231"/>
      <c r="N287" s="230"/>
      <c r="O287" s="230"/>
      <c r="P287" s="230"/>
      <c r="Q287" s="230"/>
      <c r="R287" s="231"/>
      <c r="S287" s="231"/>
      <c r="T287" s="231"/>
      <c r="U287" s="231"/>
      <c r="V287" s="231"/>
      <c r="W287" s="231"/>
      <c r="X287" s="231"/>
      <c r="Y287" s="231"/>
      <c r="Z287" s="211"/>
      <c r="AA287" s="211"/>
      <c r="AB287" s="211"/>
      <c r="AC287" s="211"/>
      <c r="AD287" s="211"/>
      <c r="AE287" s="211"/>
      <c r="AF287" s="211"/>
      <c r="AG287" s="211" t="s">
        <v>199</v>
      </c>
      <c r="AH287" s="211">
        <v>0</v>
      </c>
      <c r="AI287" s="211"/>
      <c r="AJ287" s="211"/>
      <c r="AK287" s="211"/>
      <c r="AL287" s="211"/>
      <c r="AM287" s="211"/>
      <c r="AN287" s="211"/>
      <c r="AO287" s="211"/>
      <c r="AP287" s="211"/>
      <c r="AQ287" s="211"/>
      <c r="AR287" s="211"/>
      <c r="AS287" s="211"/>
      <c r="AT287" s="211"/>
      <c r="AU287" s="211"/>
      <c r="AV287" s="211"/>
      <c r="AW287" s="211"/>
      <c r="AX287" s="211"/>
      <c r="AY287" s="211"/>
      <c r="AZ287" s="211"/>
      <c r="BA287" s="211"/>
      <c r="BB287" s="211"/>
      <c r="BC287" s="211"/>
      <c r="BD287" s="211"/>
      <c r="BE287" s="211"/>
      <c r="BF287" s="211"/>
      <c r="BG287" s="211"/>
      <c r="BH287" s="211"/>
    </row>
    <row r="288" spans="1:60" ht="22.5" outlineLevel="1" x14ac:dyDescent="0.2">
      <c r="A288" s="242">
        <v>73</v>
      </c>
      <c r="B288" s="243" t="s">
        <v>500</v>
      </c>
      <c r="C288" s="256" t="s">
        <v>501</v>
      </c>
      <c r="D288" s="244" t="s">
        <v>202</v>
      </c>
      <c r="E288" s="245">
        <v>57.48</v>
      </c>
      <c r="F288" s="246"/>
      <c r="G288" s="247">
        <f>ROUND(E288*F288,2)</f>
        <v>0</v>
      </c>
      <c r="H288" s="232"/>
      <c r="I288" s="231">
        <f>ROUND(E288*H288,2)</f>
        <v>0</v>
      </c>
      <c r="J288" s="232"/>
      <c r="K288" s="231">
        <f>ROUND(E288*J288,2)</f>
        <v>0</v>
      </c>
      <c r="L288" s="231">
        <v>21</v>
      </c>
      <c r="M288" s="231">
        <f>G288*(1+L288/100)</f>
        <v>0</v>
      </c>
      <c r="N288" s="230">
        <v>2.1000000000000001E-4</v>
      </c>
      <c r="O288" s="230">
        <f>ROUND(E288*N288,2)</f>
        <v>0.01</v>
      </c>
      <c r="P288" s="230">
        <v>0</v>
      </c>
      <c r="Q288" s="230">
        <f>ROUND(E288*P288,2)</f>
        <v>0</v>
      </c>
      <c r="R288" s="231"/>
      <c r="S288" s="231" t="s">
        <v>176</v>
      </c>
      <c r="T288" s="231" t="s">
        <v>176</v>
      </c>
      <c r="U288" s="231">
        <v>0.05</v>
      </c>
      <c r="V288" s="231">
        <f>ROUND(E288*U288,2)</f>
        <v>2.87</v>
      </c>
      <c r="W288" s="231"/>
      <c r="X288" s="231" t="s">
        <v>196</v>
      </c>
      <c r="Y288" s="231" t="s">
        <v>178</v>
      </c>
      <c r="Z288" s="211"/>
      <c r="AA288" s="211"/>
      <c r="AB288" s="211"/>
      <c r="AC288" s="211"/>
      <c r="AD288" s="211"/>
      <c r="AE288" s="211"/>
      <c r="AF288" s="211"/>
      <c r="AG288" s="211" t="s">
        <v>197</v>
      </c>
      <c r="AH288" s="211"/>
      <c r="AI288" s="211"/>
      <c r="AJ288" s="211"/>
      <c r="AK288" s="211"/>
      <c r="AL288" s="211"/>
      <c r="AM288" s="211"/>
      <c r="AN288" s="211"/>
      <c r="AO288" s="211"/>
      <c r="AP288" s="211"/>
      <c r="AQ288" s="211"/>
      <c r="AR288" s="211"/>
      <c r="AS288" s="211"/>
      <c r="AT288" s="211"/>
      <c r="AU288" s="211"/>
      <c r="AV288" s="211"/>
      <c r="AW288" s="211"/>
      <c r="AX288" s="211"/>
      <c r="AY288" s="211"/>
      <c r="AZ288" s="211"/>
      <c r="BA288" s="211"/>
      <c r="BB288" s="211"/>
      <c r="BC288" s="211"/>
      <c r="BD288" s="211"/>
      <c r="BE288" s="211"/>
      <c r="BF288" s="211"/>
      <c r="BG288" s="211"/>
      <c r="BH288" s="211"/>
    </row>
    <row r="289" spans="1:60" outlineLevel="2" x14ac:dyDescent="0.2">
      <c r="A289" s="228"/>
      <c r="B289" s="229"/>
      <c r="C289" s="273" t="s">
        <v>325</v>
      </c>
      <c r="D289" s="264"/>
      <c r="E289" s="265">
        <v>12.33</v>
      </c>
      <c r="F289" s="231"/>
      <c r="G289" s="231"/>
      <c r="H289" s="231"/>
      <c r="I289" s="231"/>
      <c r="J289" s="231"/>
      <c r="K289" s="231"/>
      <c r="L289" s="231"/>
      <c r="M289" s="231"/>
      <c r="N289" s="230"/>
      <c r="O289" s="230"/>
      <c r="P289" s="230"/>
      <c r="Q289" s="230"/>
      <c r="R289" s="231"/>
      <c r="S289" s="231"/>
      <c r="T289" s="231"/>
      <c r="U289" s="231"/>
      <c r="V289" s="231"/>
      <c r="W289" s="231"/>
      <c r="X289" s="231"/>
      <c r="Y289" s="231"/>
      <c r="Z289" s="211"/>
      <c r="AA289" s="211"/>
      <c r="AB289" s="211"/>
      <c r="AC289" s="211"/>
      <c r="AD289" s="211"/>
      <c r="AE289" s="211"/>
      <c r="AF289" s="211"/>
      <c r="AG289" s="211" t="s">
        <v>199</v>
      </c>
      <c r="AH289" s="211">
        <v>0</v>
      </c>
      <c r="AI289" s="211"/>
      <c r="AJ289" s="211"/>
      <c r="AK289" s="211"/>
      <c r="AL289" s="211"/>
      <c r="AM289" s="211"/>
      <c r="AN289" s="211"/>
      <c r="AO289" s="211"/>
      <c r="AP289" s="211"/>
      <c r="AQ289" s="211"/>
      <c r="AR289" s="211"/>
      <c r="AS289" s="211"/>
      <c r="AT289" s="211"/>
      <c r="AU289" s="211"/>
      <c r="AV289" s="211"/>
      <c r="AW289" s="211"/>
      <c r="AX289" s="211"/>
      <c r="AY289" s="211"/>
      <c r="AZ289" s="211"/>
      <c r="BA289" s="211"/>
      <c r="BB289" s="211"/>
      <c r="BC289" s="211"/>
      <c r="BD289" s="211"/>
      <c r="BE289" s="211"/>
      <c r="BF289" s="211"/>
      <c r="BG289" s="211"/>
      <c r="BH289" s="211"/>
    </row>
    <row r="290" spans="1:60" outlineLevel="3" x14ac:dyDescent="0.2">
      <c r="A290" s="228"/>
      <c r="B290" s="229"/>
      <c r="C290" s="273" t="s">
        <v>327</v>
      </c>
      <c r="D290" s="264"/>
      <c r="E290" s="265">
        <v>10.92</v>
      </c>
      <c r="F290" s="231"/>
      <c r="G290" s="231"/>
      <c r="H290" s="231"/>
      <c r="I290" s="231"/>
      <c r="J290" s="231"/>
      <c r="K290" s="231"/>
      <c r="L290" s="231"/>
      <c r="M290" s="231"/>
      <c r="N290" s="230"/>
      <c r="O290" s="230"/>
      <c r="P290" s="230"/>
      <c r="Q290" s="230"/>
      <c r="R290" s="231"/>
      <c r="S290" s="231"/>
      <c r="T290" s="231"/>
      <c r="U290" s="231"/>
      <c r="V290" s="231"/>
      <c r="W290" s="231"/>
      <c r="X290" s="231"/>
      <c r="Y290" s="231"/>
      <c r="Z290" s="211"/>
      <c r="AA290" s="211"/>
      <c r="AB290" s="211"/>
      <c r="AC290" s="211"/>
      <c r="AD290" s="211"/>
      <c r="AE290" s="211"/>
      <c r="AF290" s="211"/>
      <c r="AG290" s="211" t="s">
        <v>199</v>
      </c>
      <c r="AH290" s="211">
        <v>0</v>
      </c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  <c r="AS290" s="211"/>
      <c r="AT290" s="211"/>
      <c r="AU290" s="211"/>
      <c r="AV290" s="211"/>
      <c r="AW290" s="211"/>
      <c r="AX290" s="211"/>
      <c r="AY290" s="211"/>
      <c r="AZ290" s="211"/>
      <c r="BA290" s="211"/>
      <c r="BB290" s="211"/>
      <c r="BC290" s="211"/>
      <c r="BD290" s="211"/>
      <c r="BE290" s="211"/>
      <c r="BF290" s="211"/>
      <c r="BG290" s="211"/>
      <c r="BH290" s="211"/>
    </row>
    <row r="291" spans="1:60" outlineLevel="3" x14ac:dyDescent="0.2">
      <c r="A291" s="228"/>
      <c r="B291" s="229"/>
      <c r="C291" s="273" t="s">
        <v>328</v>
      </c>
      <c r="D291" s="264"/>
      <c r="E291" s="265">
        <v>10.62</v>
      </c>
      <c r="F291" s="231"/>
      <c r="G291" s="231"/>
      <c r="H291" s="231"/>
      <c r="I291" s="231"/>
      <c r="J291" s="231"/>
      <c r="K291" s="231"/>
      <c r="L291" s="231"/>
      <c r="M291" s="231"/>
      <c r="N291" s="230"/>
      <c r="O291" s="230"/>
      <c r="P291" s="230"/>
      <c r="Q291" s="230"/>
      <c r="R291" s="231"/>
      <c r="S291" s="231"/>
      <c r="T291" s="231"/>
      <c r="U291" s="231"/>
      <c r="V291" s="231"/>
      <c r="W291" s="231"/>
      <c r="X291" s="231"/>
      <c r="Y291" s="231"/>
      <c r="Z291" s="211"/>
      <c r="AA291" s="211"/>
      <c r="AB291" s="211"/>
      <c r="AC291" s="211"/>
      <c r="AD291" s="211"/>
      <c r="AE291" s="211"/>
      <c r="AF291" s="211"/>
      <c r="AG291" s="211" t="s">
        <v>199</v>
      </c>
      <c r="AH291" s="211">
        <v>0</v>
      </c>
      <c r="AI291" s="211"/>
      <c r="AJ291" s="211"/>
      <c r="AK291" s="211"/>
      <c r="AL291" s="211"/>
      <c r="AM291" s="211"/>
      <c r="AN291" s="211"/>
      <c r="AO291" s="211"/>
      <c r="AP291" s="211"/>
      <c r="AQ291" s="211"/>
      <c r="AR291" s="211"/>
      <c r="AS291" s="211"/>
      <c r="AT291" s="211"/>
      <c r="AU291" s="211"/>
      <c r="AV291" s="211"/>
      <c r="AW291" s="211"/>
      <c r="AX291" s="211"/>
      <c r="AY291" s="211"/>
      <c r="AZ291" s="211"/>
      <c r="BA291" s="211"/>
      <c r="BB291" s="211"/>
      <c r="BC291" s="211"/>
      <c r="BD291" s="211"/>
      <c r="BE291" s="211"/>
      <c r="BF291" s="211"/>
      <c r="BG291" s="211"/>
      <c r="BH291" s="211"/>
    </row>
    <row r="292" spans="1:60" outlineLevel="3" x14ac:dyDescent="0.2">
      <c r="A292" s="228"/>
      <c r="B292" s="229"/>
      <c r="C292" s="273" t="s">
        <v>329</v>
      </c>
      <c r="D292" s="264"/>
      <c r="E292" s="265">
        <v>9.9600000000000009</v>
      </c>
      <c r="F292" s="231"/>
      <c r="G292" s="231"/>
      <c r="H292" s="231"/>
      <c r="I292" s="231"/>
      <c r="J292" s="231"/>
      <c r="K292" s="231"/>
      <c r="L292" s="231"/>
      <c r="M292" s="231"/>
      <c r="N292" s="230"/>
      <c r="O292" s="230"/>
      <c r="P292" s="230"/>
      <c r="Q292" s="230"/>
      <c r="R292" s="231"/>
      <c r="S292" s="231"/>
      <c r="T292" s="231"/>
      <c r="U292" s="231"/>
      <c r="V292" s="231"/>
      <c r="W292" s="231"/>
      <c r="X292" s="231"/>
      <c r="Y292" s="231"/>
      <c r="Z292" s="211"/>
      <c r="AA292" s="211"/>
      <c r="AB292" s="211"/>
      <c r="AC292" s="211"/>
      <c r="AD292" s="211"/>
      <c r="AE292" s="211"/>
      <c r="AF292" s="211"/>
      <c r="AG292" s="211" t="s">
        <v>199</v>
      </c>
      <c r="AH292" s="211">
        <v>0</v>
      </c>
      <c r="AI292" s="211"/>
      <c r="AJ292" s="211"/>
      <c r="AK292" s="211"/>
      <c r="AL292" s="211"/>
      <c r="AM292" s="211"/>
      <c r="AN292" s="211"/>
      <c r="AO292" s="211"/>
      <c r="AP292" s="211"/>
      <c r="AQ292" s="211"/>
      <c r="AR292" s="211"/>
      <c r="AS292" s="211"/>
      <c r="AT292" s="211"/>
      <c r="AU292" s="211"/>
      <c r="AV292" s="211"/>
      <c r="AW292" s="211"/>
      <c r="AX292" s="211"/>
      <c r="AY292" s="211"/>
      <c r="AZ292" s="211"/>
      <c r="BA292" s="211"/>
      <c r="BB292" s="211"/>
      <c r="BC292" s="211"/>
      <c r="BD292" s="211"/>
      <c r="BE292" s="211"/>
      <c r="BF292" s="211"/>
      <c r="BG292" s="211"/>
      <c r="BH292" s="211"/>
    </row>
    <row r="293" spans="1:60" outlineLevel="3" x14ac:dyDescent="0.2">
      <c r="A293" s="228"/>
      <c r="B293" s="229"/>
      <c r="C293" s="273" t="s">
        <v>330</v>
      </c>
      <c r="D293" s="264"/>
      <c r="E293" s="265">
        <v>7.17</v>
      </c>
      <c r="F293" s="231"/>
      <c r="G293" s="231"/>
      <c r="H293" s="231"/>
      <c r="I293" s="231"/>
      <c r="J293" s="231"/>
      <c r="K293" s="231"/>
      <c r="L293" s="231"/>
      <c r="M293" s="231"/>
      <c r="N293" s="230"/>
      <c r="O293" s="230"/>
      <c r="P293" s="230"/>
      <c r="Q293" s="230"/>
      <c r="R293" s="231"/>
      <c r="S293" s="231"/>
      <c r="T293" s="231"/>
      <c r="U293" s="231"/>
      <c r="V293" s="231"/>
      <c r="W293" s="231"/>
      <c r="X293" s="231"/>
      <c r="Y293" s="231"/>
      <c r="Z293" s="211"/>
      <c r="AA293" s="211"/>
      <c r="AB293" s="211"/>
      <c r="AC293" s="211"/>
      <c r="AD293" s="211"/>
      <c r="AE293" s="211"/>
      <c r="AF293" s="211"/>
      <c r="AG293" s="211" t="s">
        <v>199</v>
      </c>
      <c r="AH293" s="211">
        <v>0</v>
      </c>
      <c r="AI293" s="211"/>
      <c r="AJ293" s="211"/>
      <c r="AK293" s="211"/>
      <c r="AL293" s="211"/>
      <c r="AM293" s="211"/>
      <c r="AN293" s="211"/>
      <c r="AO293" s="211"/>
      <c r="AP293" s="211"/>
      <c r="AQ293" s="211"/>
      <c r="AR293" s="211"/>
      <c r="AS293" s="211"/>
      <c r="AT293" s="211"/>
      <c r="AU293" s="211"/>
      <c r="AV293" s="211"/>
      <c r="AW293" s="211"/>
      <c r="AX293" s="211"/>
      <c r="AY293" s="211"/>
      <c r="AZ293" s="211"/>
      <c r="BA293" s="211"/>
      <c r="BB293" s="211"/>
      <c r="BC293" s="211"/>
      <c r="BD293" s="211"/>
      <c r="BE293" s="211"/>
      <c r="BF293" s="211"/>
      <c r="BG293" s="211"/>
      <c r="BH293" s="211"/>
    </row>
    <row r="294" spans="1:60" outlineLevel="3" x14ac:dyDescent="0.2">
      <c r="A294" s="228"/>
      <c r="B294" s="229"/>
      <c r="C294" s="273" t="s">
        <v>331</v>
      </c>
      <c r="D294" s="264"/>
      <c r="E294" s="265">
        <v>6.48</v>
      </c>
      <c r="F294" s="231"/>
      <c r="G294" s="231"/>
      <c r="H294" s="231"/>
      <c r="I294" s="231"/>
      <c r="J294" s="231"/>
      <c r="K294" s="231"/>
      <c r="L294" s="231"/>
      <c r="M294" s="231"/>
      <c r="N294" s="230"/>
      <c r="O294" s="230"/>
      <c r="P294" s="230"/>
      <c r="Q294" s="230"/>
      <c r="R294" s="231"/>
      <c r="S294" s="231"/>
      <c r="T294" s="231"/>
      <c r="U294" s="231"/>
      <c r="V294" s="231"/>
      <c r="W294" s="231"/>
      <c r="X294" s="231"/>
      <c r="Y294" s="231"/>
      <c r="Z294" s="211"/>
      <c r="AA294" s="211"/>
      <c r="AB294" s="211"/>
      <c r="AC294" s="211"/>
      <c r="AD294" s="211"/>
      <c r="AE294" s="211"/>
      <c r="AF294" s="211"/>
      <c r="AG294" s="211" t="s">
        <v>199</v>
      </c>
      <c r="AH294" s="211">
        <v>0</v>
      </c>
      <c r="AI294" s="211"/>
      <c r="AJ294" s="211"/>
      <c r="AK294" s="211"/>
      <c r="AL294" s="211"/>
      <c r="AM294" s="211"/>
      <c r="AN294" s="211"/>
      <c r="AO294" s="211"/>
      <c r="AP294" s="211"/>
      <c r="AQ294" s="211"/>
      <c r="AR294" s="211"/>
      <c r="AS294" s="211"/>
      <c r="AT294" s="211"/>
      <c r="AU294" s="211"/>
      <c r="AV294" s="211"/>
      <c r="AW294" s="211"/>
      <c r="AX294" s="211"/>
      <c r="AY294" s="211"/>
      <c r="AZ294" s="211"/>
      <c r="BA294" s="211"/>
      <c r="BB294" s="211"/>
      <c r="BC294" s="211"/>
      <c r="BD294" s="211"/>
      <c r="BE294" s="211"/>
      <c r="BF294" s="211"/>
      <c r="BG294" s="211"/>
      <c r="BH294" s="211"/>
    </row>
    <row r="295" spans="1:60" ht="22.5" outlineLevel="1" x14ac:dyDescent="0.2">
      <c r="A295" s="242">
        <v>74</v>
      </c>
      <c r="B295" s="243" t="s">
        <v>502</v>
      </c>
      <c r="C295" s="256" t="s">
        <v>503</v>
      </c>
      <c r="D295" s="244" t="s">
        <v>202</v>
      </c>
      <c r="E295" s="245">
        <v>55.99</v>
      </c>
      <c r="F295" s="246"/>
      <c r="G295" s="247">
        <f>ROUND(E295*F295,2)</f>
        <v>0</v>
      </c>
      <c r="H295" s="232"/>
      <c r="I295" s="231">
        <f>ROUND(E295*H295,2)</f>
        <v>0</v>
      </c>
      <c r="J295" s="232"/>
      <c r="K295" s="231">
        <f>ROUND(E295*J295,2)</f>
        <v>0</v>
      </c>
      <c r="L295" s="231">
        <v>21</v>
      </c>
      <c r="M295" s="231">
        <f>G295*(1+L295/100)</f>
        <v>0</v>
      </c>
      <c r="N295" s="230">
        <v>1.58E-3</v>
      </c>
      <c r="O295" s="230">
        <f>ROUND(E295*N295,2)</f>
        <v>0.09</v>
      </c>
      <c r="P295" s="230">
        <v>0</v>
      </c>
      <c r="Q295" s="230">
        <f>ROUND(E295*P295,2)</f>
        <v>0</v>
      </c>
      <c r="R295" s="231"/>
      <c r="S295" s="231" t="s">
        <v>176</v>
      </c>
      <c r="T295" s="231" t="s">
        <v>176</v>
      </c>
      <c r="U295" s="231">
        <v>0.24</v>
      </c>
      <c r="V295" s="231">
        <f>ROUND(E295*U295,2)</f>
        <v>13.44</v>
      </c>
      <c r="W295" s="231"/>
      <c r="X295" s="231" t="s">
        <v>196</v>
      </c>
      <c r="Y295" s="231" t="s">
        <v>178</v>
      </c>
      <c r="Z295" s="211"/>
      <c r="AA295" s="211"/>
      <c r="AB295" s="211"/>
      <c r="AC295" s="211"/>
      <c r="AD295" s="211"/>
      <c r="AE295" s="211"/>
      <c r="AF295" s="211"/>
      <c r="AG295" s="211" t="s">
        <v>197</v>
      </c>
      <c r="AH295" s="211"/>
      <c r="AI295" s="211"/>
      <c r="AJ295" s="211"/>
      <c r="AK295" s="211"/>
      <c r="AL295" s="211"/>
      <c r="AM295" s="211"/>
      <c r="AN295" s="211"/>
      <c r="AO295" s="211"/>
      <c r="AP295" s="211"/>
      <c r="AQ295" s="211"/>
      <c r="AR295" s="211"/>
      <c r="AS295" s="211"/>
      <c r="AT295" s="211"/>
      <c r="AU295" s="211"/>
      <c r="AV295" s="211"/>
      <c r="AW295" s="211"/>
      <c r="AX295" s="211"/>
      <c r="AY295" s="211"/>
      <c r="AZ295" s="211"/>
      <c r="BA295" s="211"/>
      <c r="BB295" s="211"/>
      <c r="BC295" s="211"/>
      <c r="BD295" s="211"/>
      <c r="BE295" s="211"/>
      <c r="BF295" s="211"/>
      <c r="BG295" s="211"/>
      <c r="BH295" s="211"/>
    </row>
    <row r="296" spans="1:60" ht="22.5" outlineLevel="2" x14ac:dyDescent="0.2">
      <c r="A296" s="228"/>
      <c r="B296" s="229"/>
      <c r="C296" s="273" t="s">
        <v>504</v>
      </c>
      <c r="D296" s="264"/>
      <c r="E296" s="265">
        <v>29.02</v>
      </c>
      <c r="F296" s="231"/>
      <c r="G296" s="231"/>
      <c r="H296" s="231"/>
      <c r="I296" s="231"/>
      <c r="J296" s="231"/>
      <c r="K296" s="231"/>
      <c r="L296" s="231"/>
      <c r="M296" s="231"/>
      <c r="N296" s="230"/>
      <c r="O296" s="230"/>
      <c r="P296" s="230"/>
      <c r="Q296" s="230"/>
      <c r="R296" s="231"/>
      <c r="S296" s="231"/>
      <c r="T296" s="231"/>
      <c r="U296" s="231"/>
      <c r="V296" s="231"/>
      <c r="W296" s="231"/>
      <c r="X296" s="231"/>
      <c r="Y296" s="231"/>
      <c r="Z296" s="211"/>
      <c r="AA296" s="211"/>
      <c r="AB296" s="211"/>
      <c r="AC296" s="211"/>
      <c r="AD296" s="211"/>
      <c r="AE296" s="211"/>
      <c r="AF296" s="211"/>
      <c r="AG296" s="211" t="s">
        <v>199</v>
      </c>
      <c r="AH296" s="211">
        <v>0</v>
      </c>
      <c r="AI296" s="211"/>
      <c r="AJ296" s="211"/>
      <c r="AK296" s="211"/>
      <c r="AL296" s="211"/>
      <c r="AM296" s="211"/>
      <c r="AN296" s="211"/>
      <c r="AO296" s="211"/>
      <c r="AP296" s="211"/>
      <c r="AQ296" s="211"/>
      <c r="AR296" s="211"/>
      <c r="AS296" s="211"/>
      <c r="AT296" s="211"/>
      <c r="AU296" s="211"/>
      <c r="AV296" s="211"/>
      <c r="AW296" s="211"/>
      <c r="AX296" s="211"/>
      <c r="AY296" s="211"/>
      <c r="AZ296" s="211"/>
      <c r="BA296" s="211"/>
      <c r="BB296" s="211"/>
      <c r="BC296" s="211"/>
      <c r="BD296" s="211"/>
      <c r="BE296" s="211"/>
      <c r="BF296" s="211"/>
      <c r="BG296" s="211"/>
      <c r="BH296" s="211"/>
    </row>
    <row r="297" spans="1:60" outlineLevel="3" x14ac:dyDescent="0.2">
      <c r="A297" s="228"/>
      <c r="B297" s="229"/>
      <c r="C297" s="273" t="s">
        <v>505</v>
      </c>
      <c r="D297" s="264"/>
      <c r="E297" s="265">
        <v>26.97</v>
      </c>
      <c r="F297" s="231"/>
      <c r="G297" s="231"/>
      <c r="H297" s="231"/>
      <c r="I297" s="231"/>
      <c r="J297" s="231"/>
      <c r="K297" s="231"/>
      <c r="L297" s="231"/>
      <c r="M297" s="231"/>
      <c r="N297" s="230"/>
      <c r="O297" s="230"/>
      <c r="P297" s="230"/>
      <c r="Q297" s="230"/>
      <c r="R297" s="231"/>
      <c r="S297" s="231"/>
      <c r="T297" s="231"/>
      <c r="U297" s="231"/>
      <c r="V297" s="231"/>
      <c r="W297" s="231"/>
      <c r="X297" s="231"/>
      <c r="Y297" s="231"/>
      <c r="Z297" s="211"/>
      <c r="AA297" s="211"/>
      <c r="AB297" s="211"/>
      <c r="AC297" s="211"/>
      <c r="AD297" s="211"/>
      <c r="AE297" s="211"/>
      <c r="AF297" s="211"/>
      <c r="AG297" s="211" t="s">
        <v>199</v>
      </c>
      <c r="AH297" s="211">
        <v>0</v>
      </c>
      <c r="AI297" s="211"/>
      <c r="AJ297" s="211"/>
      <c r="AK297" s="211"/>
      <c r="AL297" s="211"/>
      <c r="AM297" s="211"/>
      <c r="AN297" s="211"/>
      <c r="AO297" s="211"/>
      <c r="AP297" s="211"/>
      <c r="AQ297" s="211"/>
      <c r="AR297" s="211"/>
      <c r="AS297" s="211"/>
      <c r="AT297" s="211"/>
      <c r="AU297" s="211"/>
      <c r="AV297" s="211"/>
      <c r="AW297" s="211"/>
      <c r="AX297" s="211"/>
      <c r="AY297" s="211"/>
      <c r="AZ297" s="211"/>
      <c r="BA297" s="211"/>
      <c r="BB297" s="211"/>
      <c r="BC297" s="211"/>
      <c r="BD297" s="211"/>
      <c r="BE297" s="211"/>
      <c r="BF297" s="211"/>
      <c r="BG297" s="211"/>
      <c r="BH297" s="211"/>
    </row>
    <row r="298" spans="1:60" ht="22.5" outlineLevel="1" x14ac:dyDescent="0.2">
      <c r="A298" s="242">
        <v>75</v>
      </c>
      <c r="B298" s="243" t="s">
        <v>506</v>
      </c>
      <c r="C298" s="256" t="s">
        <v>507</v>
      </c>
      <c r="D298" s="244" t="s">
        <v>202</v>
      </c>
      <c r="E298" s="245">
        <v>57.48</v>
      </c>
      <c r="F298" s="246"/>
      <c r="G298" s="247">
        <f>ROUND(E298*F298,2)</f>
        <v>0</v>
      </c>
      <c r="H298" s="232"/>
      <c r="I298" s="231">
        <f>ROUND(E298*H298,2)</f>
        <v>0</v>
      </c>
      <c r="J298" s="232"/>
      <c r="K298" s="231">
        <f>ROUND(E298*J298,2)</f>
        <v>0</v>
      </c>
      <c r="L298" s="231">
        <v>21</v>
      </c>
      <c r="M298" s="231">
        <f>G298*(1+L298/100)</f>
        <v>0</v>
      </c>
      <c r="N298" s="230">
        <v>3.7299999999999998E-3</v>
      </c>
      <c r="O298" s="230">
        <f>ROUND(E298*N298,2)</f>
        <v>0.21</v>
      </c>
      <c r="P298" s="230">
        <v>0</v>
      </c>
      <c r="Q298" s="230">
        <f>ROUND(E298*P298,2)</f>
        <v>0</v>
      </c>
      <c r="R298" s="231"/>
      <c r="S298" s="231" t="s">
        <v>176</v>
      </c>
      <c r="T298" s="231" t="s">
        <v>176</v>
      </c>
      <c r="U298" s="231">
        <v>0.97799999999999998</v>
      </c>
      <c r="V298" s="231">
        <f>ROUND(E298*U298,2)</f>
        <v>56.22</v>
      </c>
      <c r="W298" s="231"/>
      <c r="X298" s="231" t="s">
        <v>196</v>
      </c>
      <c r="Y298" s="231" t="s">
        <v>178</v>
      </c>
      <c r="Z298" s="211"/>
      <c r="AA298" s="211"/>
      <c r="AB298" s="211"/>
      <c r="AC298" s="211"/>
      <c r="AD298" s="211"/>
      <c r="AE298" s="211"/>
      <c r="AF298" s="211"/>
      <c r="AG298" s="211" t="s">
        <v>197</v>
      </c>
      <c r="AH298" s="211"/>
      <c r="AI298" s="211"/>
      <c r="AJ298" s="211"/>
      <c r="AK298" s="211"/>
      <c r="AL298" s="211"/>
      <c r="AM298" s="211"/>
      <c r="AN298" s="211"/>
      <c r="AO298" s="211"/>
      <c r="AP298" s="211"/>
      <c r="AQ298" s="211"/>
      <c r="AR298" s="211"/>
      <c r="AS298" s="211"/>
      <c r="AT298" s="211"/>
      <c r="AU298" s="211"/>
      <c r="AV298" s="211"/>
      <c r="AW298" s="211"/>
      <c r="AX298" s="211"/>
      <c r="AY298" s="211"/>
      <c r="AZ298" s="211"/>
      <c r="BA298" s="211"/>
      <c r="BB298" s="211"/>
      <c r="BC298" s="211"/>
      <c r="BD298" s="211"/>
      <c r="BE298" s="211"/>
      <c r="BF298" s="211"/>
      <c r="BG298" s="211"/>
      <c r="BH298" s="211"/>
    </row>
    <row r="299" spans="1:60" outlineLevel="2" x14ac:dyDescent="0.2">
      <c r="A299" s="228"/>
      <c r="B299" s="229"/>
      <c r="C299" s="273" t="s">
        <v>325</v>
      </c>
      <c r="D299" s="264"/>
      <c r="E299" s="265">
        <v>12.33</v>
      </c>
      <c r="F299" s="231"/>
      <c r="G299" s="231"/>
      <c r="H299" s="231"/>
      <c r="I299" s="231"/>
      <c r="J299" s="231"/>
      <c r="K299" s="231"/>
      <c r="L299" s="231"/>
      <c r="M299" s="231"/>
      <c r="N299" s="230"/>
      <c r="O299" s="230"/>
      <c r="P299" s="230"/>
      <c r="Q299" s="230"/>
      <c r="R299" s="231"/>
      <c r="S299" s="231"/>
      <c r="T299" s="231"/>
      <c r="U299" s="231"/>
      <c r="V299" s="231"/>
      <c r="W299" s="231"/>
      <c r="X299" s="231"/>
      <c r="Y299" s="231"/>
      <c r="Z299" s="211"/>
      <c r="AA299" s="211"/>
      <c r="AB299" s="211"/>
      <c r="AC299" s="211"/>
      <c r="AD299" s="211"/>
      <c r="AE299" s="211"/>
      <c r="AF299" s="211"/>
      <c r="AG299" s="211" t="s">
        <v>199</v>
      </c>
      <c r="AH299" s="211">
        <v>0</v>
      </c>
      <c r="AI299" s="211"/>
      <c r="AJ299" s="211"/>
      <c r="AK299" s="211"/>
      <c r="AL299" s="211"/>
      <c r="AM299" s="211"/>
      <c r="AN299" s="211"/>
      <c r="AO299" s="211"/>
      <c r="AP299" s="211"/>
      <c r="AQ299" s="211"/>
      <c r="AR299" s="211"/>
      <c r="AS299" s="211"/>
      <c r="AT299" s="211"/>
      <c r="AU299" s="211"/>
      <c r="AV299" s="211"/>
      <c r="AW299" s="211"/>
      <c r="AX299" s="211"/>
      <c r="AY299" s="211"/>
      <c r="AZ299" s="211"/>
      <c r="BA299" s="211"/>
      <c r="BB299" s="211"/>
      <c r="BC299" s="211"/>
      <c r="BD299" s="211"/>
      <c r="BE299" s="211"/>
      <c r="BF299" s="211"/>
      <c r="BG299" s="211"/>
      <c r="BH299" s="211"/>
    </row>
    <row r="300" spans="1:60" outlineLevel="3" x14ac:dyDescent="0.2">
      <c r="A300" s="228"/>
      <c r="B300" s="229"/>
      <c r="C300" s="273" t="s">
        <v>327</v>
      </c>
      <c r="D300" s="264"/>
      <c r="E300" s="265">
        <v>10.92</v>
      </c>
      <c r="F300" s="231"/>
      <c r="G300" s="231"/>
      <c r="H300" s="231"/>
      <c r="I300" s="231"/>
      <c r="J300" s="231"/>
      <c r="K300" s="231"/>
      <c r="L300" s="231"/>
      <c r="M300" s="231"/>
      <c r="N300" s="230"/>
      <c r="O300" s="230"/>
      <c r="P300" s="230"/>
      <c r="Q300" s="230"/>
      <c r="R300" s="231"/>
      <c r="S300" s="231"/>
      <c r="T300" s="231"/>
      <c r="U300" s="231"/>
      <c r="V300" s="231"/>
      <c r="W300" s="231"/>
      <c r="X300" s="231"/>
      <c r="Y300" s="231"/>
      <c r="Z300" s="211"/>
      <c r="AA300" s="211"/>
      <c r="AB300" s="211"/>
      <c r="AC300" s="211"/>
      <c r="AD300" s="211"/>
      <c r="AE300" s="211"/>
      <c r="AF300" s="211"/>
      <c r="AG300" s="211" t="s">
        <v>199</v>
      </c>
      <c r="AH300" s="211">
        <v>0</v>
      </c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  <c r="AS300" s="211"/>
      <c r="AT300" s="211"/>
      <c r="AU300" s="211"/>
      <c r="AV300" s="211"/>
      <c r="AW300" s="211"/>
      <c r="AX300" s="211"/>
      <c r="AY300" s="211"/>
      <c r="AZ300" s="211"/>
      <c r="BA300" s="211"/>
      <c r="BB300" s="211"/>
      <c r="BC300" s="211"/>
      <c r="BD300" s="211"/>
      <c r="BE300" s="211"/>
      <c r="BF300" s="211"/>
      <c r="BG300" s="211"/>
      <c r="BH300" s="211"/>
    </row>
    <row r="301" spans="1:60" outlineLevel="3" x14ac:dyDescent="0.2">
      <c r="A301" s="228"/>
      <c r="B301" s="229"/>
      <c r="C301" s="273" t="s">
        <v>328</v>
      </c>
      <c r="D301" s="264"/>
      <c r="E301" s="265">
        <v>10.62</v>
      </c>
      <c r="F301" s="231"/>
      <c r="G301" s="231"/>
      <c r="H301" s="231"/>
      <c r="I301" s="231"/>
      <c r="J301" s="231"/>
      <c r="K301" s="231"/>
      <c r="L301" s="231"/>
      <c r="M301" s="231"/>
      <c r="N301" s="230"/>
      <c r="O301" s="230"/>
      <c r="P301" s="230"/>
      <c r="Q301" s="230"/>
      <c r="R301" s="231"/>
      <c r="S301" s="231"/>
      <c r="T301" s="231"/>
      <c r="U301" s="231"/>
      <c r="V301" s="231"/>
      <c r="W301" s="231"/>
      <c r="X301" s="231"/>
      <c r="Y301" s="231"/>
      <c r="Z301" s="211"/>
      <c r="AA301" s="211"/>
      <c r="AB301" s="211"/>
      <c r="AC301" s="211"/>
      <c r="AD301" s="211"/>
      <c r="AE301" s="211"/>
      <c r="AF301" s="211"/>
      <c r="AG301" s="211" t="s">
        <v>199</v>
      </c>
      <c r="AH301" s="211">
        <v>0</v>
      </c>
      <c r="AI301" s="211"/>
      <c r="AJ301" s="211"/>
      <c r="AK301" s="211"/>
      <c r="AL301" s="211"/>
      <c r="AM301" s="211"/>
      <c r="AN301" s="211"/>
      <c r="AO301" s="211"/>
      <c r="AP301" s="211"/>
      <c r="AQ301" s="211"/>
      <c r="AR301" s="211"/>
      <c r="AS301" s="211"/>
      <c r="AT301" s="211"/>
      <c r="AU301" s="211"/>
      <c r="AV301" s="211"/>
      <c r="AW301" s="211"/>
      <c r="AX301" s="211"/>
      <c r="AY301" s="211"/>
      <c r="AZ301" s="211"/>
      <c r="BA301" s="211"/>
      <c r="BB301" s="211"/>
      <c r="BC301" s="211"/>
      <c r="BD301" s="211"/>
      <c r="BE301" s="211"/>
      <c r="BF301" s="211"/>
      <c r="BG301" s="211"/>
      <c r="BH301" s="211"/>
    </row>
    <row r="302" spans="1:60" outlineLevel="3" x14ac:dyDescent="0.2">
      <c r="A302" s="228"/>
      <c r="B302" s="229"/>
      <c r="C302" s="273" t="s">
        <v>329</v>
      </c>
      <c r="D302" s="264"/>
      <c r="E302" s="265">
        <v>9.9600000000000009</v>
      </c>
      <c r="F302" s="231"/>
      <c r="G302" s="231"/>
      <c r="H302" s="231"/>
      <c r="I302" s="231"/>
      <c r="J302" s="231"/>
      <c r="K302" s="231"/>
      <c r="L302" s="231"/>
      <c r="M302" s="231"/>
      <c r="N302" s="230"/>
      <c r="O302" s="230"/>
      <c r="P302" s="230"/>
      <c r="Q302" s="230"/>
      <c r="R302" s="231"/>
      <c r="S302" s="231"/>
      <c r="T302" s="231"/>
      <c r="U302" s="231"/>
      <c r="V302" s="231"/>
      <c r="W302" s="231"/>
      <c r="X302" s="231"/>
      <c r="Y302" s="231"/>
      <c r="Z302" s="211"/>
      <c r="AA302" s="211"/>
      <c r="AB302" s="211"/>
      <c r="AC302" s="211"/>
      <c r="AD302" s="211"/>
      <c r="AE302" s="211"/>
      <c r="AF302" s="211"/>
      <c r="AG302" s="211" t="s">
        <v>199</v>
      </c>
      <c r="AH302" s="211">
        <v>0</v>
      </c>
      <c r="AI302" s="211"/>
      <c r="AJ302" s="211"/>
      <c r="AK302" s="211"/>
      <c r="AL302" s="211"/>
      <c r="AM302" s="211"/>
      <c r="AN302" s="211"/>
      <c r="AO302" s="211"/>
      <c r="AP302" s="211"/>
      <c r="AQ302" s="211"/>
      <c r="AR302" s="211"/>
      <c r="AS302" s="211"/>
      <c r="AT302" s="211"/>
      <c r="AU302" s="211"/>
      <c r="AV302" s="211"/>
      <c r="AW302" s="211"/>
      <c r="AX302" s="211"/>
      <c r="AY302" s="211"/>
      <c r="AZ302" s="211"/>
      <c r="BA302" s="211"/>
      <c r="BB302" s="211"/>
      <c r="BC302" s="211"/>
      <c r="BD302" s="211"/>
      <c r="BE302" s="211"/>
      <c r="BF302" s="211"/>
      <c r="BG302" s="211"/>
      <c r="BH302" s="211"/>
    </row>
    <row r="303" spans="1:60" outlineLevel="3" x14ac:dyDescent="0.2">
      <c r="A303" s="228"/>
      <c r="B303" s="229"/>
      <c r="C303" s="273" t="s">
        <v>330</v>
      </c>
      <c r="D303" s="264"/>
      <c r="E303" s="265">
        <v>7.17</v>
      </c>
      <c r="F303" s="231"/>
      <c r="G303" s="231"/>
      <c r="H303" s="231"/>
      <c r="I303" s="231"/>
      <c r="J303" s="231"/>
      <c r="K303" s="231"/>
      <c r="L303" s="231"/>
      <c r="M303" s="231"/>
      <c r="N303" s="230"/>
      <c r="O303" s="230"/>
      <c r="P303" s="230"/>
      <c r="Q303" s="230"/>
      <c r="R303" s="231"/>
      <c r="S303" s="231"/>
      <c r="T303" s="231"/>
      <c r="U303" s="231"/>
      <c r="V303" s="231"/>
      <c r="W303" s="231"/>
      <c r="X303" s="231"/>
      <c r="Y303" s="231"/>
      <c r="Z303" s="211"/>
      <c r="AA303" s="211"/>
      <c r="AB303" s="211"/>
      <c r="AC303" s="211"/>
      <c r="AD303" s="211"/>
      <c r="AE303" s="211"/>
      <c r="AF303" s="211"/>
      <c r="AG303" s="211" t="s">
        <v>199</v>
      </c>
      <c r="AH303" s="211">
        <v>0</v>
      </c>
      <c r="AI303" s="211"/>
      <c r="AJ303" s="211"/>
      <c r="AK303" s="211"/>
      <c r="AL303" s="211"/>
      <c r="AM303" s="211"/>
      <c r="AN303" s="211"/>
      <c r="AO303" s="211"/>
      <c r="AP303" s="211"/>
      <c r="AQ303" s="211"/>
      <c r="AR303" s="211"/>
      <c r="AS303" s="211"/>
      <c r="AT303" s="211"/>
      <c r="AU303" s="211"/>
      <c r="AV303" s="211"/>
      <c r="AW303" s="211"/>
      <c r="AX303" s="211"/>
      <c r="AY303" s="211"/>
      <c r="AZ303" s="211"/>
      <c r="BA303" s="211"/>
      <c r="BB303" s="211"/>
      <c r="BC303" s="211"/>
      <c r="BD303" s="211"/>
      <c r="BE303" s="211"/>
      <c r="BF303" s="211"/>
      <c r="BG303" s="211"/>
      <c r="BH303" s="211"/>
    </row>
    <row r="304" spans="1:60" outlineLevel="3" x14ac:dyDescent="0.2">
      <c r="A304" s="228"/>
      <c r="B304" s="229"/>
      <c r="C304" s="273" t="s">
        <v>331</v>
      </c>
      <c r="D304" s="264"/>
      <c r="E304" s="265">
        <v>6.48</v>
      </c>
      <c r="F304" s="231"/>
      <c r="G304" s="231"/>
      <c r="H304" s="231"/>
      <c r="I304" s="231"/>
      <c r="J304" s="231"/>
      <c r="K304" s="231"/>
      <c r="L304" s="231"/>
      <c r="M304" s="231"/>
      <c r="N304" s="230"/>
      <c r="O304" s="230"/>
      <c r="P304" s="230"/>
      <c r="Q304" s="230"/>
      <c r="R304" s="231"/>
      <c r="S304" s="231"/>
      <c r="T304" s="231"/>
      <c r="U304" s="231"/>
      <c r="V304" s="231"/>
      <c r="W304" s="231"/>
      <c r="X304" s="231"/>
      <c r="Y304" s="231"/>
      <c r="Z304" s="211"/>
      <c r="AA304" s="211"/>
      <c r="AB304" s="211"/>
      <c r="AC304" s="211"/>
      <c r="AD304" s="211"/>
      <c r="AE304" s="211"/>
      <c r="AF304" s="211"/>
      <c r="AG304" s="211" t="s">
        <v>199</v>
      </c>
      <c r="AH304" s="211">
        <v>0</v>
      </c>
      <c r="AI304" s="211"/>
      <c r="AJ304" s="211"/>
      <c r="AK304" s="211"/>
      <c r="AL304" s="211"/>
      <c r="AM304" s="211"/>
      <c r="AN304" s="211"/>
      <c r="AO304" s="211"/>
      <c r="AP304" s="211"/>
      <c r="AQ304" s="211"/>
      <c r="AR304" s="211"/>
      <c r="AS304" s="211"/>
      <c r="AT304" s="211"/>
      <c r="AU304" s="211"/>
      <c r="AV304" s="211"/>
      <c r="AW304" s="211"/>
      <c r="AX304" s="211"/>
      <c r="AY304" s="211"/>
      <c r="AZ304" s="211"/>
      <c r="BA304" s="211"/>
      <c r="BB304" s="211"/>
      <c r="BC304" s="211"/>
      <c r="BD304" s="211"/>
      <c r="BE304" s="211"/>
      <c r="BF304" s="211"/>
      <c r="BG304" s="211"/>
      <c r="BH304" s="211"/>
    </row>
    <row r="305" spans="1:60" ht="22.5" outlineLevel="1" x14ac:dyDescent="0.2">
      <c r="A305" s="242">
        <v>76</v>
      </c>
      <c r="B305" s="243" t="s">
        <v>508</v>
      </c>
      <c r="C305" s="256" t="s">
        <v>509</v>
      </c>
      <c r="D305" s="244" t="s">
        <v>202</v>
      </c>
      <c r="E305" s="245">
        <v>63.228000000000002</v>
      </c>
      <c r="F305" s="246"/>
      <c r="G305" s="247">
        <f>ROUND(E305*F305,2)</f>
        <v>0</v>
      </c>
      <c r="H305" s="232"/>
      <c r="I305" s="231">
        <f>ROUND(E305*H305,2)</f>
        <v>0</v>
      </c>
      <c r="J305" s="232"/>
      <c r="K305" s="231">
        <f>ROUND(E305*J305,2)</f>
        <v>0</v>
      </c>
      <c r="L305" s="231">
        <v>21</v>
      </c>
      <c r="M305" s="231">
        <f>G305*(1+L305/100)</f>
        <v>0</v>
      </c>
      <c r="N305" s="230">
        <v>1.9199999999999998E-2</v>
      </c>
      <c r="O305" s="230">
        <f>ROUND(E305*N305,2)</f>
        <v>1.21</v>
      </c>
      <c r="P305" s="230">
        <v>0</v>
      </c>
      <c r="Q305" s="230">
        <f>ROUND(E305*P305,2)</f>
        <v>0</v>
      </c>
      <c r="R305" s="231" t="s">
        <v>336</v>
      </c>
      <c r="S305" s="231" t="s">
        <v>176</v>
      </c>
      <c r="T305" s="231" t="s">
        <v>176</v>
      </c>
      <c r="U305" s="231">
        <v>0</v>
      </c>
      <c r="V305" s="231">
        <f>ROUND(E305*U305,2)</f>
        <v>0</v>
      </c>
      <c r="W305" s="231"/>
      <c r="X305" s="231" t="s">
        <v>337</v>
      </c>
      <c r="Y305" s="231" t="s">
        <v>178</v>
      </c>
      <c r="Z305" s="211"/>
      <c r="AA305" s="211"/>
      <c r="AB305" s="211"/>
      <c r="AC305" s="211"/>
      <c r="AD305" s="211"/>
      <c r="AE305" s="211"/>
      <c r="AF305" s="211"/>
      <c r="AG305" s="211" t="s">
        <v>338</v>
      </c>
      <c r="AH305" s="211"/>
      <c r="AI305" s="211"/>
      <c r="AJ305" s="211"/>
      <c r="AK305" s="211"/>
      <c r="AL305" s="211"/>
      <c r="AM305" s="211"/>
      <c r="AN305" s="211"/>
      <c r="AO305" s="211"/>
      <c r="AP305" s="211"/>
      <c r="AQ305" s="211"/>
      <c r="AR305" s="211"/>
      <c r="AS305" s="211"/>
      <c r="AT305" s="211"/>
      <c r="AU305" s="211"/>
      <c r="AV305" s="211"/>
      <c r="AW305" s="211"/>
      <c r="AX305" s="211"/>
      <c r="AY305" s="211"/>
      <c r="AZ305" s="211"/>
      <c r="BA305" s="211"/>
      <c r="BB305" s="211"/>
      <c r="BC305" s="211"/>
      <c r="BD305" s="211"/>
      <c r="BE305" s="211"/>
      <c r="BF305" s="211"/>
      <c r="BG305" s="211"/>
      <c r="BH305" s="211"/>
    </row>
    <row r="306" spans="1:60" outlineLevel="2" x14ac:dyDescent="0.2">
      <c r="A306" s="228"/>
      <c r="B306" s="229"/>
      <c r="C306" s="273" t="s">
        <v>510</v>
      </c>
      <c r="D306" s="264"/>
      <c r="E306" s="265">
        <v>13.563000000000001</v>
      </c>
      <c r="F306" s="231"/>
      <c r="G306" s="231"/>
      <c r="H306" s="231"/>
      <c r="I306" s="231"/>
      <c r="J306" s="231"/>
      <c r="K306" s="231"/>
      <c r="L306" s="231"/>
      <c r="M306" s="231"/>
      <c r="N306" s="230"/>
      <c r="O306" s="230"/>
      <c r="P306" s="230"/>
      <c r="Q306" s="230"/>
      <c r="R306" s="231"/>
      <c r="S306" s="231"/>
      <c r="T306" s="231"/>
      <c r="U306" s="231"/>
      <c r="V306" s="231"/>
      <c r="W306" s="231"/>
      <c r="X306" s="231"/>
      <c r="Y306" s="231"/>
      <c r="Z306" s="211"/>
      <c r="AA306" s="211"/>
      <c r="AB306" s="211"/>
      <c r="AC306" s="211"/>
      <c r="AD306" s="211"/>
      <c r="AE306" s="211"/>
      <c r="AF306" s="211"/>
      <c r="AG306" s="211" t="s">
        <v>199</v>
      </c>
      <c r="AH306" s="211">
        <v>0</v>
      </c>
      <c r="AI306" s="211"/>
      <c r="AJ306" s="211"/>
      <c r="AK306" s="211"/>
      <c r="AL306" s="211"/>
      <c r="AM306" s="211"/>
      <c r="AN306" s="211"/>
      <c r="AO306" s="211"/>
      <c r="AP306" s="211"/>
      <c r="AQ306" s="211"/>
      <c r="AR306" s="211"/>
      <c r="AS306" s="211"/>
      <c r="AT306" s="211"/>
      <c r="AU306" s="211"/>
      <c r="AV306" s="211"/>
      <c r="AW306" s="211"/>
      <c r="AX306" s="211"/>
      <c r="AY306" s="211"/>
      <c r="AZ306" s="211"/>
      <c r="BA306" s="211"/>
      <c r="BB306" s="211"/>
      <c r="BC306" s="211"/>
      <c r="BD306" s="211"/>
      <c r="BE306" s="211"/>
      <c r="BF306" s="211"/>
      <c r="BG306" s="211"/>
      <c r="BH306" s="211"/>
    </row>
    <row r="307" spans="1:60" outlineLevel="3" x14ac:dyDescent="0.2">
      <c r="A307" s="228"/>
      <c r="B307" s="229"/>
      <c r="C307" s="273" t="s">
        <v>511</v>
      </c>
      <c r="D307" s="264"/>
      <c r="E307" s="265">
        <v>12.012</v>
      </c>
      <c r="F307" s="231"/>
      <c r="G307" s="231"/>
      <c r="H307" s="231"/>
      <c r="I307" s="231"/>
      <c r="J307" s="231"/>
      <c r="K307" s="231"/>
      <c r="L307" s="231"/>
      <c r="M307" s="231"/>
      <c r="N307" s="230"/>
      <c r="O307" s="230"/>
      <c r="P307" s="230"/>
      <c r="Q307" s="230"/>
      <c r="R307" s="231"/>
      <c r="S307" s="231"/>
      <c r="T307" s="231"/>
      <c r="U307" s="231"/>
      <c r="V307" s="231"/>
      <c r="W307" s="231"/>
      <c r="X307" s="231"/>
      <c r="Y307" s="231"/>
      <c r="Z307" s="211"/>
      <c r="AA307" s="211"/>
      <c r="AB307" s="211"/>
      <c r="AC307" s="211"/>
      <c r="AD307" s="211"/>
      <c r="AE307" s="211"/>
      <c r="AF307" s="211"/>
      <c r="AG307" s="211" t="s">
        <v>199</v>
      </c>
      <c r="AH307" s="211">
        <v>0</v>
      </c>
      <c r="AI307" s="211"/>
      <c r="AJ307" s="211"/>
      <c r="AK307" s="211"/>
      <c r="AL307" s="211"/>
      <c r="AM307" s="211"/>
      <c r="AN307" s="211"/>
      <c r="AO307" s="211"/>
      <c r="AP307" s="211"/>
      <c r="AQ307" s="211"/>
      <c r="AR307" s="211"/>
      <c r="AS307" s="211"/>
      <c r="AT307" s="211"/>
      <c r="AU307" s="211"/>
      <c r="AV307" s="211"/>
      <c r="AW307" s="211"/>
      <c r="AX307" s="211"/>
      <c r="AY307" s="211"/>
      <c r="AZ307" s="211"/>
      <c r="BA307" s="211"/>
      <c r="BB307" s="211"/>
      <c r="BC307" s="211"/>
      <c r="BD307" s="211"/>
      <c r="BE307" s="211"/>
      <c r="BF307" s="211"/>
      <c r="BG307" s="211"/>
      <c r="BH307" s="211"/>
    </row>
    <row r="308" spans="1:60" outlineLevel="3" x14ac:dyDescent="0.2">
      <c r="A308" s="228"/>
      <c r="B308" s="229"/>
      <c r="C308" s="273" t="s">
        <v>512</v>
      </c>
      <c r="D308" s="264"/>
      <c r="E308" s="265">
        <v>11.682</v>
      </c>
      <c r="F308" s="231"/>
      <c r="G308" s="231"/>
      <c r="H308" s="231"/>
      <c r="I308" s="231"/>
      <c r="J308" s="231"/>
      <c r="K308" s="231"/>
      <c r="L308" s="231"/>
      <c r="M308" s="231"/>
      <c r="N308" s="230"/>
      <c r="O308" s="230"/>
      <c r="P308" s="230"/>
      <c r="Q308" s="230"/>
      <c r="R308" s="231"/>
      <c r="S308" s="231"/>
      <c r="T308" s="231"/>
      <c r="U308" s="231"/>
      <c r="V308" s="231"/>
      <c r="W308" s="231"/>
      <c r="X308" s="231"/>
      <c r="Y308" s="231"/>
      <c r="Z308" s="211"/>
      <c r="AA308" s="211"/>
      <c r="AB308" s="211"/>
      <c r="AC308" s="211"/>
      <c r="AD308" s="211"/>
      <c r="AE308" s="211"/>
      <c r="AF308" s="211"/>
      <c r="AG308" s="211" t="s">
        <v>199</v>
      </c>
      <c r="AH308" s="211">
        <v>0</v>
      </c>
      <c r="AI308" s="211"/>
      <c r="AJ308" s="211"/>
      <c r="AK308" s="211"/>
      <c r="AL308" s="211"/>
      <c r="AM308" s="211"/>
      <c r="AN308" s="211"/>
      <c r="AO308" s="211"/>
      <c r="AP308" s="211"/>
      <c r="AQ308" s="211"/>
      <c r="AR308" s="211"/>
      <c r="AS308" s="211"/>
      <c r="AT308" s="211"/>
      <c r="AU308" s="211"/>
      <c r="AV308" s="211"/>
      <c r="AW308" s="211"/>
      <c r="AX308" s="211"/>
      <c r="AY308" s="211"/>
      <c r="AZ308" s="211"/>
      <c r="BA308" s="211"/>
      <c r="BB308" s="211"/>
      <c r="BC308" s="211"/>
      <c r="BD308" s="211"/>
      <c r="BE308" s="211"/>
      <c r="BF308" s="211"/>
      <c r="BG308" s="211"/>
      <c r="BH308" s="211"/>
    </row>
    <row r="309" spans="1:60" outlineLevel="3" x14ac:dyDescent="0.2">
      <c r="A309" s="228"/>
      <c r="B309" s="229"/>
      <c r="C309" s="273" t="s">
        <v>513</v>
      </c>
      <c r="D309" s="264"/>
      <c r="E309" s="265">
        <v>10.956</v>
      </c>
      <c r="F309" s="231"/>
      <c r="G309" s="231"/>
      <c r="H309" s="231"/>
      <c r="I309" s="231"/>
      <c r="J309" s="231"/>
      <c r="K309" s="231"/>
      <c r="L309" s="231"/>
      <c r="M309" s="231"/>
      <c r="N309" s="230"/>
      <c r="O309" s="230"/>
      <c r="P309" s="230"/>
      <c r="Q309" s="230"/>
      <c r="R309" s="231"/>
      <c r="S309" s="231"/>
      <c r="T309" s="231"/>
      <c r="U309" s="231"/>
      <c r="V309" s="231"/>
      <c r="W309" s="231"/>
      <c r="X309" s="231"/>
      <c r="Y309" s="231"/>
      <c r="Z309" s="211"/>
      <c r="AA309" s="211"/>
      <c r="AB309" s="211"/>
      <c r="AC309" s="211"/>
      <c r="AD309" s="211"/>
      <c r="AE309" s="211"/>
      <c r="AF309" s="211"/>
      <c r="AG309" s="211" t="s">
        <v>199</v>
      </c>
      <c r="AH309" s="211">
        <v>0</v>
      </c>
      <c r="AI309" s="211"/>
      <c r="AJ309" s="211"/>
      <c r="AK309" s="211"/>
      <c r="AL309" s="211"/>
      <c r="AM309" s="211"/>
      <c r="AN309" s="211"/>
      <c r="AO309" s="211"/>
      <c r="AP309" s="211"/>
      <c r="AQ309" s="211"/>
      <c r="AR309" s="211"/>
      <c r="AS309" s="211"/>
      <c r="AT309" s="211"/>
      <c r="AU309" s="211"/>
      <c r="AV309" s="211"/>
      <c r="AW309" s="211"/>
      <c r="AX309" s="211"/>
      <c r="AY309" s="211"/>
      <c r="AZ309" s="211"/>
      <c r="BA309" s="211"/>
      <c r="BB309" s="211"/>
      <c r="BC309" s="211"/>
      <c r="BD309" s="211"/>
      <c r="BE309" s="211"/>
      <c r="BF309" s="211"/>
      <c r="BG309" s="211"/>
      <c r="BH309" s="211"/>
    </row>
    <row r="310" spans="1:60" outlineLevel="3" x14ac:dyDescent="0.2">
      <c r="A310" s="228"/>
      <c r="B310" s="229"/>
      <c r="C310" s="273" t="s">
        <v>514</v>
      </c>
      <c r="D310" s="264"/>
      <c r="E310" s="265">
        <v>7.8869999999999996</v>
      </c>
      <c r="F310" s="231"/>
      <c r="G310" s="231"/>
      <c r="H310" s="231"/>
      <c r="I310" s="231"/>
      <c r="J310" s="231"/>
      <c r="K310" s="231"/>
      <c r="L310" s="231"/>
      <c r="M310" s="231"/>
      <c r="N310" s="230"/>
      <c r="O310" s="230"/>
      <c r="P310" s="230"/>
      <c r="Q310" s="230"/>
      <c r="R310" s="231"/>
      <c r="S310" s="231"/>
      <c r="T310" s="231"/>
      <c r="U310" s="231"/>
      <c r="V310" s="231"/>
      <c r="W310" s="231"/>
      <c r="X310" s="231"/>
      <c r="Y310" s="231"/>
      <c r="Z310" s="211"/>
      <c r="AA310" s="211"/>
      <c r="AB310" s="211"/>
      <c r="AC310" s="211"/>
      <c r="AD310" s="211"/>
      <c r="AE310" s="211"/>
      <c r="AF310" s="211"/>
      <c r="AG310" s="211" t="s">
        <v>199</v>
      </c>
      <c r="AH310" s="211">
        <v>0</v>
      </c>
      <c r="AI310" s="211"/>
      <c r="AJ310" s="211"/>
      <c r="AK310" s="211"/>
      <c r="AL310" s="211"/>
      <c r="AM310" s="211"/>
      <c r="AN310" s="211"/>
      <c r="AO310" s="211"/>
      <c r="AP310" s="211"/>
      <c r="AQ310" s="211"/>
      <c r="AR310" s="211"/>
      <c r="AS310" s="211"/>
      <c r="AT310" s="211"/>
      <c r="AU310" s="211"/>
      <c r="AV310" s="211"/>
      <c r="AW310" s="211"/>
      <c r="AX310" s="211"/>
      <c r="AY310" s="211"/>
      <c r="AZ310" s="211"/>
      <c r="BA310" s="211"/>
      <c r="BB310" s="211"/>
      <c r="BC310" s="211"/>
      <c r="BD310" s="211"/>
      <c r="BE310" s="211"/>
      <c r="BF310" s="211"/>
      <c r="BG310" s="211"/>
      <c r="BH310" s="211"/>
    </row>
    <row r="311" spans="1:60" outlineLevel="3" x14ac:dyDescent="0.2">
      <c r="A311" s="228"/>
      <c r="B311" s="229"/>
      <c r="C311" s="273" t="s">
        <v>515</v>
      </c>
      <c r="D311" s="264"/>
      <c r="E311" s="265">
        <v>7.1280000000000001</v>
      </c>
      <c r="F311" s="231"/>
      <c r="G311" s="231"/>
      <c r="H311" s="231"/>
      <c r="I311" s="231"/>
      <c r="J311" s="231"/>
      <c r="K311" s="231"/>
      <c r="L311" s="231"/>
      <c r="M311" s="231"/>
      <c r="N311" s="230"/>
      <c r="O311" s="230"/>
      <c r="P311" s="230"/>
      <c r="Q311" s="230"/>
      <c r="R311" s="231"/>
      <c r="S311" s="231"/>
      <c r="T311" s="231"/>
      <c r="U311" s="231"/>
      <c r="V311" s="231"/>
      <c r="W311" s="231"/>
      <c r="X311" s="231"/>
      <c r="Y311" s="231"/>
      <c r="Z311" s="211"/>
      <c r="AA311" s="211"/>
      <c r="AB311" s="211"/>
      <c r="AC311" s="211"/>
      <c r="AD311" s="211"/>
      <c r="AE311" s="211"/>
      <c r="AF311" s="211"/>
      <c r="AG311" s="211" t="s">
        <v>199</v>
      </c>
      <c r="AH311" s="211">
        <v>0</v>
      </c>
      <c r="AI311" s="211"/>
      <c r="AJ311" s="211"/>
      <c r="AK311" s="211"/>
      <c r="AL311" s="211"/>
      <c r="AM311" s="211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1"/>
      <c r="AX311" s="211"/>
      <c r="AY311" s="211"/>
      <c r="AZ311" s="211"/>
      <c r="BA311" s="211"/>
      <c r="BB311" s="211"/>
      <c r="BC311" s="211"/>
      <c r="BD311" s="211"/>
      <c r="BE311" s="211"/>
      <c r="BF311" s="211"/>
      <c r="BG311" s="211"/>
      <c r="BH311" s="211"/>
    </row>
    <row r="312" spans="1:60" outlineLevel="1" x14ac:dyDescent="0.2">
      <c r="A312" s="242">
        <v>77</v>
      </c>
      <c r="B312" s="243" t="s">
        <v>516</v>
      </c>
      <c r="C312" s="256" t="s">
        <v>517</v>
      </c>
      <c r="D312" s="244" t="s">
        <v>202</v>
      </c>
      <c r="E312" s="245">
        <v>1.32</v>
      </c>
      <c r="F312" s="246"/>
      <c r="G312" s="247">
        <f>ROUND(E312*F312,2)</f>
        <v>0</v>
      </c>
      <c r="H312" s="232"/>
      <c r="I312" s="231">
        <f>ROUND(E312*H312,2)</f>
        <v>0</v>
      </c>
      <c r="J312" s="232"/>
      <c r="K312" s="231">
        <f>ROUND(E312*J312,2)</f>
        <v>0</v>
      </c>
      <c r="L312" s="231">
        <v>21</v>
      </c>
      <c r="M312" s="231">
        <f>G312*(1+L312/100)</f>
        <v>0</v>
      </c>
      <c r="N312" s="230">
        <v>1.9199999999999998E-2</v>
      </c>
      <c r="O312" s="230">
        <f>ROUND(E312*N312,2)</f>
        <v>0.03</v>
      </c>
      <c r="P312" s="230">
        <v>0</v>
      </c>
      <c r="Q312" s="230">
        <f>ROUND(E312*P312,2)</f>
        <v>0</v>
      </c>
      <c r="R312" s="231"/>
      <c r="S312" s="231" t="s">
        <v>182</v>
      </c>
      <c r="T312" s="231" t="s">
        <v>176</v>
      </c>
      <c r="U312" s="231">
        <v>0</v>
      </c>
      <c r="V312" s="231">
        <f>ROUND(E312*U312,2)</f>
        <v>0</v>
      </c>
      <c r="W312" s="231"/>
      <c r="X312" s="231" t="s">
        <v>337</v>
      </c>
      <c r="Y312" s="231" t="s">
        <v>178</v>
      </c>
      <c r="Z312" s="211"/>
      <c r="AA312" s="211"/>
      <c r="AB312" s="211"/>
      <c r="AC312" s="211"/>
      <c r="AD312" s="211"/>
      <c r="AE312" s="211"/>
      <c r="AF312" s="211"/>
      <c r="AG312" s="211" t="s">
        <v>338</v>
      </c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/>
      <c r="AS312" s="211"/>
      <c r="AT312" s="211"/>
      <c r="AU312" s="211"/>
      <c r="AV312" s="211"/>
      <c r="AW312" s="211"/>
      <c r="AX312" s="211"/>
      <c r="AY312" s="211"/>
      <c r="AZ312" s="211"/>
      <c r="BA312" s="211"/>
      <c r="BB312" s="211"/>
      <c r="BC312" s="211"/>
      <c r="BD312" s="211"/>
      <c r="BE312" s="211"/>
      <c r="BF312" s="211"/>
      <c r="BG312" s="211"/>
      <c r="BH312" s="211"/>
    </row>
    <row r="313" spans="1:60" outlineLevel="2" x14ac:dyDescent="0.2">
      <c r="A313" s="228"/>
      <c r="B313" s="229"/>
      <c r="C313" s="273" t="s">
        <v>518</v>
      </c>
      <c r="D313" s="264"/>
      <c r="E313" s="265">
        <v>1.32</v>
      </c>
      <c r="F313" s="231"/>
      <c r="G313" s="231"/>
      <c r="H313" s="231"/>
      <c r="I313" s="231"/>
      <c r="J313" s="231"/>
      <c r="K313" s="231"/>
      <c r="L313" s="231"/>
      <c r="M313" s="231"/>
      <c r="N313" s="230"/>
      <c r="O313" s="230"/>
      <c r="P313" s="230"/>
      <c r="Q313" s="230"/>
      <c r="R313" s="231"/>
      <c r="S313" s="231"/>
      <c r="T313" s="231"/>
      <c r="U313" s="231"/>
      <c r="V313" s="231"/>
      <c r="W313" s="231"/>
      <c r="X313" s="231"/>
      <c r="Y313" s="231"/>
      <c r="Z313" s="211"/>
      <c r="AA313" s="211"/>
      <c r="AB313" s="211"/>
      <c r="AC313" s="211"/>
      <c r="AD313" s="211"/>
      <c r="AE313" s="211"/>
      <c r="AF313" s="211"/>
      <c r="AG313" s="211" t="s">
        <v>199</v>
      </c>
      <c r="AH313" s="211">
        <v>0</v>
      </c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1"/>
      <c r="AT313" s="211"/>
      <c r="AU313" s="211"/>
      <c r="AV313" s="211"/>
      <c r="AW313" s="211"/>
      <c r="AX313" s="211"/>
      <c r="AY313" s="211"/>
      <c r="AZ313" s="211"/>
      <c r="BA313" s="211"/>
      <c r="BB313" s="211"/>
      <c r="BC313" s="211"/>
      <c r="BD313" s="211"/>
      <c r="BE313" s="211"/>
      <c r="BF313" s="211"/>
      <c r="BG313" s="211"/>
      <c r="BH313" s="211"/>
    </row>
    <row r="314" spans="1:60" ht="22.5" outlineLevel="1" x14ac:dyDescent="0.2">
      <c r="A314" s="242">
        <v>78</v>
      </c>
      <c r="B314" s="243" t="s">
        <v>519</v>
      </c>
      <c r="C314" s="256" t="s">
        <v>520</v>
      </c>
      <c r="D314" s="244" t="s">
        <v>391</v>
      </c>
      <c r="E314" s="245">
        <v>28.4</v>
      </c>
      <c r="F314" s="246"/>
      <c r="G314" s="247">
        <f>ROUND(E314*F314,2)</f>
        <v>0</v>
      </c>
      <c r="H314" s="232"/>
      <c r="I314" s="231">
        <f>ROUND(E314*H314,2)</f>
        <v>0</v>
      </c>
      <c r="J314" s="232"/>
      <c r="K314" s="231">
        <f>ROUND(E314*J314,2)</f>
        <v>0</v>
      </c>
      <c r="L314" s="231">
        <v>21</v>
      </c>
      <c r="M314" s="231">
        <f>G314*(1+L314/100)</f>
        <v>0</v>
      </c>
      <c r="N314" s="230">
        <v>3.6000000000000002E-4</v>
      </c>
      <c r="O314" s="230">
        <f>ROUND(E314*N314,2)</f>
        <v>0.01</v>
      </c>
      <c r="P314" s="230">
        <v>0</v>
      </c>
      <c r="Q314" s="230">
        <f>ROUND(E314*P314,2)</f>
        <v>0</v>
      </c>
      <c r="R314" s="231"/>
      <c r="S314" s="231" t="s">
        <v>176</v>
      </c>
      <c r="T314" s="231" t="s">
        <v>176</v>
      </c>
      <c r="U314" s="231">
        <v>0.24</v>
      </c>
      <c r="V314" s="231">
        <f>ROUND(E314*U314,2)</f>
        <v>6.82</v>
      </c>
      <c r="W314" s="231"/>
      <c r="X314" s="231" t="s">
        <v>196</v>
      </c>
      <c r="Y314" s="231" t="s">
        <v>178</v>
      </c>
      <c r="Z314" s="211"/>
      <c r="AA314" s="211"/>
      <c r="AB314" s="211"/>
      <c r="AC314" s="211"/>
      <c r="AD314" s="211"/>
      <c r="AE314" s="211"/>
      <c r="AF314" s="211"/>
      <c r="AG314" s="211" t="s">
        <v>197</v>
      </c>
      <c r="AH314" s="211"/>
      <c r="AI314" s="211"/>
      <c r="AJ314" s="211"/>
      <c r="AK314" s="211"/>
      <c r="AL314" s="211"/>
      <c r="AM314" s="211"/>
      <c r="AN314" s="211"/>
      <c r="AO314" s="211"/>
      <c r="AP314" s="211"/>
      <c r="AQ314" s="211"/>
      <c r="AR314" s="211"/>
      <c r="AS314" s="211"/>
      <c r="AT314" s="211"/>
      <c r="AU314" s="211"/>
      <c r="AV314" s="211"/>
      <c r="AW314" s="211"/>
      <c r="AX314" s="211"/>
      <c r="AY314" s="211"/>
      <c r="AZ314" s="211"/>
      <c r="BA314" s="211"/>
      <c r="BB314" s="211"/>
      <c r="BC314" s="211"/>
      <c r="BD314" s="211"/>
      <c r="BE314" s="211"/>
      <c r="BF314" s="211"/>
      <c r="BG314" s="211"/>
      <c r="BH314" s="211"/>
    </row>
    <row r="315" spans="1:60" outlineLevel="2" x14ac:dyDescent="0.2">
      <c r="A315" s="228"/>
      <c r="B315" s="229"/>
      <c r="C315" s="273" t="s">
        <v>521</v>
      </c>
      <c r="D315" s="264"/>
      <c r="E315" s="265">
        <v>9.75</v>
      </c>
      <c r="F315" s="231"/>
      <c r="G315" s="231"/>
      <c r="H315" s="231"/>
      <c r="I315" s="231"/>
      <c r="J315" s="231"/>
      <c r="K315" s="231"/>
      <c r="L315" s="231"/>
      <c r="M315" s="231"/>
      <c r="N315" s="230"/>
      <c r="O315" s="230"/>
      <c r="P315" s="230"/>
      <c r="Q315" s="230"/>
      <c r="R315" s="231"/>
      <c r="S315" s="231"/>
      <c r="T315" s="231"/>
      <c r="U315" s="231"/>
      <c r="V315" s="231"/>
      <c r="W315" s="231"/>
      <c r="X315" s="231"/>
      <c r="Y315" s="231"/>
      <c r="Z315" s="211"/>
      <c r="AA315" s="211"/>
      <c r="AB315" s="211"/>
      <c r="AC315" s="211"/>
      <c r="AD315" s="211"/>
      <c r="AE315" s="211"/>
      <c r="AF315" s="211"/>
      <c r="AG315" s="211" t="s">
        <v>199</v>
      </c>
      <c r="AH315" s="211">
        <v>0</v>
      </c>
      <c r="AI315" s="211"/>
      <c r="AJ315" s="211"/>
      <c r="AK315" s="211"/>
      <c r="AL315" s="211"/>
      <c r="AM315" s="211"/>
      <c r="AN315" s="211"/>
      <c r="AO315" s="211"/>
      <c r="AP315" s="211"/>
      <c r="AQ315" s="211"/>
      <c r="AR315" s="211"/>
      <c r="AS315" s="211"/>
      <c r="AT315" s="211"/>
      <c r="AU315" s="211"/>
      <c r="AV315" s="211"/>
      <c r="AW315" s="211"/>
      <c r="AX315" s="211"/>
      <c r="AY315" s="211"/>
      <c r="AZ315" s="211"/>
      <c r="BA315" s="211"/>
      <c r="BB315" s="211"/>
      <c r="BC315" s="211"/>
      <c r="BD315" s="211"/>
      <c r="BE315" s="211"/>
      <c r="BF315" s="211"/>
      <c r="BG315" s="211"/>
      <c r="BH315" s="211"/>
    </row>
    <row r="316" spans="1:60" outlineLevel="3" x14ac:dyDescent="0.2">
      <c r="A316" s="228"/>
      <c r="B316" s="229"/>
      <c r="C316" s="273" t="s">
        <v>522</v>
      </c>
      <c r="D316" s="264"/>
      <c r="E316" s="265">
        <v>1.65</v>
      </c>
      <c r="F316" s="231"/>
      <c r="G316" s="231"/>
      <c r="H316" s="231"/>
      <c r="I316" s="231"/>
      <c r="J316" s="231"/>
      <c r="K316" s="231"/>
      <c r="L316" s="231"/>
      <c r="M316" s="231"/>
      <c r="N316" s="230"/>
      <c r="O316" s="230"/>
      <c r="P316" s="230"/>
      <c r="Q316" s="230"/>
      <c r="R316" s="231"/>
      <c r="S316" s="231"/>
      <c r="T316" s="231"/>
      <c r="U316" s="231"/>
      <c r="V316" s="231"/>
      <c r="W316" s="231"/>
      <c r="X316" s="231"/>
      <c r="Y316" s="231"/>
      <c r="Z316" s="211"/>
      <c r="AA316" s="211"/>
      <c r="AB316" s="211"/>
      <c r="AC316" s="211"/>
      <c r="AD316" s="211"/>
      <c r="AE316" s="211"/>
      <c r="AF316" s="211"/>
      <c r="AG316" s="211" t="s">
        <v>199</v>
      </c>
      <c r="AH316" s="211">
        <v>0</v>
      </c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1"/>
      <c r="BA316" s="211"/>
      <c r="BB316" s="211"/>
      <c r="BC316" s="211"/>
      <c r="BD316" s="211"/>
      <c r="BE316" s="211"/>
      <c r="BF316" s="211"/>
      <c r="BG316" s="211"/>
      <c r="BH316" s="211"/>
    </row>
    <row r="317" spans="1:60" outlineLevel="3" x14ac:dyDescent="0.2">
      <c r="A317" s="228"/>
      <c r="B317" s="229"/>
      <c r="C317" s="273" t="s">
        <v>523</v>
      </c>
      <c r="D317" s="264"/>
      <c r="E317" s="265">
        <v>10.4</v>
      </c>
      <c r="F317" s="231"/>
      <c r="G317" s="231"/>
      <c r="H317" s="231"/>
      <c r="I317" s="231"/>
      <c r="J317" s="231"/>
      <c r="K317" s="231"/>
      <c r="L317" s="231"/>
      <c r="M317" s="231"/>
      <c r="N317" s="230"/>
      <c r="O317" s="230"/>
      <c r="P317" s="230"/>
      <c r="Q317" s="230"/>
      <c r="R317" s="231"/>
      <c r="S317" s="231"/>
      <c r="T317" s="231"/>
      <c r="U317" s="231"/>
      <c r="V317" s="231"/>
      <c r="W317" s="231"/>
      <c r="X317" s="231"/>
      <c r="Y317" s="231"/>
      <c r="Z317" s="211"/>
      <c r="AA317" s="211"/>
      <c r="AB317" s="211"/>
      <c r="AC317" s="211"/>
      <c r="AD317" s="211"/>
      <c r="AE317" s="211"/>
      <c r="AF317" s="211"/>
      <c r="AG317" s="211" t="s">
        <v>199</v>
      </c>
      <c r="AH317" s="211">
        <v>0</v>
      </c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1"/>
      <c r="AX317" s="211"/>
      <c r="AY317" s="211"/>
      <c r="AZ317" s="211"/>
      <c r="BA317" s="211"/>
      <c r="BB317" s="211"/>
      <c r="BC317" s="211"/>
      <c r="BD317" s="211"/>
      <c r="BE317" s="211"/>
      <c r="BF317" s="211"/>
      <c r="BG317" s="211"/>
      <c r="BH317" s="211"/>
    </row>
    <row r="318" spans="1:60" outlineLevel="3" x14ac:dyDescent="0.2">
      <c r="A318" s="228"/>
      <c r="B318" s="229"/>
      <c r="C318" s="273" t="s">
        <v>524</v>
      </c>
      <c r="D318" s="264"/>
      <c r="E318" s="265">
        <v>6.6</v>
      </c>
      <c r="F318" s="231"/>
      <c r="G318" s="231"/>
      <c r="H318" s="231"/>
      <c r="I318" s="231"/>
      <c r="J318" s="231"/>
      <c r="K318" s="231"/>
      <c r="L318" s="231"/>
      <c r="M318" s="231"/>
      <c r="N318" s="230"/>
      <c r="O318" s="230"/>
      <c r="P318" s="230"/>
      <c r="Q318" s="230"/>
      <c r="R318" s="231"/>
      <c r="S318" s="231"/>
      <c r="T318" s="231"/>
      <c r="U318" s="231"/>
      <c r="V318" s="231"/>
      <c r="W318" s="231"/>
      <c r="X318" s="231"/>
      <c r="Y318" s="231"/>
      <c r="Z318" s="211"/>
      <c r="AA318" s="211"/>
      <c r="AB318" s="211"/>
      <c r="AC318" s="211"/>
      <c r="AD318" s="211"/>
      <c r="AE318" s="211"/>
      <c r="AF318" s="211"/>
      <c r="AG318" s="211" t="s">
        <v>199</v>
      </c>
      <c r="AH318" s="211">
        <v>0</v>
      </c>
      <c r="AI318" s="211"/>
      <c r="AJ318" s="211"/>
      <c r="AK318" s="211"/>
      <c r="AL318" s="211"/>
      <c r="AM318" s="211"/>
      <c r="AN318" s="211"/>
      <c r="AO318" s="211"/>
      <c r="AP318" s="211"/>
      <c r="AQ318" s="211"/>
      <c r="AR318" s="211"/>
      <c r="AS318" s="211"/>
      <c r="AT318" s="211"/>
      <c r="AU318" s="211"/>
      <c r="AV318" s="211"/>
      <c r="AW318" s="211"/>
      <c r="AX318" s="211"/>
      <c r="AY318" s="211"/>
      <c r="AZ318" s="211"/>
      <c r="BA318" s="211"/>
      <c r="BB318" s="211"/>
      <c r="BC318" s="211"/>
      <c r="BD318" s="211"/>
      <c r="BE318" s="211"/>
      <c r="BF318" s="211"/>
      <c r="BG318" s="211"/>
      <c r="BH318" s="211"/>
    </row>
    <row r="319" spans="1:60" ht="22.5" outlineLevel="1" x14ac:dyDescent="0.2">
      <c r="A319" s="242">
        <v>79</v>
      </c>
      <c r="B319" s="243" t="s">
        <v>525</v>
      </c>
      <c r="C319" s="256" t="s">
        <v>526</v>
      </c>
      <c r="D319" s="244" t="s">
        <v>358</v>
      </c>
      <c r="E319" s="245">
        <v>49</v>
      </c>
      <c r="F319" s="246"/>
      <c r="G319" s="247">
        <f>ROUND(E319*F319,2)</f>
        <v>0</v>
      </c>
      <c r="H319" s="232"/>
      <c r="I319" s="231">
        <f>ROUND(E319*H319,2)</f>
        <v>0</v>
      </c>
      <c r="J319" s="232"/>
      <c r="K319" s="231">
        <f>ROUND(E319*J319,2)</f>
        <v>0</v>
      </c>
      <c r="L319" s="231">
        <v>21</v>
      </c>
      <c r="M319" s="231">
        <f>G319*(1+L319/100)</f>
        <v>0</v>
      </c>
      <c r="N319" s="230">
        <v>4.4999999999999999E-4</v>
      </c>
      <c r="O319" s="230">
        <f>ROUND(E319*N319,2)</f>
        <v>0.02</v>
      </c>
      <c r="P319" s="230">
        <v>0</v>
      </c>
      <c r="Q319" s="230">
        <f>ROUND(E319*P319,2)</f>
        <v>0</v>
      </c>
      <c r="R319" s="231" t="s">
        <v>336</v>
      </c>
      <c r="S319" s="231" t="s">
        <v>176</v>
      </c>
      <c r="T319" s="231" t="s">
        <v>176</v>
      </c>
      <c r="U319" s="231">
        <v>0</v>
      </c>
      <c r="V319" s="231">
        <f>ROUND(E319*U319,2)</f>
        <v>0</v>
      </c>
      <c r="W319" s="231"/>
      <c r="X319" s="231" t="s">
        <v>337</v>
      </c>
      <c r="Y319" s="231" t="s">
        <v>178</v>
      </c>
      <c r="Z319" s="211"/>
      <c r="AA319" s="211"/>
      <c r="AB319" s="211"/>
      <c r="AC319" s="211"/>
      <c r="AD319" s="211"/>
      <c r="AE319" s="211"/>
      <c r="AF319" s="211"/>
      <c r="AG319" s="211" t="s">
        <v>338</v>
      </c>
      <c r="AH319" s="211"/>
      <c r="AI319" s="211"/>
      <c r="AJ319" s="211"/>
      <c r="AK319" s="211"/>
      <c r="AL319" s="211"/>
      <c r="AM319" s="211"/>
      <c r="AN319" s="211"/>
      <c r="AO319" s="211"/>
      <c r="AP319" s="211"/>
      <c r="AQ319" s="211"/>
      <c r="AR319" s="211"/>
      <c r="AS319" s="211"/>
      <c r="AT319" s="211"/>
      <c r="AU319" s="211"/>
      <c r="AV319" s="211"/>
      <c r="AW319" s="211"/>
      <c r="AX319" s="211"/>
      <c r="AY319" s="211"/>
      <c r="AZ319" s="211"/>
      <c r="BA319" s="211"/>
      <c r="BB319" s="211"/>
      <c r="BC319" s="211"/>
      <c r="BD319" s="211"/>
      <c r="BE319" s="211"/>
      <c r="BF319" s="211"/>
      <c r="BG319" s="211"/>
      <c r="BH319" s="211"/>
    </row>
    <row r="320" spans="1:60" outlineLevel="2" x14ac:dyDescent="0.2">
      <c r="A320" s="228"/>
      <c r="B320" s="229"/>
      <c r="C320" s="273" t="s">
        <v>527</v>
      </c>
      <c r="D320" s="264"/>
      <c r="E320" s="265">
        <v>17</v>
      </c>
      <c r="F320" s="231"/>
      <c r="G320" s="231"/>
      <c r="H320" s="231"/>
      <c r="I320" s="231"/>
      <c r="J320" s="231"/>
      <c r="K320" s="231"/>
      <c r="L320" s="231"/>
      <c r="M320" s="231"/>
      <c r="N320" s="230"/>
      <c r="O320" s="230"/>
      <c r="P320" s="230"/>
      <c r="Q320" s="230"/>
      <c r="R320" s="231"/>
      <c r="S320" s="231"/>
      <c r="T320" s="231"/>
      <c r="U320" s="231"/>
      <c r="V320" s="231"/>
      <c r="W320" s="231"/>
      <c r="X320" s="231"/>
      <c r="Y320" s="231"/>
      <c r="Z320" s="211"/>
      <c r="AA320" s="211"/>
      <c r="AB320" s="211"/>
      <c r="AC320" s="211"/>
      <c r="AD320" s="211"/>
      <c r="AE320" s="211"/>
      <c r="AF320" s="211"/>
      <c r="AG320" s="211" t="s">
        <v>199</v>
      </c>
      <c r="AH320" s="211">
        <v>0</v>
      </c>
      <c r="AI320" s="211"/>
      <c r="AJ320" s="211"/>
      <c r="AK320" s="211"/>
      <c r="AL320" s="211"/>
      <c r="AM320" s="211"/>
      <c r="AN320" s="211"/>
      <c r="AO320" s="211"/>
      <c r="AP320" s="211"/>
      <c r="AQ320" s="211"/>
      <c r="AR320" s="211"/>
      <c r="AS320" s="211"/>
      <c r="AT320" s="211"/>
      <c r="AU320" s="211"/>
      <c r="AV320" s="211"/>
      <c r="AW320" s="211"/>
      <c r="AX320" s="211"/>
      <c r="AY320" s="211"/>
      <c r="AZ320" s="211"/>
      <c r="BA320" s="211"/>
      <c r="BB320" s="211"/>
      <c r="BC320" s="211"/>
      <c r="BD320" s="211"/>
      <c r="BE320" s="211"/>
      <c r="BF320" s="211"/>
      <c r="BG320" s="211"/>
      <c r="BH320" s="211"/>
    </row>
    <row r="321" spans="1:60" outlineLevel="3" x14ac:dyDescent="0.2">
      <c r="A321" s="228"/>
      <c r="B321" s="229"/>
      <c r="C321" s="273" t="s">
        <v>528</v>
      </c>
      <c r="D321" s="264"/>
      <c r="E321" s="265">
        <v>3</v>
      </c>
      <c r="F321" s="231"/>
      <c r="G321" s="231"/>
      <c r="H321" s="231"/>
      <c r="I321" s="231"/>
      <c r="J321" s="231"/>
      <c r="K321" s="231"/>
      <c r="L321" s="231"/>
      <c r="M321" s="231"/>
      <c r="N321" s="230"/>
      <c r="O321" s="230"/>
      <c r="P321" s="230"/>
      <c r="Q321" s="230"/>
      <c r="R321" s="231"/>
      <c r="S321" s="231"/>
      <c r="T321" s="231"/>
      <c r="U321" s="231"/>
      <c r="V321" s="231"/>
      <c r="W321" s="231"/>
      <c r="X321" s="231"/>
      <c r="Y321" s="231"/>
      <c r="Z321" s="211"/>
      <c r="AA321" s="211"/>
      <c r="AB321" s="211"/>
      <c r="AC321" s="211"/>
      <c r="AD321" s="211"/>
      <c r="AE321" s="211"/>
      <c r="AF321" s="211"/>
      <c r="AG321" s="211" t="s">
        <v>199</v>
      </c>
      <c r="AH321" s="211">
        <v>0</v>
      </c>
      <c r="AI321" s="211"/>
      <c r="AJ321" s="211"/>
      <c r="AK321" s="211"/>
      <c r="AL321" s="211"/>
      <c r="AM321" s="211"/>
      <c r="AN321" s="211"/>
      <c r="AO321" s="211"/>
      <c r="AP321" s="211"/>
      <c r="AQ321" s="211"/>
      <c r="AR321" s="211"/>
      <c r="AS321" s="211"/>
      <c r="AT321" s="211"/>
      <c r="AU321" s="211"/>
      <c r="AV321" s="211"/>
      <c r="AW321" s="211"/>
      <c r="AX321" s="211"/>
      <c r="AY321" s="211"/>
      <c r="AZ321" s="211"/>
      <c r="BA321" s="211"/>
      <c r="BB321" s="211"/>
      <c r="BC321" s="211"/>
      <c r="BD321" s="211"/>
      <c r="BE321" s="211"/>
      <c r="BF321" s="211"/>
      <c r="BG321" s="211"/>
      <c r="BH321" s="211"/>
    </row>
    <row r="322" spans="1:60" outlineLevel="3" x14ac:dyDescent="0.2">
      <c r="A322" s="228"/>
      <c r="B322" s="229"/>
      <c r="C322" s="273" t="s">
        <v>529</v>
      </c>
      <c r="D322" s="264"/>
      <c r="E322" s="265">
        <v>18</v>
      </c>
      <c r="F322" s="231"/>
      <c r="G322" s="231"/>
      <c r="H322" s="231"/>
      <c r="I322" s="231"/>
      <c r="J322" s="231"/>
      <c r="K322" s="231"/>
      <c r="L322" s="231"/>
      <c r="M322" s="231"/>
      <c r="N322" s="230"/>
      <c r="O322" s="230"/>
      <c r="P322" s="230"/>
      <c r="Q322" s="230"/>
      <c r="R322" s="231"/>
      <c r="S322" s="231"/>
      <c r="T322" s="231"/>
      <c r="U322" s="231"/>
      <c r="V322" s="231"/>
      <c r="W322" s="231"/>
      <c r="X322" s="231"/>
      <c r="Y322" s="231"/>
      <c r="Z322" s="211"/>
      <c r="AA322" s="211"/>
      <c r="AB322" s="211"/>
      <c r="AC322" s="211"/>
      <c r="AD322" s="211"/>
      <c r="AE322" s="211"/>
      <c r="AF322" s="211"/>
      <c r="AG322" s="211" t="s">
        <v>199</v>
      </c>
      <c r="AH322" s="211">
        <v>0</v>
      </c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  <c r="AS322" s="211"/>
      <c r="AT322" s="211"/>
      <c r="AU322" s="211"/>
      <c r="AV322" s="211"/>
      <c r="AW322" s="211"/>
      <c r="AX322" s="211"/>
      <c r="AY322" s="211"/>
      <c r="AZ322" s="211"/>
      <c r="BA322" s="211"/>
      <c r="BB322" s="211"/>
      <c r="BC322" s="211"/>
      <c r="BD322" s="211"/>
      <c r="BE322" s="211"/>
      <c r="BF322" s="211"/>
      <c r="BG322" s="211"/>
      <c r="BH322" s="211"/>
    </row>
    <row r="323" spans="1:60" outlineLevel="3" x14ac:dyDescent="0.2">
      <c r="A323" s="228"/>
      <c r="B323" s="229"/>
      <c r="C323" s="273" t="s">
        <v>530</v>
      </c>
      <c r="D323" s="264"/>
      <c r="E323" s="265">
        <v>11</v>
      </c>
      <c r="F323" s="231"/>
      <c r="G323" s="231"/>
      <c r="H323" s="231"/>
      <c r="I323" s="231"/>
      <c r="J323" s="231"/>
      <c r="K323" s="231"/>
      <c r="L323" s="231"/>
      <c r="M323" s="231"/>
      <c r="N323" s="230"/>
      <c r="O323" s="230"/>
      <c r="P323" s="230"/>
      <c r="Q323" s="230"/>
      <c r="R323" s="231"/>
      <c r="S323" s="231"/>
      <c r="T323" s="231"/>
      <c r="U323" s="231"/>
      <c r="V323" s="231"/>
      <c r="W323" s="231"/>
      <c r="X323" s="231"/>
      <c r="Y323" s="231"/>
      <c r="Z323" s="211"/>
      <c r="AA323" s="211"/>
      <c r="AB323" s="211"/>
      <c r="AC323" s="211"/>
      <c r="AD323" s="211"/>
      <c r="AE323" s="211"/>
      <c r="AF323" s="211"/>
      <c r="AG323" s="211" t="s">
        <v>199</v>
      </c>
      <c r="AH323" s="211">
        <v>0</v>
      </c>
      <c r="AI323" s="211"/>
      <c r="AJ323" s="211"/>
      <c r="AK323" s="211"/>
      <c r="AL323" s="211"/>
      <c r="AM323" s="211"/>
      <c r="AN323" s="211"/>
      <c r="AO323" s="211"/>
      <c r="AP323" s="211"/>
      <c r="AQ323" s="211"/>
      <c r="AR323" s="211"/>
      <c r="AS323" s="211"/>
      <c r="AT323" s="211"/>
      <c r="AU323" s="211"/>
      <c r="AV323" s="211"/>
      <c r="AW323" s="211"/>
      <c r="AX323" s="211"/>
      <c r="AY323" s="211"/>
      <c r="AZ323" s="211"/>
      <c r="BA323" s="211"/>
      <c r="BB323" s="211"/>
      <c r="BC323" s="211"/>
      <c r="BD323" s="211"/>
      <c r="BE323" s="211"/>
      <c r="BF323" s="211"/>
      <c r="BG323" s="211"/>
      <c r="BH323" s="211"/>
    </row>
    <row r="324" spans="1:60" ht="22.5" outlineLevel="1" x14ac:dyDescent="0.2">
      <c r="A324" s="242">
        <v>80</v>
      </c>
      <c r="B324" s="243" t="s">
        <v>531</v>
      </c>
      <c r="C324" s="256" t="s">
        <v>532</v>
      </c>
      <c r="D324" s="244" t="s">
        <v>391</v>
      </c>
      <c r="E324" s="245">
        <v>6</v>
      </c>
      <c r="F324" s="246"/>
      <c r="G324" s="247">
        <f>ROUND(E324*F324,2)</f>
        <v>0</v>
      </c>
      <c r="H324" s="232"/>
      <c r="I324" s="231">
        <f>ROUND(E324*H324,2)</f>
        <v>0</v>
      </c>
      <c r="J324" s="232"/>
      <c r="K324" s="231">
        <f>ROUND(E324*J324,2)</f>
        <v>0</v>
      </c>
      <c r="L324" s="231">
        <v>21</v>
      </c>
      <c r="M324" s="231">
        <f>G324*(1+L324/100)</f>
        <v>0</v>
      </c>
      <c r="N324" s="230">
        <v>2.7599999999999999E-3</v>
      </c>
      <c r="O324" s="230">
        <f>ROUND(E324*N324,2)</f>
        <v>0.02</v>
      </c>
      <c r="P324" s="230">
        <v>0</v>
      </c>
      <c r="Q324" s="230">
        <f>ROUND(E324*P324,2)</f>
        <v>0</v>
      </c>
      <c r="R324" s="231"/>
      <c r="S324" s="231" t="s">
        <v>176</v>
      </c>
      <c r="T324" s="231" t="s">
        <v>176</v>
      </c>
      <c r="U324" s="231">
        <v>0.45600000000000002</v>
      </c>
      <c r="V324" s="231">
        <f>ROUND(E324*U324,2)</f>
        <v>2.74</v>
      </c>
      <c r="W324" s="231"/>
      <c r="X324" s="231" t="s">
        <v>196</v>
      </c>
      <c r="Y324" s="231" t="s">
        <v>178</v>
      </c>
      <c r="Z324" s="211"/>
      <c r="AA324" s="211"/>
      <c r="AB324" s="211"/>
      <c r="AC324" s="211"/>
      <c r="AD324" s="211"/>
      <c r="AE324" s="211"/>
      <c r="AF324" s="211"/>
      <c r="AG324" s="211" t="s">
        <v>197</v>
      </c>
      <c r="AH324" s="211"/>
      <c r="AI324" s="211"/>
      <c r="AJ324" s="211"/>
      <c r="AK324" s="211"/>
      <c r="AL324" s="211"/>
      <c r="AM324" s="211"/>
      <c r="AN324" s="211"/>
      <c r="AO324" s="211"/>
      <c r="AP324" s="211"/>
      <c r="AQ324" s="211"/>
      <c r="AR324" s="211"/>
      <c r="AS324" s="211"/>
      <c r="AT324" s="211"/>
      <c r="AU324" s="211"/>
      <c r="AV324" s="211"/>
      <c r="AW324" s="211"/>
      <c r="AX324" s="211"/>
      <c r="AY324" s="211"/>
      <c r="AZ324" s="211"/>
      <c r="BA324" s="211"/>
      <c r="BB324" s="211"/>
      <c r="BC324" s="211"/>
      <c r="BD324" s="211"/>
      <c r="BE324" s="211"/>
      <c r="BF324" s="211"/>
      <c r="BG324" s="211"/>
      <c r="BH324" s="211"/>
    </row>
    <row r="325" spans="1:60" outlineLevel="2" x14ac:dyDescent="0.2">
      <c r="A325" s="228"/>
      <c r="B325" s="229"/>
      <c r="C325" s="273" t="s">
        <v>533</v>
      </c>
      <c r="D325" s="264"/>
      <c r="E325" s="265">
        <v>6</v>
      </c>
      <c r="F325" s="231"/>
      <c r="G325" s="231"/>
      <c r="H325" s="231"/>
      <c r="I325" s="231"/>
      <c r="J325" s="231"/>
      <c r="K325" s="231"/>
      <c r="L325" s="231"/>
      <c r="M325" s="231"/>
      <c r="N325" s="230"/>
      <c r="O325" s="230"/>
      <c r="P325" s="230"/>
      <c r="Q325" s="230"/>
      <c r="R325" s="231"/>
      <c r="S325" s="231"/>
      <c r="T325" s="231"/>
      <c r="U325" s="231"/>
      <c r="V325" s="231"/>
      <c r="W325" s="231"/>
      <c r="X325" s="231"/>
      <c r="Y325" s="231"/>
      <c r="Z325" s="211"/>
      <c r="AA325" s="211"/>
      <c r="AB325" s="211"/>
      <c r="AC325" s="211"/>
      <c r="AD325" s="211"/>
      <c r="AE325" s="211"/>
      <c r="AF325" s="211"/>
      <c r="AG325" s="211" t="s">
        <v>199</v>
      </c>
      <c r="AH325" s="211">
        <v>0</v>
      </c>
      <c r="AI325" s="211"/>
      <c r="AJ325" s="211"/>
      <c r="AK325" s="211"/>
      <c r="AL325" s="211"/>
      <c r="AM325" s="211"/>
      <c r="AN325" s="211"/>
      <c r="AO325" s="211"/>
      <c r="AP325" s="211"/>
      <c r="AQ325" s="211"/>
      <c r="AR325" s="211"/>
      <c r="AS325" s="211"/>
      <c r="AT325" s="211"/>
      <c r="AU325" s="211"/>
      <c r="AV325" s="211"/>
      <c r="AW325" s="211"/>
      <c r="AX325" s="211"/>
      <c r="AY325" s="211"/>
      <c r="AZ325" s="211"/>
      <c r="BA325" s="211"/>
      <c r="BB325" s="211"/>
      <c r="BC325" s="211"/>
      <c r="BD325" s="211"/>
      <c r="BE325" s="211"/>
      <c r="BF325" s="211"/>
      <c r="BG325" s="211"/>
      <c r="BH325" s="211"/>
    </row>
    <row r="326" spans="1:60" outlineLevel="1" x14ac:dyDescent="0.2">
      <c r="A326" s="242">
        <v>81</v>
      </c>
      <c r="B326" s="243" t="s">
        <v>534</v>
      </c>
      <c r="C326" s="256" t="s">
        <v>535</v>
      </c>
      <c r="D326" s="244" t="s">
        <v>358</v>
      </c>
      <c r="E326" s="245">
        <v>24</v>
      </c>
      <c r="F326" s="246"/>
      <c r="G326" s="247">
        <f>ROUND(E326*F326,2)</f>
        <v>0</v>
      </c>
      <c r="H326" s="232"/>
      <c r="I326" s="231">
        <f>ROUND(E326*H326,2)</f>
        <v>0</v>
      </c>
      <c r="J326" s="232"/>
      <c r="K326" s="231">
        <f>ROUND(E326*J326,2)</f>
        <v>0</v>
      </c>
      <c r="L326" s="231">
        <v>21</v>
      </c>
      <c r="M326" s="231">
        <f>G326*(1+L326/100)</f>
        <v>0</v>
      </c>
      <c r="N326" s="230">
        <v>1.75E-3</v>
      </c>
      <c r="O326" s="230">
        <f>ROUND(E326*N326,2)</f>
        <v>0.04</v>
      </c>
      <c r="P326" s="230">
        <v>0</v>
      </c>
      <c r="Q326" s="230">
        <f>ROUND(E326*P326,2)</f>
        <v>0</v>
      </c>
      <c r="R326" s="231"/>
      <c r="S326" s="231" t="s">
        <v>182</v>
      </c>
      <c r="T326" s="231" t="s">
        <v>176</v>
      </c>
      <c r="U326" s="231">
        <v>0</v>
      </c>
      <c r="V326" s="231">
        <f>ROUND(E326*U326,2)</f>
        <v>0</v>
      </c>
      <c r="W326" s="231"/>
      <c r="X326" s="231" t="s">
        <v>337</v>
      </c>
      <c r="Y326" s="231" t="s">
        <v>178</v>
      </c>
      <c r="Z326" s="211"/>
      <c r="AA326" s="211"/>
      <c r="AB326" s="211"/>
      <c r="AC326" s="211"/>
      <c r="AD326" s="211"/>
      <c r="AE326" s="211"/>
      <c r="AF326" s="211"/>
      <c r="AG326" s="211" t="s">
        <v>338</v>
      </c>
      <c r="AH326" s="211"/>
      <c r="AI326" s="211"/>
      <c r="AJ326" s="211"/>
      <c r="AK326" s="211"/>
      <c r="AL326" s="211"/>
      <c r="AM326" s="211"/>
      <c r="AN326" s="211"/>
      <c r="AO326" s="211"/>
      <c r="AP326" s="211"/>
      <c r="AQ326" s="211"/>
      <c r="AR326" s="211"/>
      <c r="AS326" s="211"/>
      <c r="AT326" s="211"/>
      <c r="AU326" s="211"/>
      <c r="AV326" s="211"/>
      <c r="AW326" s="211"/>
      <c r="AX326" s="211"/>
      <c r="AY326" s="211"/>
      <c r="AZ326" s="211"/>
      <c r="BA326" s="211"/>
      <c r="BB326" s="211"/>
      <c r="BC326" s="211"/>
      <c r="BD326" s="211"/>
      <c r="BE326" s="211"/>
      <c r="BF326" s="211"/>
      <c r="BG326" s="211"/>
      <c r="BH326" s="211"/>
    </row>
    <row r="327" spans="1:60" outlineLevel="2" x14ac:dyDescent="0.2">
      <c r="A327" s="228"/>
      <c r="B327" s="229"/>
      <c r="C327" s="273" t="s">
        <v>536</v>
      </c>
      <c r="D327" s="264"/>
      <c r="E327" s="265">
        <v>24</v>
      </c>
      <c r="F327" s="231"/>
      <c r="G327" s="231"/>
      <c r="H327" s="231"/>
      <c r="I327" s="231"/>
      <c r="J327" s="231"/>
      <c r="K327" s="231"/>
      <c r="L327" s="231"/>
      <c r="M327" s="231"/>
      <c r="N327" s="230"/>
      <c r="O327" s="230"/>
      <c r="P327" s="230"/>
      <c r="Q327" s="230"/>
      <c r="R327" s="231"/>
      <c r="S327" s="231"/>
      <c r="T327" s="231"/>
      <c r="U327" s="231"/>
      <c r="V327" s="231"/>
      <c r="W327" s="231"/>
      <c r="X327" s="231"/>
      <c r="Y327" s="231"/>
      <c r="Z327" s="211"/>
      <c r="AA327" s="211"/>
      <c r="AB327" s="211"/>
      <c r="AC327" s="211"/>
      <c r="AD327" s="211"/>
      <c r="AE327" s="211"/>
      <c r="AF327" s="211"/>
      <c r="AG327" s="211" t="s">
        <v>199</v>
      </c>
      <c r="AH327" s="211">
        <v>0</v>
      </c>
      <c r="AI327" s="211"/>
      <c r="AJ327" s="211"/>
      <c r="AK327" s="211"/>
      <c r="AL327" s="211"/>
      <c r="AM327" s="211"/>
      <c r="AN327" s="211"/>
      <c r="AO327" s="211"/>
      <c r="AP327" s="211"/>
      <c r="AQ327" s="211"/>
      <c r="AR327" s="211"/>
      <c r="AS327" s="211"/>
      <c r="AT327" s="211"/>
      <c r="AU327" s="211"/>
      <c r="AV327" s="211"/>
      <c r="AW327" s="211"/>
      <c r="AX327" s="211"/>
      <c r="AY327" s="211"/>
      <c r="AZ327" s="211"/>
      <c r="BA327" s="211"/>
      <c r="BB327" s="211"/>
      <c r="BC327" s="211"/>
      <c r="BD327" s="211"/>
      <c r="BE327" s="211"/>
      <c r="BF327" s="211"/>
      <c r="BG327" s="211"/>
      <c r="BH327" s="211"/>
    </row>
    <row r="328" spans="1:60" ht="22.5" outlineLevel="1" x14ac:dyDescent="0.2">
      <c r="A328" s="242">
        <v>82</v>
      </c>
      <c r="B328" s="243" t="s">
        <v>537</v>
      </c>
      <c r="C328" s="256" t="s">
        <v>538</v>
      </c>
      <c r="D328" s="244" t="s">
        <v>391</v>
      </c>
      <c r="E328" s="245">
        <v>8</v>
      </c>
      <c r="F328" s="246"/>
      <c r="G328" s="247">
        <f>ROUND(E328*F328,2)</f>
        <v>0</v>
      </c>
      <c r="H328" s="232"/>
      <c r="I328" s="231">
        <f>ROUND(E328*H328,2)</f>
        <v>0</v>
      </c>
      <c r="J328" s="232"/>
      <c r="K328" s="231">
        <f>ROUND(E328*J328,2)</f>
        <v>0</v>
      </c>
      <c r="L328" s="231">
        <v>21</v>
      </c>
      <c r="M328" s="231">
        <f>G328*(1+L328/100)</f>
        <v>0</v>
      </c>
      <c r="N328" s="230">
        <v>2.2300000000000002E-3</v>
      </c>
      <c r="O328" s="230">
        <f>ROUND(E328*N328,2)</f>
        <v>0.02</v>
      </c>
      <c r="P328" s="230">
        <v>0</v>
      </c>
      <c r="Q328" s="230">
        <f>ROUND(E328*P328,2)</f>
        <v>0</v>
      </c>
      <c r="R328" s="231"/>
      <c r="S328" s="231" t="s">
        <v>176</v>
      </c>
      <c r="T328" s="231" t="s">
        <v>176</v>
      </c>
      <c r="U328" s="231">
        <v>0.23</v>
      </c>
      <c r="V328" s="231">
        <f>ROUND(E328*U328,2)</f>
        <v>1.84</v>
      </c>
      <c r="W328" s="231"/>
      <c r="X328" s="231" t="s">
        <v>196</v>
      </c>
      <c r="Y328" s="231" t="s">
        <v>178</v>
      </c>
      <c r="Z328" s="211"/>
      <c r="AA328" s="211"/>
      <c r="AB328" s="211"/>
      <c r="AC328" s="211"/>
      <c r="AD328" s="211"/>
      <c r="AE328" s="211"/>
      <c r="AF328" s="211"/>
      <c r="AG328" s="211" t="s">
        <v>197</v>
      </c>
      <c r="AH328" s="211"/>
      <c r="AI328" s="211"/>
      <c r="AJ328" s="211"/>
      <c r="AK328" s="211"/>
      <c r="AL328" s="211"/>
      <c r="AM328" s="211"/>
      <c r="AN328" s="211"/>
      <c r="AO328" s="211"/>
      <c r="AP328" s="211"/>
      <c r="AQ328" s="211"/>
      <c r="AR328" s="211"/>
      <c r="AS328" s="211"/>
      <c r="AT328" s="211"/>
      <c r="AU328" s="211"/>
      <c r="AV328" s="211"/>
      <c r="AW328" s="211"/>
      <c r="AX328" s="211"/>
      <c r="AY328" s="211"/>
      <c r="AZ328" s="211"/>
      <c r="BA328" s="211"/>
      <c r="BB328" s="211"/>
      <c r="BC328" s="211"/>
      <c r="BD328" s="211"/>
      <c r="BE328" s="211"/>
      <c r="BF328" s="211"/>
      <c r="BG328" s="211"/>
      <c r="BH328" s="211"/>
    </row>
    <row r="329" spans="1:60" outlineLevel="2" x14ac:dyDescent="0.2">
      <c r="A329" s="228"/>
      <c r="B329" s="229"/>
      <c r="C329" s="273" t="s">
        <v>539</v>
      </c>
      <c r="D329" s="264"/>
      <c r="E329" s="265">
        <v>8</v>
      </c>
      <c r="F329" s="231"/>
      <c r="G329" s="231"/>
      <c r="H329" s="231"/>
      <c r="I329" s="231"/>
      <c r="J329" s="231"/>
      <c r="K329" s="231"/>
      <c r="L329" s="231"/>
      <c r="M329" s="231"/>
      <c r="N329" s="230"/>
      <c r="O329" s="230"/>
      <c r="P329" s="230"/>
      <c r="Q329" s="230"/>
      <c r="R329" s="231"/>
      <c r="S329" s="231"/>
      <c r="T329" s="231"/>
      <c r="U329" s="231"/>
      <c r="V329" s="231"/>
      <c r="W329" s="231"/>
      <c r="X329" s="231"/>
      <c r="Y329" s="231"/>
      <c r="Z329" s="211"/>
      <c r="AA329" s="211"/>
      <c r="AB329" s="211"/>
      <c r="AC329" s="211"/>
      <c r="AD329" s="211"/>
      <c r="AE329" s="211"/>
      <c r="AF329" s="211"/>
      <c r="AG329" s="211" t="s">
        <v>199</v>
      </c>
      <c r="AH329" s="211">
        <v>0</v>
      </c>
      <c r="AI329" s="211"/>
      <c r="AJ329" s="211"/>
      <c r="AK329" s="211"/>
      <c r="AL329" s="211"/>
      <c r="AM329" s="211"/>
      <c r="AN329" s="211"/>
      <c r="AO329" s="211"/>
      <c r="AP329" s="211"/>
      <c r="AQ329" s="211"/>
      <c r="AR329" s="211"/>
      <c r="AS329" s="211"/>
      <c r="AT329" s="211"/>
      <c r="AU329" s="211"/>
      <c r="AV329" s="211"/>
      <c r="AW329" s="211"/>
      <c r="AX329" s="211"/>
      <c r="AY329" s="211"/>
      <c r="AZ329" s="211"/>
      <c r="BA329" s="211"/>
      <c r="BB329" s="211"/>
      <c r="BC329" s="211"/>
      <c r="BD329" s="211"/>
      <c r="BE329" s="211"/>
      <c r="BF329" s="211"/>
      <c r="BG329" s="211"/>
      <c r="BH329" s="211"/>
    </row>
    <row r="330" spans="1:60" ht="22.5" outlineLevel="1" x14ac:dyDescent="0.2">
      <c r="A330" s="242">
        <v>83</v>
      </c>
      <c r="B330" s="243" t="s">
        <v>540</v>
      </c>
      <c r="C330" s="256" t="s">
        <v>541</v>
      </c>
      <c r="D330" s="244" t="s">
        <v>391</v>
      </c>
      <c r="E330" s="245">
        <v>8</v>
      </c>
      <c r="F330" s="246"/>
      <c r="G330" s="247">
        <f>ROUND(E330*F330,2)</f>
        <v>0</v>
      </c>
      <c r="H330" s="232"/>
      <c r="I330" s="231">
        <f>ROUND(E330*H330,2)</f>
        <v>0</v>
      </c>
      <c r="J330" s="232"/>
      <c r="K330" s="231">
        <f>ROUND(E330*J330,2)</f>
        <v>0</v>
      </c>
      <c r="L330" s="231">
        <v>21</v>
      </c>
      <c r="M330" s="231">
        <f>G330*(1+L330/100)</f>
        <v>0</v>
      </c>
      <c r="N330" s="230">
        <v>4.2999999999999999E-4</v>
      </c>
      <c r="O330" s="230">
        <f>ROUND(E330*N330,2)</f>
        <v>0</v>
      </c>
      <c r="P330" s="230">
        <v>0</v>
      </c>
      <c r="Q330" s="230">
        <f>ROUND(E330*P330,2)</f>
        <v>0</v>
      </c>
      <c r="R330" s="231"/>
      <c r="S330" s="231" t="s">
        <v>176</v>
      </c>
      <c r="T330" s="231" t="s">
        <v>176</v>
      </c>
      <c r="U330" s="231">
        <v>0.15</v>
      </c>
      <c r="V330" s="231">
        <f>ROUND(E330*U330,2)</f>
        <v>1.2</v>
      </c>
      <c r="W330" s="231"/>
      <c r="X330" s="231" t="s">
        <v>196</v>
      </c>
      <c r="Y330" s="231" t="s">
        <v>178</v>
      </c>
      <c r="Z330" s="211"/>
      <c r="AA330" s="211"/>
      <c r="AB330" s="211"/>
      <c r="AC330" s="211"/>
      <c r="AD330" s="211"/>
      <c r="AE330" s="211"/>
      <c r="AF330" s="211"/>
      <c r="AG330" s="211" t="s">
        <v>197</v>
      </c>
      <c r="AH330" s="211"/>
      <c r="AI330" s="211"/>
      <c r="AJ330" s="211"/>
      <c r="AK330" s="211"/>
      <c r="AL330" s="211"/>
      <c r="AM330" s="211"/>
      <c r="AN330" s="211"/>
      <c r="AO330" s="211"/>
      <c r="AP330" s="211"/>
      <c r="AQ330" s="211"/>
      <c r="AR330" s="211"/>
      <c r="AS330" s="211"/>
      <c r="AT330" s="211"/>
      <c r="AU330" s="211"/>
      <c r="AV330" s="211"/>
      <c r="AW330" s="211"/>
      <c r="AX330" s="211"/>
      <c r="AY330" s="211"/>
      <c r="AZ330" s="211"/>
      <c r="BA330" s="211"/>
      <c r="BB330" s="211"/>
      <c r="BC330" s="211"/>
      <c r="BD330" s="211"/>
      <c r="BE330" s="211"/>
      <c r="BF330" s="211"/>
      <c r="BG330" s="211"/>
      <c r="BH330" s="211"/>
    </row>
    <row r="331" spans="1:60" outlineLevel="2" x14ac:dyDescent="0.2">
      <c r="A331" s="228"/>
      <c r="B331" s="229"/>
      <c r="C331" s="273" t="s">
        <v>539</v>
      </c>
      <c r="D331" s="264"/>
      <c r="E331" s="265">
        <v>8</v>
      </c>
      <c r="F331" s="231"/>
      <c r="G331" s="231"/>
      <c r="H331" s="231"/>
      <c r="I331" s="231"/>
      <c r="J331" s="231"/>
      <c r="K331" s="231"/>
      <c r="L331" s="231"/>
      <c r="M331" s="231"/>
      <c r="N331" s="230"/>
      <c r="O331" s="230"/>
      <c r="P331" s="230"/>
      <c r="Q331" s="230"/>
      <c r="R331" s="231"/>
      <c r="S331" s="231"/>
      <c r="T331" s="231"/>
      <c r="U331" s="231"/>
      <c r="V331" s="231"/>
      <c r="W331" s="231"/>
      <c r="X331" s="231"/>
      <c r="Y331" s="231"/>
      <c r="Z331" s="211"/>
      <c r="AA331" s="211"/>
      <c r="AB331" s="211"/>
      <c r="AC331" s="211"/>
      <c r="AD331" s="211"/>
      <c r="AE331" s="211"/>
      <c r="AF331" s="211"/>
      <c r="AG331" s="211" t="s">
        <v>199</v>
      </c>
      <c r="AH331" s="211">
        <v>0</v>
      </c>
      <c r="AI331" s="211"/>
      <c r="AJ331" s="211"/>
      <c r="AK331" s="211"/>
      <c r="AL331" s="211"/>
      <c r="AM331" s="211"/>
      <c r="AN331" s="211"/>
      <c r="AO331" s="211"/>
      <c r="AP331" s="211"/>
      <c r="AQ331" s="211"/>
      <c r="AR331" s="211"/>
      <c r="AS331" s="211"/>
      <c r="AT331" s="211"/>
      <c r="AU331" s="211"/>
      <c r="AV331" s="211"/>
      <c r="AW331" s="211"/>
      <c r="AX331" s="211"/>
      <c r="AY331" s="211"/>
      <c r="AZ331" s="211"/>
      <c r="BA331" s="211"/>
      <c r="BB331" s="211"/>
      <c r="BC331" s="211"/>
      <c r="BD331" s="211"/>
      <c r="BE331" s="211"/>
      <c r="BF331" s="211"/>
      <c r="BG331" s="211"/>
      <c r="BH331" s="211"/>
    </row>
    <row r="332" spans="1:60" outlineLevel="1" x14ac:dyDescent="0.2">
      <c r="A332" s="248">
        <v>84</v>
      </c>
      <c r="B332" s="249" t="s">
        <v>542</v>
      </c>
      <c r="C332" s="255" t="s">
        <v>543</v>
      </c>
      <c r="D332" s="250" t="s">
        <v>245</v>
      </c>
      <c r="E332" s="251">
        <v>1.6663699999999999</v>
      </c>
      <c r="F332" s="252"/>
      <c r="G332" s="253">
        <f>ROUND(E332*F332,2)</f>
        <v>0</v>
      </c>
      <c r="H332" s="232"/>
      <c r="I332" s="231">
        <f>ROUND(E332*H332,2)</f>
        <v>0</v>
      </c>
      <c r="J332" s="232"/>
      <c r="K332" s="231">
        <f>ROUND(E332*J332,2)</f>
        <v>0</v>
      </c>
      <c r="L332" s="231">
        <v>21</v>
      </c>
      <c r="M332" s="231">
        <f>G332*(1+L332/100)</f>
        <v>0</v>
      </c>
      <c r="N332" s="230">
        <v>0</v>
      </c>
      <c r="O332" s="230">
        <f>ROUND(E332*N332,2)</f>
        <v>0</v>
      </c>
      <c r="P332" s="230">
        <v>0</v>
      </c>
      <c r="Q332" s="230">
        <f>ROUND(E332*P332,2)</f>
        <v>0</v>
      </c>
      <c r="R332" s="231"/>
      <c r="S332" s="231" t="s">
        <v>176</v>
      </c>
      <c r="T332" s="231" t="s">
        <v>176</v>
      </c>
      <c r="U332" s="231">
        <v>1.5980000000000001</v>
      </c>
      <c r="V332" s="231">
        <f>ROUND(E332*U332,2)</f>
        <v>2.66</v>
      </c>
      <c r="W332" s="231"/>
      <c r="X332" s="231" t="s">
        <v>316</v>
      </c>
      <c r="Y332" s="231" t="s">
        <v>178</v>
      </c>
      <c r="Z332" s="211"/>
      <c r="AA332" s="211"/>
      <c r="AB332" s="211"/>
      <c r="AC332" s="211"/>
      <c r="AD332" s="211"/>
      <c r="AE332" s="211"/>
      <c r="AF332" s="211"/>
      <c r="AG332" s="211" t="s">
        <v>317</v>
      </c>
      <c r="AH332" s="211"/>
      <c r="AI332" s="211"/>
      <c r="AJ332" s="211"/>
      <c r="AK332" s="211"/>
      <c r="AL332" s="211"/>
      <c r="AM332" s="211"/>
      <c r="AN332" s="211"/>
      <c r="AO332" s="211"/>
      <c r="AP332" s="211"/>
      <c r="AQ332" s="211"/>
      <c r="AR332" s="211"/>
      <c r="AS332" s="211"/>
      <c r="AT332" s="211"/>
      <c r="AU332" s="211"/>
      <c r="AV332" s="211"/>
      <c r="AW332" s="211"/>
      <c r="AX332" s="211"/>
      <c r="AY332" s="211"/>
      <c r="AZ332" s="211"/>
      <c r="BA332" s="211"/>
      <c r="BB332" s="211"/>
      <c r="BC332" s="211"/>
      <c r="BD332" s="211"/>
      <c r="BE332" s="211"/>
      <c r="BF332" s="211"/>
      <c r="BG332" s="211"/>
      <c r="BH332" s="211"/>
    </row>
    <row r="333" spans="1:60" x14ac:dyDescent="0.2">
      <c r="A333" s="235" t="s">
        <v>171</v>
      </c>
      <c r="B333" s="236" t="s">
        <v>134</v>
      </c>
      <c r="C333" s="254" t="s">
        <v>135</v>
      </c>
      <c r="D333" s="237"/>
      <c r="E333" s="238"/>
      <c r="F333" s="239"/>
      <c r="G333" s="240">
        <f>SUMIF(AG334:AG346,"&lt;&gt;NOR",G334:G346)</f>
        <v>0</v>
      </c>
      <c r="H333" s="234"/>
      <c r="I333" s="234">
        <f>SUM(I334:I346)</f>
        <v>0</v>
      </c>
      <c r="J333" s="234"/>
      <c r="K333" s="234">
        <f>SUM(K334:K346)</f>
        <v>0</v>
      </c>
      <c r="L333" s="234"/>
      <c r="M333" s="234">
        <f>SUM(M334:M346)</f>
        <v>0</v>
      </c>
      <c r="N333" s="233"/>
      <c r="O333" s="233">
        <f>SUM(O334:O346)</f>
        <v>0.83000000000000007</v>
      </c>
      <c r="P333" s="233"/>
      <c r="Q333" s="233">
        <f>SUM(Q334:Q346)</f>
        <v>0</v>
      </c>
      <c r="R333" s="234"/>
      <c r="S333" s="234"/>
      <c r="T333" s="234"/>
      <c r="U333" s="234"/>
      <c r="V333" s="234">
        <f>SUM(V334:V346)</f>
        <v>56.59</v>
      </c>
      <c r="W333" s="234"/>
      <c r="X333" s="234"/>
      <c r="Y333" s="234"/>
      <c r="AG333" t="s">
        <v>172</v>
      </c>
    </row>
    <row r="334" spans="1:60" ht="22.5" outlineLevel="1" x14ac:dyDescent="0.2">
      <c r="A334" s="242">
        <v>85</v>
      </c>
      <c r="B334" s="243" t="s">
        <v>544</v>
      </c>
      <c r="C334" s="256" t="s">
        <v>545</v>
      </c>
      <c r="D334" s="244" t="s">
        <v>202</v>
      </c>
      <c r="E334" s="245">
        <v>51.6</v>
      </c>
      <c r="F334" s="246"/>
      <c r="G334" s="247">
        <f>ROUND(E334*F334,2)</f>
        <v>0</v>
      </c>
      <c r="H334" s="232"/>
      <c r="I334" s="231">
        <f>ROUND(E334*H334,2)</f>
        <v>0</v>
      </c>
      <c r="J334" s="232"/>
      <c r="K334" s="231">
        <f>ROUND(E334*J334,2)</f>
        <v>0</v>
      </c>
      <c r="L334" s="231">
        <v>21</v>
      </c>
      <c r="M334" s="231">
        <f>G334*(1+L334/100)</f>
        <v>0</v>
      </c>
      <c r="N334" s="230">
        <v>1.6000000000000001E-4</v>
      </c>
      <c r="O334" s="230">
        <f>ROUND(E334*N334,2)</f>
        <v>0.01</v>
      </c>
      <c r="P334" s="230">
        <v>0</v>
      </c>
      <c r="Q334" s="230">
        <f>ROUND(E334*P334,2)</f>
        <v>0</v>
      </c>
      <c r="R334" s="231"/>
      <c r="S334" s="231" t="s">
        <v>176</v>
      </c>
      <c r="T334" s="231" t="s">
        <v>176</v>
      </c>
      <c r="U334" s="231">
        <v>0.05</v>
      </c>
      <c r="V334" s="231">
        <f>ROUND(E334*U334,2)</f>
        <v>2.58</v>
      </c>
      <c r="W334" s="231"/>
      <c r="X334" s="231" t="s">
        <v>196</v>
      </c>
      <c r="Y334" s="231" t="s">
        <v>178</v>
      </c>
      <c r="Z334" s="211"/>
      <c r="AA334" s="211"/>
      <c r="AB334" s="211"/>
      <c r="AC334" s="211"/>
      <c r="AD334" s="211"/>
      <c r="AE334" s="211"/>
      <c r="AF334" s="211"/>
      <c r="AG334" s="211" t="s">
        <v>197</v>
      </c>
      <c r="AH334" s="211"/>
      <c r="AI334" s="211"/>
      <c r="AJ334" s="211"/>
      <c r="AK334" s="211"/>
      <c r="AL334" s="211"/>
      <c r="AM334" s="211"/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1"/>
      <c r="AZ334" s="211"/>
      <c r="BA334" s="211"/>
      <c r="BB334" s="211"/>
      <c r="BC334" s="211"/>
      <c r="BD334" s="211"/>
      <c r="BE334" s="211"/>
      <c r="BF334" s="211"/>
      <c r="BG334" s="211"/>
      <c r="BH334" s="211"/>
    </row>
    <row r="335" spans="1:60" outlineLevel="2" x14ac:dyDescent="0.2">
      <c r="A335" s="228"/>
      <c r="B335" s="229"/>
      <c r="C335" s="273" t="s">
        <v>546</v>
      </c>
      <c r="D335" s="264"/>
      <c r="E335" s="265">
        <v>28</v>
      </c>
      <c r="F335" s="231"/>
      <c r="G335" s="231"/>
      <c r="H335" s="231"/>
      <c r="I335" s="231"/>
      <c r="J335" s="231"/>
      <c r="K335" s="231"/>
      <c r="L335" s="231"/>
      <c r="M335" s="231"/>
      <c r="N335" s="230"/>
      <c r="O335" s="230"/>
      <c r="P335" s="230"/>
      <c r="Q335" s="230"/>
      <c r="R335" s="231"/>
      <c r="S335" s="231"/>
      <c r="T335" s="231"/>
      <c r="U335" s="231"/>
      <c r="V335" s="231"/>
      <c r="W335" s="231"/>
      <c r="X335" s="231"/>
      <c r="Y335" s="231"/>
      <c r="Z335" s="211"/>
      <c r="AA335" s="211"/>
      <c r="AB335" s="211"/>
      <c r="AC335" s="211"/>
      <c r="AD335" s="211"/>
      <c r="AE335" s="211"/>
      <c r="AF335" s="211"/>
      <c r="AG335" s="211" t="s">
        <v>199</v>
      </c>
      <c r="AH335" s="211">
        <v>0</v>
      </c>
      <c r="AI335" s="211"/>
      <c r="AJ335" s="211"/>
      <c r="AK335" s="211"/>
      <c r="AL335" s="211"/>
      <c r="AM335" s="211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1"/>
      <c r="AX335" s="211"/>
      <c r="AY335" s="211"/>
      <c r="AZ335" s="211"/>
      <c r="BA335" s="211"/>
      <c r="BB335" s="211"/>
      <c r="BC335" s="211"/>
      <c r="BD335" s="211"/>
      <c r="BE335" s="211"/>
      <c r="BF335" s="211"/>
      <c r="BG335" s="211"/>
      <c r="BH335" s="211"/>
    </row>
    <row r="336" spans="1:60" outlineLevel="3" x14ac:dyDescent="0.2">
      <c r="A336" s="228"/>
      <c r="B336" s="229"/>
      <c r="C336" s="273" t="s">
        <v>547</v>
      </c>
      <c r="D336" s="264"/>
      <c r="E336" s="265">
        <v>23.6</v>
      </c>
      <c r="F336" s="231"/>
      <c r="G336" s="231"/>
      <c r="H336" s="231"/>
      <c r="I336" s="231"/>
      <c r="J336" s="231"/>
      <c r="K336" s="231"/>
      <c r="L336" s="231"/>
      <c r="M336" s="231"/>
      <c r="N336" s="230"/>
      <c r="O336" s="230"/>
      <c r="P336" s="230"/>
      <c r="Q336" s="230"/>
      <c r="R336" s="231"/>
      <c r="S336" s="231"/>
      <c r="T336" s="231"/>
      <c r="U336" s="231"/>
      <c r="V336" s="231"/>
      <c r="W336" s="231"/>
      <c r="X336" s="231"/>
      <c r="Y336" s="231"/>
      <c r="Z336" s="211"/>
      <c r="AA336" s="211"/>
      <c r="AB336" s="211"/>
      <c r="AC336" s="211"/>
      <c r="AD336" s="211"/>
      <c r="AE336" s="211"/>
      <c r="AF336" s="211"/>
      <c r="AG336" s="211" t="s">
        <v>199</v>
      </c>
      <c r="AH336" s="211">
        <v>0</v>
      </c>
      <c r="AI336" s="211"/>
      <c r="AJ336" s="211"/>
      <c r="AK336" s="211"/>
      <c r="AL336" s="211"/>
      <c r="AM336" s="211"/>
      <c r="AN336" s="211"/>
      <c r="AO336" s="211"/>
      <c r="AP336" s="211"/>
      <c r="AQ336" s="211"/>
      <c r="AR336" s="211"/>
      <c r="AS336" s="211"/>
      <c r="AT336" s="211"/>
      <c r="AU336" s="211"/>
      <c r="AV336" s="211"/>
      <c r="AW336" s="211"/>
      <c r="AX336" s="211"/>
      <c r="AY336" s="211"/>
      <c r="AZ336" s="211"/>
      <c r="BA336" s="211"/>
      <c r="BB336" s="211"/>
      <c r="BC336" s="211"/>
      <c r="BD336" s="211"/>
      <c r="BE336" s="211"/>
      <c r="BF336" s="211"/>
      <c r="BG336" s="211"/>
      <c r="BH336" s="211"/>
    </row>
    <row r="337" spans="1:60" ht="22.5" outlineLevel="1" x14ac:dyDescent="0.2">
      <c r="A337" s="242">
        <v>86</v>
      </c>
      <c r="B337" s="243" t="s">
        <v>548</v>
      </c>
      <c r="C337" s="256" t="s">
        <v>549</v>
      </c>
      <c r="D337" s="244" t="s">
        <v>202</v>
      </c>
      <c r="E337" s="245">
        <v>51.6</v>
      </c>
      <c r="F337" s="246"/>
      <c r="G337" s="247">
        <f>ROUND(E337*F337,2)</f>
        <v>0</v>
      </c>
      <c r="H337" s="232"/>
      <c r="I337" s="231">
        <f>ROUND(E337*H337,2)</f>
        <v>0</v>
      </c>
      <c r="J337" s="232"/>
      <c r="K337" s="231">
        <f>ROUND(E337*J337,2)</f>
        <v>0</v>
      </c>
      <c r="L337" s="231">
        <v>21</v>
      </c>
      <c r="M337" s="231">
        <f>G337*(1+L337/100)</f>
        <v>0</v>
      </c>
      <c r="N337" s="230">
        <v>3.1800000000000001E-3</v>
      </c>
      <c r="O337" s="230">
        <f>ROUND(E337*N337,2)</f>
        <v>0.16</v>
      </c>
      <c r="P337" s="230">
        <v>0</v>
      </c>
      <c r="Q337" s="230">
        <f>ROUND(E337*P337,2)</f>
        <v>0</v>
      </c>
      <c r="R337" s="231"/>
      <c r="S337" s="231" t="s">
        <v>176</v>
      </c>
      <c r="T337" s="231" t="s">
        <v>176</v>
      </c>
      <c r="U337" s="231">
        <v>0.98399999999999999</v>
      </c>
      <c r="V337" s="231">
        <f>ROUND(E337*U337,2)</f>
        <v>50.77</v>
      </c>
      <c r="W337" s="231"/>
      <c r="X337" s="231" t="s">
        <v>196</v>
      </c>
      <c r="Y337" s="231" t="s">
        <v>178</v>
      </c>
      <c r="Z337" s="211"/>
      <c r="AA337" s="211"/>
      <c r="AB337" s="211"/>
      <c r="AC337" s="211"/>
      <c r="AD337" s="211"/>
      <c r="AE337" s="211"/>
      <c r="AF337" s="211"/>
      <c r="AG337" s="211" t="s">
        <v>197</v>
      </c>
      <c r="AH337" s="211"/>
      <c r="AI337" s="211"/>
      <c r="AJ337" s="211"/>
      <c r="AK337" s="211"/>
      <c r="AL337" s="211"/>
      <c r="AM337" s="211"/>
      <c r="AN337" s="211"/>
      <c r="AO337" s="211"/>
      <c r="AP337" s="211"/>
      <c r="AQ337" s="211"/>
      <c r="AR337" s="211"/>
      <c r="AS337" s="211"/>
      <c r="AT337" s="211"/>
      <c r="AU337" s="211"/>
      <c r="AV337" s="211"/>
      <c r="AW337" s="211"/>
      <c r="AX337" s="211"/>
      <c r="AY337" s="211"/>
      <c r="AZ337" s="211"/>
      <c r="BA337" s="211"/>
      <c r="BB337" s="211"/>
      <c r="BC337" s="211"/>
      <c r="BD337" s="211"/>
      <c r="BE337" s="211"/>
      <c r="BF337" s="211"/>
      <c r="BG337" s="211"/>
      <c r="BH337" s="211"/>
    </row>
    <row r="338" spans="1:60" outlineLevel="2" x14ac:dyDescent="0.2">
      <c r="A338" s="228"/>
      <c r="B338" s="229"/>
      <c r="C338" s="273" t="s">
        <v>546</v>
      </c>
      <c r="D338" s="264"/>
      <c r="E338" s="265">
        <v>28</v>
      </c>
      <c r="F338" s="231"/>
      <c r="G338" s="231"/>
      <c r="H338" s="231"/>
      <c r="I338" s="231"/>
      <c r="J338" s="231"/>
      <c r="K338" s="231"/>
      <c r="L338" s="231"/>
      <c r="M338" s="231"/>
      <c r="N338" s="230"/>
      <c r="O338" s="230"/>
      <c r="P338" s="230"/>
      <c r="Q338" s="230"/>
      <c r="R338" s="231"/>
      <c r="S338" s="231"/>
      <c r="T338" s="231"/>
      <c r="U338" s="231"/>
      <c r="V338" s="231"/>
      <c r="W338" s="231"/>
      <c r="X338" s="231"/>
      <c r="Y338" s="231"/>
      <c r="Z338" s="211"/>
      <c r="AA338" s="211"/>
      <c r="AB338" s="211"/>
      <c r="AC338" s="211"/>
      <c r="AD338" s="211"/>
      <c r="AE338" s="211"/>
      <c r="AF338" s="211"/>
      <c r="AG338" s="211" t="s">
        <v>199</v>
      </c>
      <c r="AH338" s="211">
        <v>0</v>
      </c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  <c r="AS338" s="211"/>
      <c r="AT338" s="211"/>
      <c r="AU338" s="211"/>
      <c r="AV338" s="211"/>
      <c r="AW338" s="211"/>
      <c r="AX338" s="211"/>
      <c r="AY338" s="211"/>
      <c r="AZ338" s="211"/>
      <c r="BA338" s="211"/>
      <c r="BB338" s="211"/>
      <c r="BC338" s="211"/>
      <c r="BD338" s="211"/>
      <c r="BE338" s="211"/>
      <c r="BF338" s="211"/>
      <c r="BG338" s="211"/>
      <c r="BH338" s="211"/>
    </row>
    <row r="339" spans="1:60" outlineLevel="3" x14ac:dyDescent="0.2">
      <c r="A339" s="228"/>
      <c r="B339" s="229"/>
      <c r="C339" s="273" t="s">
        <v>547</v>
      </c>
      <c r="D339" s="264"/>
      <c r="E339" s="265">
        <v>23.6</v>
      </c>
      <c r="F339" s="231"/>
      <c r="G339" s="231"/>
      <c r="H339" s="231"/>
      <c r="I339" s="231"/>
      <c r="J339" s="231"/>
      <c r="K339" s="231"/>
      <c r="L339" s="231"/>
      <c r="M339" s="231"/>
      <c r="N339" s="230"/>
      <c r="O339" s="230"/>
      <c r="P339" s="230"/>
      <c r="Q339" s="230"/>
      <c r="R339" s="231"/>
      <c r="S339" s="231"/>
      <c r="T339" s="231"/>
      <c r="U339" s="231"/>
      <c r="V339" s="231"/>
      <c r="W339" s="231"/>
      <c r="X339" s="231"/>
      <c r="Y339" s="231"/>
      <c r="Z339" s="211"/>
      <c r="AA339" s="211"/>
      <c r="AB339" s="211"/>
      <c r="AC339" s="211"/>
      <c r="AD339" s="211"/>
      <c r="AE339" s="211"/>
      <c r="AF339" s="211"/>
      <c r="AG339" s="211" t="s">
        <v>199</v>
      </c>
      <c r="AH339" s="211">
        <v>0</v>
      </c>
      <c r="AI339" s="211"/>
      <c r="AJ339" s="211"/>
      <c r="AK339" s="211"/>
      <c r="AL339" s="211"/>
      <c r="AM339" s="211"/>
      <c r="AN339" s="211"/>
      <c r="AO339" s="211"/>
      <c r="AP339" s="211"/>
      <c r="AQ339" s="211"/>
      <c r="AR339" s="211"/>
      <c r="AS339" s="211"/>
      <c r="AT339" s="211"/>
      <c r="AU339" s="211"/>
      <c r="AV339" s="211"/>
      <c r="AW339" s="211"/>
      <c r="AX339" s="211"/>
      <c r="AY339" s="211"/>
      <c r="AZ339" s="211"/>
      <c r="BA339" s="211"/>
      <c r="BB339" s="211"/>
      <c r="BC339" s="211"/>
      <c r="BD339" s="211"/>
      <c r="BE339" s="211"/>
      <c r="BF339" s="211"/>
      <c r="BG339" s="211"/>
      <c r="BH339" s="211"/>
    </row>
    <row r="340" spans="1:60" outlineLevel="1" x14ac:dyDescent="0.2">
      <c r="A340" s="242">
        <v>87</v>
      </c>
      <c r="B340" s="243" t="s">
        <v>550</v>
      </c>
      <c r="C340" s="256" t="s">
        <v>551</v>
      </c>
      <c r="D340" s="244" t="s">
        <v>202</v>
      </c>
      <c r="E340" s="245">
        <v>53.08</v>
      </c>
      <c r="F340" s="246"/>
      <c r="G340" s="247">
        <f>ROUND(E340*F340,2)</f>
        <v>0</v>
      </c>
      <c r="H340" s="232"/>
      <c r="I340" s="231">
        <f>ROUND(E340*H340,2)</f>
        <v>0</v>
      </c>
      <c r="J340" s="232"/>
      <c r="K340" s="231">
        <f>ROUND(E340*J340,2)</f>
        <v>0</v>
      </c>
      <c r="L340" s="231">
        <v>21</v>
      </c>
      <c r="M340" s="231">
        <f>G340*(1+L340/100)</f>
        <v>0</v>
      </c>
      <c r="N340" s="230">
        <v>1.2200000000000001E-2</v>
      </c>
      <c r="O340" s="230">
        <f>ROUND(E340*N340,2)</f>
        <v>0.65</v>
      </c>
      <c r="P340" s="230">
        <v>0</v>
      </c>
      <c r="Q340" s="230">
        <f>ROUND(E340*P340,2)</f>
        <v>0</v>
      </c>
      <c r="R340" s="231" t="s">
        <v>336</v>
      </c>
      <c r="S340" s="231" t="s">
        <v>176</v>
      </c>
      <c r="T340" s="231" t="s">
        <v>176</v>
      </c>
      <c r="U340" s="231">
        <v>0</v>
      </c>
      <c r="V340" s="231">
        <f>ROUND(E340*U340,2)</f>
        <v>0</v>
      </c>
      <c r="W340" s="231"/>
      <c r="X340" s="231" t="s">
        <v>337</v>
      </c>
      <c r="Y340" s="231" t="s">
        <v>178</v>
      </c>
      <c r="Z340" s="211"/>
      <c r="AA340" s="211"/>
      <c r="AB340" s="211"/>
      <c r="AC340" s="211"/>
      <c r="AD340" s="211"/>
      <c r="AE340" s="211"/>
      <c r="AF340" s="211"/>
      <c r="AG340" s="211" t="s">
        <v>338</v>
      </c>
      <c r="AH340" s="211"/>
      <c r="AI340" s="211"/>
      <c r="AJ340" s="211"/>
      <c r="AK340" s="211"/>
      <c r="AL340" s="211"/>
      <c r="AM340" s="211"/>
      <c r="AN340" s="211"/>
      <c r="AO340" s="211"/>
      <c r="AP340" s="211"/>
      <c r="AQ340" s="211"/>
      <c r="AR340" s="211"/>
      <c r="AS340" s="211"/>
      <c r="AT340" s="211"/>
      <c r="AU340" s="211"/>
      <c r="AV340" s="211"/>
      <c r="AW340" s="211"/>
      <c r="AX340" s="211"/>
      <c r="AY340" s="211"/>
      <c r="AZ340" s="211"/>
      <c r="BA340" s="211"/>
      <c r="BB340" s="211"/>
      <c r="BC340" s="211"/>
      <c r="BD340" s="211"/>
      <c r="BE340" s="211"/>
      <c r="BF340" s="211"/>
      <c r="BG340" s="211"/>
      <c r="BH340" s="211"/>
    </row>
    <row r="341" spans="1:60" outlineLevel="2" x14ac:dyDescent="0.2">
      <c r="A341" s="228"/>
      <c r="B341" s="229"/>
      <c r="C341" s="273" t="s">
        <v>552</v>
      </c>
      <c r="D341" s="264"/>
      <c r="E341" s="265">
        <v>29.4</v>
      </c>
      <c r="F341" s="231"/>
      <c r="G341" s="231"/>
      <c r="H341" s="231"/>
      <c r="I341" s="231"/>
      <c r="J341" s="231"/>
      <c r="K341" s="231"/>
      <c r="L341" s="231"/>
      <c r="M341" s="231"/>
      <c r="N341" s="230"/>
      <c r="O341" s="230"/>
      <c r="P341" s="230"/>
      <c r="Q341" s="230"/>
      <c r="R341" s="231"/>
      <c r="S341" s="231"/>
      <c r="T341" s="231"/>
      <c r="U341" s="231"/>
      <c r="V341" s="231"/>
      <c r="W341" s="231"/>
      <c r="X341" s="231"/>
      <c r="Y341" s="231"/>
      <c r="Z341" s="211"/>
      <c r="AA341" s="211"/>
      <c r="AB341" s="211"/>
      <c r="AC341" s="211"/>
      <c r="AD341" s="211"/>
      <c r="AE341" s="211"/>
      <c r="AF341" s="211"/>
      <c r="AG341" s="211" t="s">
        <v>199</v>
      </c>
      <c r="AH341" s="211">
        <v>0</v>
      </c>
      <c r="AI341" s="211"/>
      <c r="AJ341" s="211"/>
      <c r="AK341" s="211"/>
      <c r="AL341" s="211"/>
      <c r="AM341" s="211"/>
      <c r="AN341" s="211"/>
      <c r="AO341" s="211"/>
      <c r="AP341" s="211"/>
      <c r="AQ341" s="211"/>
      <c r="AR341" s="211"/>
      <c r="AS341" s="211"/>
      <c r="AT341" s="211"/>
      <c r="AU341" s="211"/>
      <c r="AV341" s="211"/>
      <c r="AW341" s="211"/>
      <c r="AX341" s="211"/>
      <c r="AY341" s="211"/>
      <c r="AZ341" s="211"/>
      <c r="BA341" s="211"/>
      <c r="BB341" s="211"/>
      <c r="BC341" s="211"/>
      <c r="BD341" s="211"/>
      <c r="BE341" s="211"/>
      <c r="BF341" s="211"/>
      <c r="BG341" s="211"/>
      <c r="BH341" s="211"/>
    </row>
    <row r="342" spans="1:60" outlineLevel="3" x14ac:dyDescent="0.2">
      <c r="A342" s="228"/>
      <c r="B342" s="229"/>
      <c r="C342" s="273" t="s">
        <v>553</v>
      </c>
      <c r="D342" s="264"/>
      <c r="E342" s="265">
        <v>23.68</v>
      </c>
      <c r="F342" s="231"/>
      <c r="G342" s="231"/>
      <c r="H342" s="231"/>
      <c r="I342" s="231"/>
      <c r="J342" s="231"/>
      <c r="K342" s="231"/>
      <c r="L342" s="231"/>
      <c r="M342" s="231"/>
      <c r="N342" s="230"/>
      <c r="O342" s="230"/>
      <c r="P342" s="230"/>
      <c r="Q342" s="230"/>
      <c r="R342" s="231"/>
      <c r="S342" s="231"/>
      <c r="T342" s="231"/>
      <c r="U342" s="231"/>
      <c r="V342" s="231"/>
      <c r="W342" s="231"/>
      <c r="X342" s="231"/>
      <c r="Y342" s="231"/>
      <c r="Z342" s="211"/>
      <c r="AA342" s="211"/>
      <c r="AB342" s="211"/>
      <c r="AC342" s="211"/>
      <c r="AD342" s="211"/>
      <c r="AE342" s="211"/>
      <c r="AF342" s="211"/>
      <c r="AG342" s="211" t="s">
        <v>199</v>
      </c>
      <c r="AH342" s="211">
        <v>0</v>
      </c>
      <c r="AI342" s="211"/>
      <c r="AJ342" s="211"/>
      <c r="AK342" s="211"/>
      <c r="AL342" s="211"/>
      <c r="AM342" s="211"/>
      <c r="AN342" s="211"/>
      <c r="AO342" s="211"/>
      <c r="AP342" s="211"/>
      <c r="AQ342" s="211"/>
      <c r="AR342" s="211"/>
      <c r="AS342" s="211"/>
      <c r="AT342" s="211"/>
      <c r="AU342" s="211"/>
      <c r="AV342" s="211"/>
      <c r="AW342" s="211"/>
      <c r="AX342" s="211"/>
      <c r="AY342" s="211"/>
      <c r="AZ342" s="211"/>
      <c r="BA342" s="211"/>
      <c r="BB342" s="211"/>
      <c r="BC342" s="211"/>
      <c r="BD342" s="211"/>
      <c r="BE342" s="211"/>
      <c r="BF342" s="211"/>
      <c r="BG342" s="211"/>
      <c r="BH342" s="211"/>
    </row>
    <row r="343" spans="1:60" ht="22.5" outlineLevel="1" x14ac:dyDescent="0.2">
      <c r="A343" s="242">
        <v>88</v>
      </c>
      <c r="B343" s="243" t="s">
        <v>554</v>
      </c>
      <c r="C343" s="256" t="s">
        <v>555</v>
      </c>
      <c r="D343" s="244" t="s">
        <v>391</v>
      </c>
      <c r="E343" s="245">
        <v>16</v>
      </c>
      <c r="F343" s="246"/>
      <c r="G343" s="247">
        <f>ROUND(E343*F343,2)</f>
        <v>0</v>
      </c>
      <c r="H343" s="232"/>
      <c r="I343" s="231">
        <f>ROUND(E343*H343,2)</f>
        <v>0</v>
      </c>
      <c r="J343" s="232"/>
      <c r="K343" s="231">
        <f>ROUND(E343*J343,2)</f>
        <v>0</v>
      </c>
      <c r="L343" s="231">
        <v>21</v>
      </c>
      <c r="M343" s="231">
        <f>G343*(1+L343/100)</f>
        <v>0</v>
      </c>
      <c r="N343" s="230">
        <v>4.2999999999999999E-4</v>
      </c>
      <c r="O343" s="230">
        <f>ROUND(E343*N343,2)</f>
        <v>0.01</v>
      </c>
      <c r="P343" s="230">
        <v>0</v>
      </c>
      <c r="Q343" s="230">
        <f>ROUND(E343*P343,2)</f>
        <v>0</v>
      </c>
      <c r="R343" s="231"/>
      <c r="S343" s="231" t="s">
        <v>176</v>
      </c>
      <c r="T343" s="231" t="s">
        <v>176</v>
      </c>
      <c r="U343" s="231">
        <v>0.12</v>
      </c>
      <c r="V343" s="231">
        <f>ROUND(E343*U343,2)</f>
        <v>1.92</v>
      </c>
      <c r="W343" s="231"/>
      <c r="X343" s="231" t="s">
        <v>196</v>
      </c>
      <c r="Y343" s="231" t="s">
        <v>178</v>
      </c>
      <c r="Z343" s="211"/>
      <c r="AA343" s="211"/>
      <c r="AB343" s="211"/>
      <c r="AC343" s="211"/>
      <c r="AD343" s="211"/>
      <c r="AE343" s="211"/>
      <c r="AF343" s="211"/>
      <c r="AG343" s="211" t="s">
        <v>197</v>
      </c>
      <c r="AH343" s="211"/>
      <c r="AI343" s="211"/>
      <c r="AJ343" s="211"/>
      <c r="AK343" s="211"/>
      <c r="AL343" s="211"/>
      <c r="AM343" s="211"/>
      <c r="AN343" s="211"/>
      <c r="AO343" s="211"/>
      <c r="AP343" s="211"/>
      <c r="AQ343" s="211"/>
      <c r="AR343" s="211"/>
      <c r="AS343" s="211"/>
      <c r="AT343" s="211"/>
      <c r="AU343" s="211"/>
      <c r="AV343" s="211"/>
      <c r="AW343" s="211"/>
      <c r="AX343" s="211"/>
      <c r="AY343" s="211"/>
      <c r="AZ343" s="211"/>
      <c r="BA343" s="211"/>
      <c r="BB343" s="211"/>
      <c r="BC343" s="211"/>
      <c r="BD343" s="211"/>
      <c r="BE343" s="211"/>
      <c r="BF343" s="211"/>
      <c r="BG343" s="211"/>
      <c r="BH343" s="211"/>
    </row>
    <row r="344" spans="1:60" outlineLevel="2" x14ac:dyDescent="0.2">
      <c r="A344" s="228"/>
      <c r="B344" s="229"/>
      <c r="C344" s="273" t="s">
        <v>556</v>
      </c>
      <c r="D344" s="264"/>
      <c r="E344" s="265">
        <v>12</v>
      </c>
      <c r="F344" s="231"/>
      <c r="G344" s="231"/>
      <c r="H344" s="231"/>
      <c r="I344" s="231"/>
      <c r="J344" s="231"/>
      <c r="K344" s="231"/>
      <c r="L344" s="231"/>
      <c r="M344" s="231"/>
      <c r="N344" s="230"/>
      <c r="O344" s="230"/>
      <c r="P344" s="230"/>
      <c r="Q344" s="230"/>
      <c r="R344" s="231"/>
      <c r="S344" s="231"/>
      <c r="T344" s="231"/>
      <c r="U344" s="231"/>
      <c r="V344" s="231"/>
      <c r="W344" s="231"/>
      <c r="X344" s="231"/>
      <c r="Y344" s="231"/>
      <c r="Z344" s="211"/>
      <c r="AA344" s="211"/>
      <c r="AB344" s="211"/>
      <c r="AC344" s="211"/>
      <c r="AD344" s="211"/>
      <c r="AE344" s="211"/>
      <c r="AF344" s="211"/>
      <c r="AG344" s="211" t="s">
        <v>199</v>
      </c>
      <c r="AH344" s="211">
        <v>0</v>
      </c>
      <c r="AI344" s="211"/>
      <c r="AJ344" s="211"/>
      <c r="AK344" s="211"/>
      <c r="AL344" s="211"/>
      <c r="AM344" s="211"/>
      <c r="AN344" s="211"/>
      <c r="AO344" s="211"/>
      <c r="AP344" s="211"/>
      <c r="AQ344" s="211"/>
      <c r="AR344" s="211"/>
      <c r="AS344" s="211"/>
      <c r="AT344" s="211"/>
      <c r="AU344" s="211"/>
      <c r="AV344" s="211"/>
      <c r="AW344" s="211"/>
      <c r="AX344" s="211"/>
      <c r="AY344" s="211"/>
      <c r="AZ344" s="211"/>
      <c r="BA344" s="211"/>
      <c r="BB344" s="211"/>
      <c r="BC344" s="211"/>
      <c r="BD344" s="211"/>
      <c r="BE344" s="211"/>
      <c r="BF344" s="211"/>
      <c r="BG344" s="211"/>
      <c r="BH344" s="211"/>
    </row>
    <row r="345" spans="1:60" outlineLevel="3" x14ac:dyDescent="0.2">
      <c r="A345" s="228"/>
      <c r="B345" s="229"/>
      <c r="C345" s="273" t="s">
        <v>557</v>
      </c>
      <c r="D345" s="264"/>
      <c r="E345" s="265">
        <v>4</v>
      </c>
      <c r="F345" s="231"/>
      <c r="G345" s="231"/>
      <c r="H345" s="231"/>
      <c r="I345" s="231"/>
      <c r="J345" s="231"/>
      <c r="K345" s="231"/>
      <c r="L345" s="231"/>
      <c r="M345" s="231"/>
      <c r="N345" s="230"/>
      <c r="O345" s="230"/>
      <c r="P345" s="230"/>
      <c r="Q345" s="230"/>
      <c r="R345" s="231"/>
      <c r="S345" s="231"/>
      <c r="T345" s="231"/>
      <c r="U345" s="231"/>
      <c r="V345" s="231"/>
      <c r="W345" s="231"/>
      <c r="X345" s="231"/>
      <c r="Y345" s="231"/>
      <c r="Z345" s="211"/>
      <c r="AA345" s="211"/>
      <c r="AB345" s="211"/>
      <c r="AC345" s="211"/>
      <c r="AD345" s="211"/>
      <c r="AE345" s="211"/>
      <c r="AF345" s="211"/>
      <c r="AG345" s="211" t="s">
        <v>199</v>
      </c>
      <c r="AH345" s="211">
        <v>0</v>
      </c>
      <c r="AI345" s="211"/>
      <c r="AJ345" s="211"/>
      <c r="AK345" s="211"/>
      <c r="AL345" s="211"/>
      <c r="AM345" s="211"/>
      <c r="AN345" s="211"/>
      <c r="AO345" s="211"/>
      <c r="AP345" s="211"/>
      <c r="AQ345" s="211"/>
      <c r="AR345" s="211"/>
      <c r="AS345" s="211"/>
      <c r="AT345" s="211"/>
      <c r="AU345" s="211"/>
      <c r="AV345" s="211"/>
      <c r="AW345" s="211"/>
      <c r="AX345" s="211"/>
      <c r="AY345" s="211"/>
      <c r="AZ345" s="211"/>
      <c r="BA345" s="211"/>
      <c r="BB345" s="211"/>
      <c r="BC345" s="211"/>
      <c r="BD345" s="211"/>
      <c r="BE345" s="211"/>
      <c r="BF345" s="211"/>
      <c r="BG345" s="211"/>
      <c r="BH345" s="211"/>
    </row>
    <row r="346" spans="1:60" outlineLevel="1" x14ac:dyDescent="0.2">
      <c r="A346" s="248">
        <v>89</v>
      </c>
      <c r="B346" s="249" t="s">
        <v>558</v>
      </c>
      <c r="C346" s="255" t="s">
        <v>559</v>
      </c>
      <c r="D346" s="250" t="s">
        <v>245</v>
      </c>
      <c r="E346" s="251">
        <v>0.82679999999999998</v>
      </c>
      <c r="F346" s="252"/>
      <c r="G346" s="253">
        <f>ROUND(E346*F346,2)</f>
        <v>0</v>
      </c>
      <c r="H346" s="232"/>
      <c r="I346" s="231">
        <f>ROUND(E346*H346,2)</f>
        <v>0</v>
      </c>
      <c r="J346" s="232"/>
      <c r="K346" s="231">
        <f>ROUND(E346*J346,2)</f>
        <v>0</v>
      </c>
      <c r="L346" s="231">
        <v>21</v>
      </c>
      <c r="M346" s="231">
        <f>G346*(1+L346/100)</f>
        <v>0</v>
      </c>
      <c r="N346" s="230">
        <v>0</v>
      </c>
      <c r="O346" s="230">
        <f>ROUND(E346*N346,2)</f>
        <v>0</v>
      </c>
      <c r="P346" s="230">
        <v>0</v>
      </c>
      <c r="Q346" s="230">
        <f>ROUND(E346*P346,2)</f>
        <v>0</v>
      </c>
      <c r="R346" s="231"/>
      <c r="S346" s="231" t="s">
        <v>176</v>
      </c>
      <c r="T346" s="231" t="s">
        <v>176</v>
      </c>
      <c r="U346" s="231">
        <v>1.5980000000000001</v>
      </c>
      <c r="V346" s="231">
        <f>ROUND(E346*U346,2)</f>
        <v>1.32</v>
      </c>
      <c r="W346" s="231"/>
      <c r="X346" s="231" t="s">
        <v>316</v>
      </c>
      <c r="Y346" s="231" t="s">
        <v>178</v>
      </c>
      <c r="Z346" s="211"/>
      <c r="AA346" s="211"/>
      <c r="AB346" s="211"/>
      <c r="AC346" s="211"/>
      <c r="AD346" s="211"/>
      <c r="AE346" s="211"/>
      <c r="AF346" s="211"/>
      <c r="AG346" s="211" t="s">
        <v>317</v>
      </c>
      <c r="AH346" s="211"/>
      <c r="AI346" s="211"/>
      <c r="AJ346" s="211"/>
      <c r="AK346" s="211"/>
      <c r="AL346" s="211"/>
      <c r="AM346" s="211"/>
      <c r="AN346" s="211"/>
      <c r="AO346" s="211"/>
      <c r="AP346" s="211"/>
      <c r="AQ346" s="211"/>
      <c r="AR346" s="211"/>
      <c r="AS346" s="211"/>
      <c r="AT346" s="211"/>
      <c r="AU346" s="211"/>
      <c r="AV346" s="211"/>
      <c r="AW346" s="211"/>
      <c r="AX346" s="211"/>
      <c r="AY346" s="211"/>
      <c r="AZ346" s="211"/>
      <c r="BA346" s="211"/>
      <c r="BB346" s="211"/>
      <c r="BC346" s="211"/>
      <c r="BD346" s="211"/>
      <c r="BE346" s="211"/>
      <c r="BF346" s="211"/>
      <c r="BG346" s="211"/>
      <c r="BH346" s="211"/>
    </row>
    <row r="347" spans="1:60" x14ac:dyDescent="0.2">
      <c r="A347" s="235" t="s">
        <v>171</v>
      </c>
      <c r="B347" s="236" t="s">
        <v>136</v>
      </c>
      <c r="C347" s="254" t="s">
        <v>137</v>
      </c>
      <c r="D347" s="237"/>
      <c r="E347" s="238"/>
      <c r="F347" s="239"/>
      <c r="G347" s="240">
        <f>SUMIF(AG348:AG365,"&lt;&gt;NOR",G348:G365)</f>
        <v>0</v>
      </c>
      <c r="H347" s="234"/>
      <c r="I347" s="234">
        <f>SUM(I348:I365)</f>
        <v>0</v>
      </c>
      <c r="J347" s="234"/>
      <c r="K347" s="234">
        <f>SUM(K348:K365)</f>
        <v>0</v>
      </c>
      <c r="L347" s="234"/>
      <c r="M347" s="234">
        <f>SUM(M348:M365)</f>
        <v>0</v>
      </c>
      <c r="N347" s="233"/>
      <c r="O347" s="233">
        <f>SUM(O348:O365)</f>
        <v>0.13</v>
      </c>
      <c r="P347" s="233"/>
      <c r="Q347" s="233">
        <f>SUM(Q348:Q365)</f>
        <v>0</v>
      </c>
      <c r="R347" s="234"/>
      <c r="S347" s="234"/>
      <c r="T347" s="234"/>
      <c r="U347" s="234"/>
      <c r="V347" s="234">
        <f>SUM(V348:V365)</f>
        <v>134.52000000000001</v>
      </c>
      <c r="W347" s="234"/>
      <c r="X347" s="234"/>
      <c r="Y347" s="234"/>
      <c r="AG347" t="s">
        <v>172</v>
      </c>
    </row>
    <row r="348" spans="1:60" ht="22.5" outlineLevel="1" x14ac:dyDescent="0.2">
      <c r="A348" s="242">
        <v>90</v>
      </c>
      <c r="B348" s="243" t="s">
        <v>560</v>
      </c>
      <c r="C348" s="256" t="s">
        <v>561</v>
      </c>
      <c r="D348" s="244" t="s">
        <v>202</v>
      </c>
      <c r="E348" s="245">
        <v>5.55</v>
      </c>
      <c r="F348" s="246"/>
      <c r="G348" s="247">
        <f>ROUND(E348*F348,2)</f>
        <v>0</v>
      </c>
      <c r="H348" s="232"/>
      <c r="I348" s="231">
        <f>ROUND(E348*H348,2)</f>
        <v>0</v>
      </c>
      <c r="J348" s="232"/>
      <c r="K348" s="231">
        <f>ROUND(E348*J348,2)</f>
        <v>0</v>
      </c>
      <c r="L348" s="231">
        <v>21</v>
      </c>
      <c r="M348" s="231">
        <f>G348*(1+L348/100)</f>
        <v>0</v>
      </c>
      <c r="N348" s="230">
        <v>1.0000000000000001E-5</v>
      </c>
      <c r="O348" s="230">
        <f>ROUND(E348*N348,2)</f>
        <v>0</v>
      </c>
      <c r="P348" s="230">
        <v>0</v>
      </c>
      <c r="Q348" s="230">
        <f>ROUND(E348*P348,2)</f>
        <v>0</v>
      </c>
      <c r="R348" s="231"/>
      <c r="S348" s="231" t="s">
        <v>176</v>
      </c>
      <c r="T348" s="231" t="s">
        <v>176</v>
      </c>
      <c r="U348" s="231">
        <v>7.1999999999999995E-2</v>
      </c>
      <c r="V348" s="231">
        <f>ROUND(E348*U348,2)</f>
        <v>0.4</v>
      </c>
      <c r="W348" s="231"/>
      <c r="X348" s="231" t="s">
        <v>196</v>
      </c>
      <c r="Y348" s="231" t="s">
        <v>178</v>
      </c>
      <c r="Z348" s="211"/>
      <c r="AA348" s="211"/>
      <c r="AB348" s="211"/>
      <c r="AC348" s="211"/>
      <c r="AD348" s="211"/>
      <c r="AE348" s="211"/>
      <c r="AF348" s="211"/>
      <c r="AG348" s="211" t="s">
        <v>197</v>
      </c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  <c r="AS348" s="211"/>
      <c r="AT348" s="211"/>
      <c r="AU348" s="211"/>
      <c r="AV348" s="211"/>
      <c r="AW348" s="211"/>
      <c r="AX348" s="211"/>
      <c r="AY348" s="211"/>
      <c r="AZ348" s="211"/>
      <c r="BA348" s="211"/>
      <c r="BB348" s="211"/>
      <c r="BC348" s="211"/>
      <c r="BD348" s="211"/>
      <c r="BE348" s="211"/>
      <c r="BF348" s="211"/>
      <c r="BG348" s="211"/>
      <c r="BH348" s="211"/>
    </row>
    <row r="349" spans="1:60" outlineLevel="2" x14ac:dyDescent="0.2">
      <c r="A349" s="228"/>
      <c r="B349" s="229"/>
      <c r="C349" s="273" t="s">
        <v>562</v>
      </c>
      <c r="D349" s="264"/>
      <c r="E349" s="265">
        <v>5.55</v>
      </c>
      <c r="F349" s="231"/>
      <c r="G349" s="231"/>
      <c r="H349" s="231"/>
      <c r="I349" s="231"/>
      <c r="J349" s="231"/>
      <c r="K349" s="231"/>
      <c r="L349" s="231"/>
      <c r="M349" s="231"/>
      <c r="N349" s="230"/>
      <c r="O349" s="230"/>
      <c r="P349" s="230"/>
      <c r="Q349" s="230"/>
      <c r="R349" s="231"/>
      <c r="S349" s="231"/>
      <c r="T349" s="231"/>
      <c r="U349" s="231"/>
      <c r="V349" s="231"/>
      <c r="W349" s="231"/>
      <c r="X349" s="231"/>
      <c r="Y349" s="231"/>
      <c r="Z349" s="211"/>
      <c r="AA349" s="211"/>
      <c r="AB349" s="211"/>
      <c r="AC349" s="211"/>
      <c r="AD349" s="211"/>
      <c r="AE349" s="211"/>
      <c r="AF349" s="211"/>
      <c r="AG349" s="211" t="s">
        <v>199</v>
      </c>
      <c r="AH349" s="211">
        <v>0</v>
      </c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1"/>
      <c r="AT349" s="211"/>
      <c r="AU349" s="211"/>
      <c r="AV349" s="211"/>
      <c r="AW349" s="211"/>
      <c r="AX349" s="211"/>
      <c r="AY349" s="211"/>
      <c r="AZ349" s="211"/>
      <c r="BA349" s="211"/>
      <c r="BB349" s="211"/>
      <c r="BC349" s="211"/>
      <c r="BD349" s="211"/>
      <c r="BE349" s="211"/>
      <c r="BF349" s="211"/>
      <c r="BG349" s="211"/>
      <c r="BH349" s="211"/>
    </row>
    <row r="350" spans="1:60" outlineLevel="1" x14ac:dyDescent="0.2">
      <c r="A350" s="242">
        <v>91</v>
      </c>
      <c r="B350" s="243" t="s">
        <v>563</v>
      </c>
      <c r="C350" s="256" t="s">
        <v>564</v>
      </c>
      <c r="D350" s="244" t="s">
        <v>202</v>
      </c>
      <c r="E350" s="245">
        <v>5.55</v>
      </c>
      <c r="F350" s="246"/>
      <c r="G350" s="247">
        <f>ROUND(E350*F350,2)</f>
        <v>0</v>
      </c>
      <c r="H350" s="232"/>
      <c r="I350" s="231">
        <f>ROUND(E350*H350,2)</f>
        <v>0</v>
      </c>
      <c r="J350" s="232"/>
      <c r="K350" s="231">
        <f>ROUND(E350*J350,2)</f>
        <v>0</v>
      </c>
      <c r="L350" s="231">
        <v>21</v>
      </c>
      <c r="M350" s="231">
        <f>G350*(1+L350/100)</f>
        <v>0</v>
      </c>
      <c r="N350" s="230">
        <v>3.8000000000000002E-4</v>
      </c>
      <c r="O350" s="230">
        <f>ROUND(E350*N350,2)</f>
        <v>0</v>
      </c>
      <c r="P350" s="230">
        <v>0</v>
      </c>
      <c r="Q350" s="230">
        <f>ROUND(E350*P350,2)</f>
        <v>0</v>
      </c>
      <c r="R350" s="231"/>
      <c r="S350" s="231" t="s">
        <v>176</v>
      </c>
      <c r="T350" s="231" t="s">
        <v>176</v>
      </c>
      <c r="U350" s="231">
        <v>0.15</v>
      </c>
      <c r="V350" s="231">
        <f>ROUND(E350*U350,2)</f>
        <v>0.83</v>
      </c>
      <c r="W350" s="231"/>
      <c r="X350" s="231" t="s">
        <v>196</v>
      </c>
      <c r="Y350" s="231" t="s">
        <v>178</v>
      </c>
      <c r="Z350" s="211"/>
      <c r="AA350" s="211"/>
      <c r="AB350" s="211"/>
      <c r="AC350" s="211"/>
      <c r="AD350" s="211"/>
      <c r="AE350" s="211"/>
      <c r="AF350" s="211"/>
      <c r="AG350" s="211" t="s">
        <v>197</v>
      </c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1"/>
      <c r="AT350" s="211"/>
      <c r="AU350" s="211"/>
      <c r="AV350" s="211"/>
      <c r="AW350" s="211"/>
      <c r="AX350" s="211"/>
      <c r="AY350" s="211"/>
      <c r="AZ350" s="211"/>
      <c r="BA350" s="211"/>
      <c r="BB350" s="211"/>
      <c r="BC350" s="211"/>
      <c r="BD350" s="211"/>
      <c r="BE350" s="211"/>
      <c r="BF350" s="211"/>
      <c r="BG350" s="211"/>
      <c r="BH350" s="211"/>
    </row>
    <row r="351" spans="1:60" outlineLevel="2" x14ac:dyDescent="0.2">
      <c r="A351" s="228"/>
      <c r="B351" s="229"/>
      <c r="C351" s="273" t="s">
        <v>562</v>
      </c>
      <c r="D351" s="264"/>
      <c r="E351" s="265">
        <v>5.55</v>
      </c>
      <c r="F351" s="231"/>
      <c r="G351" s="231"/>
      <c r="H351" s="231"/>
      <c r="I351" s="231"/>
      <c r="J351" s="231"/>
      <c r="K351" s="231"/>
      <c r="L351" s="231"/>
      <c r="M351" s="231"/>
      <c r="N351" s="230"/>
      <c r="O351" s="230"/>
      <c r="P351" s="230"/>
      <c r="Q351" s="230"/>
      <c r="R351" s="231"/>
      <c r="S351" s="231"/>
      <c r="T351" s="231"/>
      <c r="U351" s="231"/>
      <c r="V351" s="231"/>
      <c r="W351" s="231"/>
      <c r="X351" s="231"/>
      <c r="Y351" s="231"/>
      <c r="Z351" s="211"/>
      <c r="AA351" s="211"/>
      <c r="AB351" s="211"/>
      <c r="AC351" s="211"/>
      <c r="AD351" s="211"/>
      <c r="AE351" s="211"/>
      <c r="AF351" s="211"/>
      <c r="AG351" s="211" t="s">
        <v>199</v>
      </c>
      <c r="AH351" s="211">
        <v>0</v>
      </c>
      <c r="AI351" s="211"/>
      <c r="AJ351" s="211"/>
      <c r="AK351" s="211"/>
      <c r="AL351" s="211"/>
      <c r="AM351" s="211"/>
      <c r="AN351" s="211"/>
      <c r="AO351" s="211"/>
      <c r="AP351" s="211"/>
      <c r="AQ351" s="211"/>
      <c r="AR351" s="211"/>
      <c r="AS351" s="211"/>
      <c r="AT351" s="211"/>
      <c r="AU351" s="211"/>
      <c r="AV351" s="211"/>
      <c r="AW351" s="211"/>
      <c r="AX351" s="211"/>
      <c r="AY351" s="211"/>
      <c r="AZ351" s="211"/>
      <c r="BA351" s="211"/>
      <c r="BB351" s="211"/>
      <c r="BC351" s="211"/>
      <c r="BD351" s="211"/>
      <c r="BE351" s="211"/>
      <c r="BF351" s="211"/>
      <c r="BG351" s="211"/>
      <c r="BH351" s="211"/>
    </row>
    <row r="352" spans="1:60" outlineLevel="1" x14ac:dyDescent="0.2">
      <c r="A352" s="242">
        <v>92</v>
      </c>
      <c r="B352" s="243" t="s">
        <v>565</v>
      </c>
      <c r="C352" s="256" t="s">
        <v>566</v>
      </c>
      <c r="D352" s="244" t="s">
        <v>391</v>
      </c>
      <c r="E352" s="245">
        <v>184.8</v>
      </c>
      <c r="F352" s="246"/>
      <c r="G352" s="247">
        <f>ROUND(E352*F352,2)</f>
        <v>0</v>
      </c>
      <c r="H352" s="232"/>
      <c r="I352" s="231">
        <f>ROUND(E352*H352,2)</f>
        <v>0</v>
      </c>
      <c r="J352" s="232"/>
      <c r="K352" s="231">
        <f>ROUND(E352*J352,2)</f>
        <v>0</v>
      </c>
      <c r="L352" s="231">
        <v>21</v>
      </c>
      <c r="M352" s="231">
        <f>G352*(1+L352/100)</f>
        <v>0</v>
      </c>
      <c r="N352" s="230">
        <v>0</v>
      </c>
      <c r="O352" s="230">
        <f>ROUND(E352*N352,2)</f>
        <v>0</v>
      </c>
      <c r="P352" s="230">
        <v>0</v>
      </c>
      <c r="Q352" s="230">
        <f>ROUND(E352*P352,2)</f>
        <v>0</v>
      </c>
      <c r="R352" s="231"/>
      <c r="S352" s="231" t="s">
        <v>176</v>
      </c>
      <c r="T352" s="231" t="s">
        <v>176</v>
      </c>
      <c r="U352" s="231">
        <v>8.9999999999999993E-3</v>
      </c>
      <c r="V352" s="231">
        <f>ROUND(E352*U352,2)</f>
        <v>1.66</v>
      </c>
      <c r="W352" s="231"/>
      <c r="X352" s="231" t="s">
        <v>196</v>
      </c>
      <c r="Y352" s="231" t="s">
        <v>178</v>
      </c>
      <c r="Z352" s="211"/>
      <c r="AA352" s="211"/>
      <c r="AB352" s="211"/>
      <c r="AC352" s="211"/>
      <c r="AD352" s="211"/>
      <c r="AE352" s="211"/>
      <c r="AF352" s="211"/>
      <c r="AG352" s="211" t="s">
        <v>197</v>
      </c>
      <c r="AH352" s="211"/>
      <c r="AI352" s="211"/>
      <c r="AJ352" s="211"/>
      <c r="AK352" s="211"/>
      <c r="AL352" s="211"/>
      <c r="AM352" s="211"/>
      <c r="AN352" s="211"/>
      <c r="AO352" s="211"/>
      <c r="AP352" s="211"/>
      <c r="AQ352" s="211"/>
      <c r="AR352" s="211"/>
      <c r="AS352" s="211"/>
      <c r="AT352" s="211"/>
      <c r="AU352" s="211"/>
      <c r="AV352" s="211"/>
      <c r="AW352" s="211"/>
      <c r="AX352" s="211"/>
      <c r="AY352" s="211"/>
      <c r="AZ352" s="211"/>
      <c r="BA352" s="211"/>
      <c r="BB352" s="211"/>
      <c r="BC352" s="211"/>
      <c r="BD352" s="211"/>
      <c r="BE352" s="211"/>
      <c r="BF352" s="211"/>
      <c r="BG352" s="211"/>
      <c r="BH352" s="211"/>
    </row>
    <row r="353" spans="1:60" outlineLevel="2" x14ac:dyDescent="0.2">
      <c r="A353" s="228"/>
      <c r="B353" s="229"/>
      <c r="C353" s="273" t="s">
        <v>567</v>
      </c>
      <c r="D353" s="264"/>
      <c r="E353" s="265">
        <v>92.4</v>
      </c>
      <c r="F353" s="231"/>
      <c r="G353" s="231"/>
      <c r="H353" s="231"/>
      <c r="I353" s="231"/>
      <c r="J353" s="231"/>
      <c r="K353" s="231"/>
      <c r="L353" s="231"/>
      <c r="M353" s="231"/>
      <c r="N353" s="230"/>
      <c r="O353" s="230"/>
      <c r="P353" s="230"/>
      <c r="Q353" s="230"/>
      <c r="R353" s="231"/>
      <c r="S353" s="231"/>
      <c r="T353" s="231"/>
      <c r="U353" s="231"/>
      <c r="V353" s="231"/>
      <c r="W353" s="231"/>
      <c r="X353" s="231"/>
      <c r="Y353" s="231"/>
      <c r="Z353" s="211"/>
      <c r="AA353" s="211"/>
      <c r="AB353" s="211"/>
      <c r="AC353" s="211"/>
      <c r="AD353" s="211"/>
      <c r="AE353" s="211"/>
      <c r="AF353" s="211"/>
      <c r="AG353" s="211" t="s">
        <v>199</v>
      </c>
      <c r="AH353" s="211">
        <v>0</v>
      </c>
      <c r="AI353" s="211"/>
      <c r="AJ353" s="211"/>
      <c r="AK353" s="211"/>
      <c r="AL353" s="211"/>
      <c r="AM353" s="211"/>
      <c r="AN353" s="211"/>
      <c r="AO353" s="211"/>
      <c r="AP353" s="211"/>
      <c r="AQ353" s="211"/>
      <c r="AR353" s="211"/>
      <c r="AS353" s="211"/>
      <c r="AT353" s="211"/>
      <c r="AU353" s="211"/>
      <c r="AV353" s="211"/>
      <c r="AW353" s="211"/>
      <c r="AX353" s="211"/>
      <c r="AY353" s="211"/>
      <c r="AZ353" s="211"/>
      <c r="BA353" s="211"/>
      <c r="BB353" s="211"/>
      <c r="BC353" s="211"/>
      <c r="BD353" s="211"/>
      <c r="BE353" s="211"/>
      <c r="BF353" s="211"/>
      <c r="BG353" s="211"/>
      <c r="BH353" s="211"/>
    </row>
    <row r="354" spans="1:60" outlineLevel="3" x14ac:dyDescent="0.2">
      <c r="A354" s="228"/>
      <c r="B354" s="229"/>
      <c r="C354" s="273" t="s">
        <v>568</v>
      </c>
      <c r="D354" s="264"/>
      <c r="E354" s="265">
        <v>40</v>
      </c>
      <c r="F354" s="231"/>
      <c r="G354" s="231"/>
      <c r="H354" s="231"/>
      <c r="I354" s="231"/>
      <c r="J354" s="231"/>
      <c r="K354" s="231"/>
      <c r="L354" s="231"/>
      <c r="M354" s="231"/>
      <c r="N354" s="230"/>
      <c r="O354" s="230"/>
      <c r="P354" s="230"/>
      <c r="Q354" s="230"/>
      <c r="R354" s="231"/>
      <c r="S354" s="231"/>
      <c r="T354" s="231"/>
      <c r="U354" s="231"/>
      <c r="V354" s="231"/>
      <c r="W354" s="231"/>
      <c r="X354" s="231"/>
      <c r="Y354" s="231"/>
      <c r="Z354" s="211"/>
      <c r="AA354" s="211"/>
      <c r="AB354" s="211"/>
      <c r="AC354" s="211"/>
      <c r="AD354" s="211"/>
      <c r="AE354" s="211"/>
      <c r="AF354" s="211"/>
      <c r="AG354" s="211" t="s">
        <v>199</v>
      </c>
      <c r="AH354" s="211">
        <v>0</v>
      </c>
      <c r="AI354" s="211"/>
      <c r="AJ354" s="211"/>
      <c r="AK354" s="211"/>
      <c r="AL354" s="211"/>
      <c r="AM354" s="211"/>
      <c r="AN354" s="211"/>
      <c r="AO354" s="211"/>
      <c r="AP354" s="211"/>
      <c r="AQ354" s="211"/>
      <c r="AR354" s="211"/>
      <c r="AS354" s="211"/>
      <c r="AT354" s="211"/>
      <c r="AU354" s="211"/>
      <c r="AV354" s="211"/>
      <c r="AW354" s="211"/>
      <c r="AX354" s="211"/>
      <c r="AY354" s="211"/>
      <c r="AZ354" s="211"/>
      <c r="BA354" s="211"/>
      <c r="BB354" s="211"/>
      <c r="BC354" s="211"/>
      <c r="BD354" s="211"/>
      <c r="BE354" s="211"/>
      <c r="BF354" s="211"/>
      <c r="BG354" s="211"/>
      <c r="BH354" s="211"/>
    </row>
    <row r="355" spans="1:60" outlineLevel="3" x14ac:dyDescent="0.2">
      <c r="A355" s="228"/>
      <c r="B355" s="229"/>
      <c r="C355" s="273" t="s">
        <v>569</v>
      </c>
      <c r="D355" s="264"/>
      <c r="E355" s="265">
        <v>31.2</v>
      </c>
      <c r="F355" s="231"/>
      <c r="G355" s="231"/>
      <c r="H355" s="231"/>
      <c r="I355" s="231"/>
      <c r="J355" s="231"/>
      <c r="K355" s="231"/>
      <c r="L355" s="231"/>
      <c r="M355" s="231"/>
      <c r="N355" s="230"/>
      <c r="O355" s="230"/>
      <c r="P355" s="230"/>
      <c r="Q355" s="230"/>
      <c r="R355" s="231"/>
      <c r="S355" s="231"/>
      <c r="T355" s="231"/>
      <c r="U355" s="231"/>
      <c r="V355" s="231"/>
      <c r="W355" s="231"/>
      <c r="X355" s="231"/>
      <c r="Y355" s="231"/>
      <c r="Z355" s="211"/>
      <c r="AA355" s="211"/>
      <c r="AB355" s="211"/>
      <c r="AC355" s="211"/>
      <c r="AD355" s="211"/>
      <c r="AE355" s="211"/>
      <c r="AF355" s="211"/>
      <c r="AG355" s="211" t="s">
        <v>199</v>
      </c>
      <c r="AH355" s="211">
        <v>0</v>
      </c>
      <c r="AI355" s="211"/>
      <c r="AJ355" s="211"/>
      <c r="AK355" s="211"/>
      <c r="AL355" s="211"/>
      <c r="AM355" s="211"/>
      <c r="AN355" s="211"/>
      <c r="AO355" s="211"/>
      <c r="AP355" s="211"/>
      <c r="AQ355" s="211"/>
      <c r="AR355" s="211"/>
      <c r="AS355" s="211"/>
      <c r="AT355" s="211"/>
      <c r="AU355" s="211"/>
      <c r="AV355" s="211"/>
      <c r="AW355" s="211"/>
      <c r="AX355" s="211"/>
      <c r="AY355" s="211"/>
      <c r="AZ355" s="211"/>
      <c r="BA355" s="211"/>
      <c r="BB355" s="211"/>
      <c r="BC355" s="211"/>
      <c r="BD355" s="211"/>
      <c r="BE355" s="211"/>
      <c r="BF355" s="211"/>
      <c r="BG355" s="211"/>
      <c r="BH355" s="211"/>
    </row>
    <row r="356" spans="1:60" outlineLevel="3" x14ac:dyDescent="0.2">
      <c r="A356" s="228"/>
      <c r="B356" s="229"/>
      <c r="C356" s="273" t="s">
        <v>570</v>
      </c>
      <c r="D356" s="264"/>
      <c r="E356" s="265">
        <v>21.2</v>
      </c>
      <c r="F356" s="231"/>
      <c r="G356" s="231"/>
      <c r="H356" s="231"/>
      <c r="I356" s="231"/>
      <c r="J356" s="231"/>
      <c r="K356" s="231"/>
      <c r="L356" s="231"/>
      <c r="M356" s="231"/>
      <c r="N356" s="230"/>
      <c r="O356" s="230"/>
      <c r="P356" s="230"/>
      <c r="Q356" s="230"/>
      <c r="R356" s="231"/>
      <c r="S356" s="231"/>
      <c r="T356" s="231"/>
      <c r="U356" s="231"/>
      <c r="V356" s="231"/>
      <c r="W356" s="231"/>
      <c r="X356" s="231"/>
      <c r="Y356" s="231"/>
      <c r="Z356" s="211"/>
      <c r="AA356" s="211"/>
      <c r="AB356" s="211"/>
      <c r="AC356" s="211"/>
      <c r="AD356" s="211"/>
      <c r="AE356" s="211"/>
      <c r="AF356" s="211"/>
      <c r="AG356" s="211" t="s">
        <v>199</v>
      </c>
      <c r="AH356" s="211">
        <v>0</v>
      </c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1"/>
      <c r="AT356" s="211"/>
      <c r="AU356" s="211"/>
      <c r="AV356" s="211"/>
      <c r="AW356" s="211"/>
      <c r="AX356" s="211"/>
      <c r="AY356" s="211"/>
      <c r="AZ356" s="211"/>
      <c r="BA356" s="211"/>
      <c r="BB356" s="211"/>
      <c r="BC356" s="211"/>
      <c r="BD356" s="211"/>
      <c r="BE356" s="211"/>
      <c r="BF356" s="211"/>
      <c r="BG356" s="211"/>
      <c r="BH356" s="211"/>
    </row>
    <row r="357" spans="1:60" outlineLevel="1" x14ac:dyDescent="0.2">
      <c r="A357" s="242">
        <v>93</v>
      </c>
      <c r="B357" s="243" t="s">
        <v>571</v>
      </c>
      <c r="C357" s="256" t="s">
        <v>572</v>
      </c>
      <c r="D357" s="244" t="s">
        <v>391</v>
      </c>
      <c r="E357" s="245">
        <v>184.8</v>
      </c>
      <c r="F357" s="246"/>
      <c r="G357" s="247">
        <f>ROUND(E357*F357,2)</f>
        <v>0</v>
      </c>
      <c r="H357" s="232"/>
      <c r="I357" s="231">
        <f>ROUND(E357*H357,2)</f>
        <v>0</v>
      </c>
      <c r="J357" s="232"/>
      <c r="K357" s="231">
        <f>ROUND(E357*J357,2)</f>
        <v>0</v>
      </c>
      <c r="L357" s="231">
        <v>21</v>
      </c>
      <c r="M357" s="231">
        <f>G357*(1+L357/100)</f>
        <v>0</v>
      </c>
      <c r="N357" s="230">
        <v>6.9999999999999994E-5</v>
      </c>
      <c r="O357" s="230">
        <f>ROUND(E357*N357,2)</f>
        <v>0.01</v>
      </c>
      <c r="P357" s="230">
        <v>0</v>
      </c>
      <c r="Q357" s="230">
        <f>ROUND(E357*P357,2)</f>
        <v>0</v>
      </c>
      <c r="R357" s="231"/>
      <c r="S357" s="231" t="s">
        <v>176</v>
      </c>
      <c r="T357" s="231" t="s">
        <v>176</v>
      </c>
      <c r="U357" s="231">
        <v>8.8999999999999996E-2</v>
      </c>
      <c r="V357" s="231">
        <f>ROUND(E357*U357,2)</f>
        <v>16.45</v>
      </c>
      <c r="W357" s="231"/>
      <c r="X357" s="231" t="s">
        <v>196</v>
      </c>
      <c r="Y357" s="231" t="s">
        <v>178</v>
      </c>
      <c r="Z357" s="211"/>
      <c r="AA357" s="211"/>
      <c r="AB357" s="211"/>
      <c r="AC357" s="211"/>
      <c r="AD357" s="211"/>
      <c r="AE357" s="211"/>
      <c r="AF357" s="211"/>
      <c r="AG357" s="211" t="s">
        <v>197</v>
      </c>
      <c r="AH357" s="211"/>
      <c r="AI357" s="211"/>
      <c r="AJ357" s="211"/>
      <c r="AK357" s="211"/>
      <c r="AL357" s="211"/>
      <c r="AM357" s="211"/>
      <c r="AN357" s="211"/>
      <c r="AO357" s="211"/>
      <c r="AP357" s="211"/>
      <c r="AQ357" s="211"/>
      <c r="AR357" s="211"/>
      <c r="AS357" s="211"/>
      <c r="AT357" s="211"/>
      <c r="AU357" s="211"/>
      <c r="AV357" s="211"/>
      <c r="AW357" s="211"/>
      <c r="AX357" s="211"/>
      <c r="AY357" s="211"/>
      <c r="AZ357" s="211"/>
      <c r="BA357" s="211"/>
      <c r="BB357" s="211"/>
      <c r="BC357" s="211"/>
      <c r="BD357" s="211"/>
      <c r="BE357" s="211"/>
      <c r="BF357" s="211"/>
      <c r="BG357" s="211"/>
      <c r="BH357" s="211"/>
    </row>
    <row r="358" spans="1:60" outlineLevel="2" x14ac:dyDescent="0.2">
      <c r="A358" s="228"/>
      <c r="B358" s="229"/>
      <c r="C358" s="273" t="s">
        <v>567</v>
      </c>
      <c r="D358" s="264"/>
      <c r="E358" s="265">
        <v>92.4</v>
      </c>
      <c r="F358" s="231"/>
      <c r="G358" s="231"/>
      <c r="H358" s="231"/>
      <c r="I358" s="231"/>
      <c r="J358" s="231"/>
      <c r="K358" s="231"/>
      <c r="L358" s="231"/>
      <c r="M358" s="231"/>
      <c r="N358" s="230"/>
      <c r="O358" s="230"/>
      <c r="P358" s="230"/>
      <c r="Q358" s="230"/>
      <c r="R358" s="231"/>
      <c r="S358" s="231"/>
      <c r="T358" s="231"/>
      <c r="U358" s="231"/>
      <c r="V358" s="231"/>
      <c r="W358" s="231"/>
      <c r="X358" s="231"/>
      <c r="Y358" s="231"/>
      <c r="Z358" s="211"/>
      <c r="AA358" s="211"/>
      <c r="AB358" s="211"/>
      <c r="AC358" s="211"/>
      <c r="AD358" s="211"/>
      <c r="AE358" s="211"/>
      <c r="AF358" s="211"/>
      <c r="AG358" s="211" t="s">
        <v>199</v>
      </c>
      <c r="AH358" s="211">
        <v>0</v>
      </c>
      <c r="AI358" s="211"/>
      <c r="AJ358" s="211"/>
      <c r="AK358" s="211"/>
      <c r="AL358" s="211"/>
      <c r="AM358" s="211"/>
      <c r="AN358" s="211"/>
      <c r="AO358" s="211"/>
      <c r="AP358" s="211"/>
      <c r="AQ358" s="211"/>
      <c r="AR358" s="211"/>
      <c r="AS358" s="211"/>
      <c r="AT358" s="211"/>
      <c r="AU358" s="211"/>
      <c r="AV358" s="211"/>
      <c r="AW358" s="211"/>
      <c r="AX358" s="211"/>
      <c r="AY358" s="211"/>
      <c r="AZ358" s="211"/>
      <c r="BA358" s="211"/>
      <c r="BB358" s="211"/>
      <c r="BC358" s="211"/>
      <c r="BD358" s="211"/>
      <c r="BE358" s="211"/>
      <c r="BF358" s="211"/>
      <c r="BG358" s="211"/>
      <c r="BH358" s="211"/>
    </row>
    <row r="359" spans="1:60" outlineLevel="3" x14ac:dyDescent="0.2">
      <c r="A359" s="228"/>
      <c r="B359" s="229"/>
      <c r="C359" s="273" t="s">
        <v>568</v>
      </c>
      <c r="D359" s="264"/>
      <c r="E359" s="265">
        <v>40</v>
      </c>
      <c r="F359" s="231"/>
      <c r="G359" s="231"/>
      <c r="H359" s="231"/>
      <c r="I359" s="231"/>
      <c r="J359" s="231"/>
      <c r="K359" s="231"/>
      <c r="L359" s="231"/>
      <c r="M359" s="231"/>
      <c r="N359" s="230"/>
      <c r="O359" s="230"/>
      <c r="P359" s="230"/>
      <c r="Q359" s="230"/>
      <c r="R359" s="231"/>
      <c r="S359" s="231"/>
      <c r="T359" s="231"/>
      <c r="U359" s="231"/>
      <c r="V359" s="231"/>
      <c r="W359" s="231"/>
      <c r="X359" s="231"/>
      <c r="Y359" s="231"/>
      <c r="Z359" s="211"/>
      <c r="AA359" s="211"/>
      <c r="AB359" s="211"/>
      <c r="AC359" s="211"/>
      <c r="AD359" s="211"/>
      <c r="AE359" s="211"/>
      <c r="AF359" s="211"/>
      <c r="AG359" s="211" t="s">
        <v>199</v>
      </c>
      <c r="AH359" s="211">
        <v>0</v>
      </c>
      <c r="AI359" s="211"/>
      <c r="AJ359" s="211"/>
      <c r="AK359" s="211"/>
      <c r="AL359" s="211"/>
      <c r="AM359" s="211"/>
      <c r="AN359" s="211"/>
      <c r="AO359" s="211"/>
      <c r="AP359" s="211"/>
      <c r="AQ359" s="211"/>
      <c r="AR359" s="211"/>
      <c r="AS359" s="211"/>
      <c r="AT359" s="211"/>
      <c r="AU359" s="211"/>
      <c r="AV359" s="211"/>
      <c r="AW359" s="211"/>
      <c r="AX359" s="211"/>
      <c r="AY359" s="211"/>
      <c r="AZ359" s="211"/>
      <c r="BA359" s="211"/>
      <c r="BB359" s="211"/>
      <c r="BC359" s="211"/>
      <c r="BD359" s="211"/>
      <c r="BE359" s="211"/>
      <c r="BF359" s="211"/>
      <c r="BG359" s="211"/>
      <c r="BH359" s="211"/>
    </row>
    <row r="360" spans="1:60" outlineLevel="3" x14ac:dyDescent="0.2">
      <c r="A360" s="228"/>
      <c r="B360" s="229"/>
      <c r="C360" s="273" t="s">
        <v>569</v>
      </c>
      <c r="D360" s="264"/>
      <c r="E360" s="265">
        <v>31.2</v>
      </c>
      <c r="F360" s="231"/>
      <c r="G360" s="231"/>
      <c r="H360" s="231"/>
      <c r="I360" s="231"/>
      <c r="J360" s="231"/>
      <c r="K360" s="231"/>
      <c r="L360" s="231"/>
      <c r="M360" s="231"/>
      <c r="N360" s="230"/>
      <c r="O360" s="230"/>
      <c r="P360" s="230"/>
      <c r="Q360" s="230"/>
      <c r="R360" s="231"/>
      <c r="S360" s="231"/>
      <c r="T360" s="231"/>
      <c r="U360" s="231"/>
      <c r="V360" s="231"/>
      <c r="W360" s="231"/>
      <c r="X360" s="231"/>
      <c r="Y360" s="231"/>
      <c r="Z360" s="211"/>
      <c r="AA360" s="211"/>
      <c r="AB360" s="211"/>
      <c r="AC360" s="211"/>
      <c r="AD360" s="211"/>
      <c r="AE360" s="211"/>
      <c r="AF360" s="211"/>
      <c r="AG360" s="211" t="s">
        <v>199</v>
      </c>
      <c r="AH360" s="211">
        <v>0</v>
      </c>
      <c r="AI360" s="211"/>
      <c r="AJ360" s="211"/>
      <c r="AK360" s="211"/>
      <c r="AL360" s="211"/>
      <c r="AM360" s="211"/>
      <c r="AN360" s="211"/>
      <c r="AO360" s="211"/>
      <c r="AP360" s="211"/>
      <c r="AQ360" s="211"/>
      <c r="AR360" s="211"/>
      <c r="AS360" s="211"/>
      <c r="AT360" s="211"/>
      <c r="AU360" s="211"/>
      <c r="AV360" s="211"/>
      <c r="AW360" s="211"/>
      <c r="AX360" s="211"/>
      <c r="AY360" s="211"/>
      <c r="AZ360" s="211"/>
      <c r="BA360" s="211"/>
      <c r="BB360" s="211"/>
      <c r="BC360" s="211"/>
      <c r="BD360" s="211"/>
      <c r="BE360" s="211"/>
      <c r="BF360" s="211"/>
      <c r="BG360" s="211"/>
      <c r="BH360" s="211"/>
    </row>
    <row r="361" spans="1:60" outlineLevel="3" x14ac:dyDescent="0.2">
      <c r="A361" s="228"/>
      <c r="B361" s="229"/>
      <c r="C361" s="273" t="s">
        <v>570</v>
      </c>
      <c r="D361" s="264"/>
      <c r="E361" s="265">
        <v>21.2</v>
      </c>
      <c r="F361" s="231"/>
      <c r="G361" s="231"/>
      <c r="H361" s="231"/>
      <c r="I361" s="231"/>
      <c r="J361" s="231"/>
      <c r="K361" s="231"/>
      <c r="L361" s="231"/>
      <c r="M361" s="231"/>
      <c r="N361" s="230"/>
      <c r="O361" s="230"/>
      <c r="P361" s="230"/>
      <c r="Q361" s="230"/>
      <c r="R361" s="231"/>
      <c r="S361" s="231"/>
      <c r="T361" s="231"/>
      <c r="U361" s="231"/>
      <c r="V361" s="231"/>
      <c r="W361" s="231"/>
      <c r="X361" s="231"/>
      <c r="Y361" s="231"/>
      <c r="Z361" s="211"/>
      <c r="AA361" s="211"/>
      <c r="AB361" s="211"/>
      <c r="AC361" s="211"/>
      <c r="AD361" s="211"/>
      <c r="AE361" s="211"/>
      <c r="AF361" s="211"/>
      <c r="AG361" s="211" t="s">
        <v>199</v>
      </c>
      <c r="AH361" s="211">
        <v>0</v>
      </c>
      <c r="AI361" s="211"/>
      <c r="AJ361" s="211"/>
      <c r="AK361" s="211"/>
      <c r="AL361" s="211"/>
      <c r="AM361" s="211"/>
      <c r="AN361" s="211"/>
      <c r="AO361" s="211"/>
      <c r="AP361" s="211"/>
      <c r="AQ361" s="211"/>
      <c r="AR361" s="211"/>
      <c r="AS361" s="211"/>
      <c r="AT361" s="211"/>
      <c r="AU361" s="211"/>
      <c r="AV361" s="211"/>
      <c r="AW361" s="211"/>
      <c r="AX361" s="211"/>
      <c r="AY361" s="211"/>
      <c r="AZ361" s="211"/>
      <c r="BA361" s="211"/>
      <c r="BB361" s="211"/>
      <c r="BC361" s="211"/>
      <c r="BD361" s="211"/>
      <c r="BE361" s="211"/>
      <c r="BF361" s="211"/>
      <c r="BG361" s="211"/>
      <c r="BH361" s="211"/>
    </row>
    <row r="362" spans="1:60" outlineLevel="1" x14ac:dyDescent="0.2">
      <c r="A362" s="242">
        <v>94</v>
      </c>
      <c r="B362" s="243" t="s">
        <v>573</v>
      </c>
      <c r="C362" s="256" t="s">
        <v>574</v>
      </c>
      <c r="D362" s="244" t="s">
        <v>202</v>
      </c>
      <c r="E362" s="245">
        <v>338.75</v>
      </c>
      <c r="F362" s="246"/>
      <c r="G362" s="247">
        <f>ROUND(E362*F362,2)</f>
        <v>0</v>
      </c>
      <c r="H362" s="232"/>
      <c r="I362" s="231">
        <f>ROUND(E362*H362,2)</f>
        <v>0</v>
      </c>
      <c r="J362" s="232"/>
      <c r="K362" s="231">
        <f>ROUND(E362*J362,2)</f>
        <v>0</v>
      </c>
      <c r="L362" s="231">
        <v>21</v>
      </c>
      <c r="M362" s="231">
        <f>G362*(1+L362/100)</f>
        <v>0</v>
      </c>
      <c r="N362" s="230">
        <v>3.4000000000000002E-4</v>
      </c>
      <c r="O362" s="230">
        <f>ROUND(E362*N362,2)</f>
        <v>0.12</v>
      </c>
      <c r="P362" s="230">
        <v>0</v>
      </c>
      <c r="Q362" s="230">
        <f>ROUND(E362*P362,2)</f>
        <v>0</v>
      </c>
      <c r="R362" s="231"/>
      <c r="S362" s="231" t="s">
        <v>176</v>
      </c>
      <c r="T362" s="231" t="s">
        <v>176</v>
      </c>
      <c r="U362" s="231">
        <v>0.34</v>
      </c>
      <c r="V362" s="231">
        <f>ROUND(E362*U362,2)</f>
        <v>115.18</v>
      </c>
      <c r="W362" s="231"/>
      <c r="X362" s="231" t="s">
        <v>196</v>
      </c>
      <c r="Y362" s="231" t="s">
        <v>178</v>
      </c>
      <c r="Z362" s="211"/>
      <c r="AA362" s="211"/>
      <c r="AB362" s="211"/>
      <c r="AC362" s="211"/>
      <c r="AD362" s="211"/>
      <c r="AE362" s="211"/>
      <c r="AF362" s="211"/>
      <c r="AG362" s="211" t="s">
        <v>197</v>
      </c>
      <c r="AH362" s="211"/>
      <c r="AI362" s="211"/>
      <c r="AJ362" s="211"/>
      <c r="AK362" s="211"/>
      <c r="AL362" s="211"/>
      <c r="AM362" s="211"/>
      <c r="AN362" s="211"/>
      <c r="AO362" s="211"/>
      <c r="AP362" s="211"/>
      <c r="AQ362" s="211"/>
      <c r="AR362" s="211"/>
      <c r="AS362" s="211"/>
      <c r="AT362" s="211"/>
      <c r="AU362" s="211"/>
      <c r="AV362" s="211"/>
      <c r="AW362" s="211"/>
      <c r="AX362" s="211"/>
      <c r="AY362" s="211"/>
      <c r="AZ362" s="211"/>
      <c r="BA362" s="211"/>
      <c r="BB362" s="211"/>
      <c r="BC362" s="211"/>
      <c r="BD362" s="211"/>
      <c r="BE362" s="211"/>
      <c r="BF362" s="211"/>
      <c r="BG362" s="211"/>
      <c r="BH362" s="211"/>
    </row>
    <row r="363" spans="1:60" outlineLevel="2" x14ac:dyDescent="0.2">
      <c r="A363" s="228"/>
      <c r="B363" s="229"/>
      <c r="C363" s="273" t="s">
        <v>575</v>
      </c>
      <c r="D363" s="264"/>
      <c r="E363" s="265">
        <v>244.42</v>
      </c>
      <c r="F363" s="231"/>
      <c r="G363" s="231"/>
      <c r="H363" s="231"/>
      <c r="I363" s="231"/>
      <c r="J363" s="231"/>
      <c r="K363" s="231"/>
      <c r="L363" s="231"/>
      <c r="M363" s="231"/>
      <c r="N363" s="230"/>
      <c r="O363" s="230"/>
      <c r="P363" s="230"/>
      <c r="Q363" s="230"/>
      <c r="R363" s="231"/>
      <c r="S363" s="231"/>
      <c r="T363" s="231"/>
      <c r="U363" s="231"/>
      <c r="V363" s="231"/>
      <c r="W363" s="231"/>
      <c r="X363" s="231"/>
      <c r="Y363" s="231"/>
      <c r="Z363" s="211"/>
      <c r="AA363" s="211"/>
      <c r="AB363" s="211"/>
      <c r="AC363" s="211"/>
      <c r="AD363" s="211"/>
      <c r="AE363" s="211"/>
      <c r="AF363" s="211"/>
      <c r="AG363" s="211" t="s">
        <v>199</v>
      </c>
      <c r="AH363" s="211">
        <v>0</v>
      </c>
      <c r="AI363" s="211"/>
      <c r="AJ363" s="211"/>
      <c r="AK363" s="211"/>
      <c r="AL363" s="211"/>
      <c r="AM363" s="211"/>
      <c r="AN363" s="211"/>
      <c r="AO363" s="211"/>
      <c r="AP363" s="211"/>
      <c r="AQ363" s="211"/>
      <c r="AR363" s="211"/>
      <c r="AS363" s="211"/>
      <c r="AT363" s="211"/>
      <c r="AU363" s="211"/>
      <c r="AV363" s="211"/>
      <c r="AW363" s="211"/>
      <c r="AX363" s="211"/>
      <c r="AY363" s="211"/>
      <c r="AZ363" s="211"/>
      <c r="BA363" s="211"/>
      <c r="BB363" s="211"/>
      <c r="BC363" s="211"/>
      <c r="BD363" s="211"/>
      <c r="BE363" s="211"/>
      <c r="BF363" s="211"/>
      <c r="BG363" s="211"/>
      <c r="BH363" s="211"/>
    </row>
    <row r="364" spans="1:60" ht="22.5" outlineLevel="3" x14ac:dyDescent="0.2">
      <c r="A364" s="228"/>
      <c r="B364" s="229"/>
      <c r="C364" s="273" t="s">
        <v>576</v>
      </c>
      <c r="D364" s="264"/>
      <c r="E364" s="265">
        <v>50.23</v>
      </c>
      <c r="F364" s="231"/>
      <c r="G364" s="231"/>
      <c r="H364" s="231"/>
      <c r="I364" s="231"/>
      <c r="J364" s="231"/>
      <c r="K364" s="231"/>
      <c r="L364" s="231"/>
      <c r="M364" s="231"/>
      <c r="N364" s="230"/>
      <c r="O364" s="230"/>
      <c r="P364" s="230"/>
      <c r="Q364" s="230"/>
      <c r="R364" s="231"/>
      <c r="S364" s="231"/>
      <c r="T364" s="231"/>
      <c r="U364" s="231"/>
      <c r="V364" s="231"/>
      <c r="W364" s="231"/>
      <c r="X364" s="231"/>
      <c r="Y364" s="231"/>
      <c r="Z364" s="211"/>
      <c r="AA364" s="211"/>
      <c r="AB364" s="211"/>
      <c r="AC364" s="211"/>
      <c r="AD364" s="211"/>
      <c r="AE364" s="211"/>
      <c r="AF364" s="211"/>
      <c r="AG364" s="211" t="s">
        <v>199</v>
      </c>
      <c r="AH364" s="211">
        <v>0</v>
      </c>
      <c r="AI364" s="211"/>
      <c r="AJ364" s="211"/>
      <c r="AK364" s="211"/>
      <c r="AL364" s="211"/>
      <c r="AM364" s="211"/>
      <c r="AN364" s="211"/>
      <c r="AO364" s="211"/>
      <c r="AP364" s="211"/>
      <c r="AQ364" s="211"/>
      <c r="AR364" s="211"/>
      <c r="AS364" s="211"/>
      <c r="AT364" s="211"/>
      <c r="AU364" s="211"/>
      <c r="AV364" s="211"/>
      <c r="AW364" s="211"/>
      <c r="AX364" s="211"/>
      <c r="AY364" s="211"/>
      <c r="AZ364" s="211"/>
      <c r="BA364" s="211"/>
      <c r="BB364" s="211"/>
      <c r="BC364" s="211"/>
      <c r="BD364" s="211"/>
      <c r="BE364" s="211"/>
      <c r="BF364" s="211"/>
      <c r="BG364" s="211"/>
      <c r="BH364" s="211"/>
    </row>
    <row r="365" spans="1:60" outlineLevel="3" x14ac:dyDescent="0.2">
      <c r="A365" s="228"/>
      <c r="B365" s="229"/>
      <c r="C365" s="273" t="s">
        <v>577</v>
      </c>
      <c r="D365" s="264"/>
      <c r="E365" s="265">
        <v>44.1</v>
      </c>
      <c r="F365" s="231"/>
      <c r="G365" s="231"/>
      <c r="H365" s="231"/>
      <c r="I365" s="231"/>
      <c r="J365" s="231"/>
      <c r="K365" s="231"/>
      <c r="L365" s="231"/>
      <c r="M365" s="231"/>
      <c r="N365" s="230"/>
      <c r="O365" s="230"/>
      <c r="P365" s="230"/>
      <c r="Q365" s="230"/>
      <c r="R365" s="231"/>
      <c r="S365" s="231"/>
      <c r="T365" s="231"/>
      <c r="U365" s="231"/>
      <c r="V365" s="231"/>
      <c r="W365" s="231"/>
      <c r="X365" s="231"/>
      <c r="Y365" s="231"/>
      <c r="Z365" s="211"/>
      <c r="AA365" s="211"/>
      <c r="AB365" s="211"/>
      <c r="AC365" s="211"/>
      <c r="AD365" s="211"/>
      <c r="AE365" s="211"/>
      <c r="AF365" s="211"/>
      <c r="AG365" s="211" t="s">
        <v>199</v>
      </c>
      <c r="AH365" s="211">
        <v>0</v>
      </c>
      <c r="AI365" s="211"/>
      <c r="AJ365" s="211"/>
      <c r="AK365" s="211"/>
      <c r="AL365" s="211"/>
      <c r="AM365" s="211"/>
      <c r="AN365" s="211"/>
      <c r="AO365" s="211"/>
      <c r="AP365" s="211"/>
      <c r="AQ365" s="211"/>
      <c r="AR365" s="211"/>
      <c r="AS365" s="211"/>
      <c r="AT365" s="211"/>
      <c r="AU365" s="211"/>
      <c r="AV365" s="211"/>
      <c r="AW365" s="211"/>
      <c r="AX365" s="211"/>
      <c r="AY365" s="211"/>
      <c r="AZ365" s="211"/>
      <c r="BA365" s="211"/>
      <c r="BB365" s="211"/>
      <c r="BC365" s="211"/>
      <c r="BD365" s="211"/>
      <c r="BE365" s="211"/>
      <c r="BF365" s="211"/>
      <c r="BG365" s="211"/>
      <c r="BH365" s="211"/>
    </row>
    <row r="366" spans="1:60" x14ac:dyDescent="0.2">
      <c r="A366" s="235" t="s">
        <v>171</v>
      </c>
      <c r="B366" s="236" t="s">
        <v>138</v>
      </c>
      <c r="C366" s="254" t="s">
        <v>139</v>
      </c>
      <c r="D366" s="237"/>
      <c r="E366" s="238"/>
      <c r="F366" s="239"/>
      <c r="G366" s="240">
        <f>SUMIF(AG367:AG457,"&lt;&gt;NOR",G367:G457)</f>
        <v>0</v>
      </c>
      <c r="H366" s="234"/>
      <c r="I366" s="234">
        <f>SUM(I367:I457)</f>
        <v>0</v>
      </c>
      <c r="J366" s="234"/>
      <c r="K366" s="234">
        <f>SUM(K367:K457)</f>
        <v>0</v>
      </c>
      <c r="L366" s="234"/>
      <c r="M366" s="234">
        <f>SUM(M367:M457)</f>
        <v>0</v>
      </c>
      <c r="N366" s="233"/>
      <c r="O366" s="233">
        <f>SUM(O367:O457)</f>
        <v>0.16</v>
      </c>
      <c r="P366" s="233"/>
      <c r="Q366" s="233">
        <f>SUM(Q367:Q457)</f>
        <v>0</v>
      </c>
      <c r="R366" s="234"/>
      <c r="S366" s="234"/>
      <c r="T366" s="234"/>
      <c r="U366" s="234"/>
      <c r="V366" s="234">
        <f>SUM(V367:V457)</f>
        <v>106.11</v>
      </c>
      <c r="W366" s="234"/>
      <c r="X366" s="234"/>
      <c r="Y366" s="234"/>
      <c r="AG366" t="s">
        <v>172</v>
      </c>
    </row>
    <row r="367" spans="1:60" outlineLevel="1" x14ac:dyDescent="0.2">
      <c r="A367" s="242">
        <v>95</v>
      </c>
      <c r="B367" s="243" t="s">
        <v>578</v>
      </c>
      <c r="C367" s="256" t="s">
        <v>579</v>
      </c>
      <c r="D367" s="244" t="s">
        <v>202</v>
      </c>
      <c r="E367" s="245">
        <v>36.863999999999997</v>
      </c>
      <c r="F367" s="246"/>
      <c r="G367" s="247">
        <f>ROUND(E367*F367,2)</f>
        <v>0</v>
      </c>
      <c r="H367" s="232"/>
      <c r="I367" s="231">
        <f>ROUND(E367*H367,2)</f>
        <v>0</v>
      </c>
      <c r="J367" s="232"/>
      <c r="K367" s="231">
        <f>ROUND(E367*J367,2)</f>
        <v>0</v>
      </c>
      <c r="L367" s="231">
        <v>21</v>
      </c>
      <c r="M367" s="231">
        <f>G367*(1+L367/100)</f>
        <v>0</v>
      </c>
      <c r="N367" s="230">
        <v>4.0000000000000003E-5</v>
      </c>
      <c r="O367" s="230">
        <f>ROUND(E367*N367,2)</f>
        <v>0</v>
      </c>
      <c r="P367" s="230">
        <v>0</v>
      </c>
      <c r="Q367" s="230">
        <f>ROUND(E367*P367,2)</f>
        <v>0</v>
      </c>
      <c r="R367" s="231"/>
      <c r="S367" s="231" t="s">
        <v>176</v>
      </c>
      <c r="T367" s="231" t="s">
        <v>176</v>
      </c>
      <c r="U367" s="231">
        <v>7.8E-2</v>
      </c>
      <c r="V367" s="231">
        <f>ROUND(E367*U367,2)</f>
        <v>2.88</v>
      </c>
      <c r="W367" s="231"/>
      <c r="X367" s="231" t="s">
        <v>196</v>
      </c>
      <c r="Y367" s="231" t="s">
        <v>178</v>
      </c>
      <c r="Z367" s="211"/>
      <c r="AA367" s="211"/>
      <c r="AB367" s="211"/>
      <c r="AC367" s="211"/>
      <c r="AD367" s="211"/>
      <c r="AE367" s="211"/>
      <c r="AF367" s="211"/>
      <c r="AG367" s="211" t="s">
        <v>197</v>
      </c>
      <c r="AH367" s="211"/>
      <c r="AI367" s="211"/>
      <c r="AJ367" s="211"/>
      <c r="AK367" s="211"/>
      <c r="AL367" s="211"/>
      <c r="AM367" s="211"/>
      <c r="AN367" s="211"/>
      <c r="AO367" s="211"/>
      <c r="AP367" s="211"/>
      <c r="AQ367" s="211"/>
      <c r="AR367" s="211"/>
      <c r="AS367" s="211"/>
      <c r="AT367" s="211"/>
      <c r="AU367" s="211"/>
      <c r="AV367" s="211"/>
      <c r="AW367" s="211"/>
      <c r="AX367" s="211"/>
      <c r="AY367" s="211"/>
      <c r="AZ367" s="211"/>
      <c r="BA367" s="211"/>
      <c r="BB367" s="211"/>
      <c r="BC367" s="211"/>
      <c r="BD367" s="211"/>
      <c r="BE367" s="211"/>
      <c r="BF367" s="211"/>
      <c r="BG367" s="211"/>
      <c r="BH367" s="211"/>
    </row>
    <row r="368" spans="1:60" outlineLevel="2" x14ac:dyDescent="0.2">
      <c r="A368" s="228"/>
      <c r="B368" s="229"/>
      <c r="C368" s="273" t="s">
        <v>580</v>
      </c>
      <c r="D368" s="264"/>
      <c r="E368" s="265">
        <v>33.792000000000002</v>
      </c>
      <c r="F368" s="231"/>
      <c r="G368" s="231"/>
      <c r="H368" s="231"/>
      <c r="I368" s="231"/>
      <c r="J368" s="231"/>
      <c r="K368" s="231"/>
      <c r="L368" s="231"/>
      <c r="M368" s="231"/>
      <c r="N368" s="230"/>
      <c r="O368" s="230"/>
      <c r="P368" s="230"/>
      <c r="Q368" s="230"/>
      <c r="R368" s="231"/>
      <c r="S368" s="231"/>
      <c r="T368" s="231"/>
      <c r="U368" s="231"/>
      <c r="V368" s="231"/>
      <c r="W368" s="231"/>
      <c r="X368" s="231"/>
      <c r="Y368" s="231"/>
      <c r="Z368" s="211"/>
      <c r="AA368" s="211"/>
      <c r="AB368" s="211"/>
      <c r="AC368" s="211"/>
      <c r="AD368" s="211"/>
      <c r="AE368" s="211"/>
      <c r="AF368" s="211"/>
      <c r="AG368" s="211" t="s">
        <v>199</v>
      </c>
      <c r="AH368" s="211">
        <v>0</v>
      </c>
      <c r="AI368" s="211"/>
      <c r="AJ368" s="211"/>
      <c r="AK368" s="211"/>
      <c r="AL368" s="211"/>
      <c r="AM368" s="211"/>
      <c r="AN368" s="211"/>
      <c r="AO368" s="211"/>
      <c r="AP368" s="211"/>
      <c r="AQ368" s="211"/>
      <c r="AR368" s="211"/>
      <c r="AS368" s="211"/>
      <c r="AT368" s="211"/>
      <c r="AU368" s="211"/>
      <c r="AV368" s="211"/>
      <c r="AW368" s="211"/>
      <c r="AX368" s="211"/>
      <c r="AY368" s="211"/>
      <c r="AZ368" s="211"/>
      <c r="BA368" s="211"/>
      <c r="BB368" s="211"/>
      <c r="BC368" s="211"/>
      <c r="BD368" s="211"/>
      <c r="BE368" s="211"/>
      <c r="BF368" s="211"/>
      <c r="BG368" s="211"/>
      <c r="BH368" s="211"/>
    </row>
    <row r="369" spans="1:60" outlineLevel="3" x14ac:dyDescent="0.2">
      <c r="A369" s="228"/>
      <c r="B369" s="229"/>
      <c r="C369" s="273" t="s">
        <v>581</v>
      </c>
      <c r="D369" s="264"/>
      <c r="E369" s="265">
        <v>3.0720000000000001</v>
      </c>
      <c r="F369" s="231"/>
      <c r="G369" s="231"/>
      <c r="H369" s="231"/>
      <c r="I369" s="231"/>
      <c r="J369" s="231"/>
      <c r="K369" s="231"/>
      <c r="L369" s="231"/>
      <c r="M369" s="231"/>
      <c r="N369" s="230"/>
      <c r="O369" s="230"/>
      <c r="P369" s="230"/>
      <c r="Q369" s="230"/>
      <c r="R369" s="231"/>
      <c r="S369" s="231"/>
      <c r="T369" s="231"/>
      <c r="U369" s="231"/>
      <c r="V369" s="231"/>
      <c r="W369" s="231"/>
      <c r="X369" s="231"/>
      <c r="Y369" s="231"/>
      <c r="Z369" s="211"/>
      <c r="AA369" s="211"/>
      <c r="AB369" s="211"/>
      <c r="AC369" s="211"/>
      <c r="AD369" s="211"/>
      <c r="AE369" s="211"/>
      <c r="AF369" s="211"/>
      <c r="AG369" s="211" t="s">
        <v>199</v>
      </c>
      <c r="AH369" s="211">
        <v>0</v>
      </c>
      <c r="AI369" s="211"/>
      <c r="AJ369" s="211"/>
      <c r="AK369" s="211"/>
      <c r="AL369" s="211"/>
      <c r="AM369" s="211"/>
      <c r="AN369" s="211"/>
      <c r="AO369" s="211"/>
      <c r="AP369" s="211"/>
      <c r="AQ369" s="211"/>
      <c r="AR369" s="211"/>
      <c r="AS369" s="211"/>
      <c r="AT369" s="211"/>
      <c r="AU369" s="211"/>
      <c r="AV369" s="211"/>
      <c r="AW369" s="211"/>
      <c r="AX369" s="211"/>
      <c r="AY369" s="211"/>
      <c r="AZ369" s="211"/>
      <c r="BA369" s="211"/>
      <c r="BB369" s="211"/>
      <c r="BC369" s="211"/>
      <c r="BD369" s="211"/>
      <c r="BE369" s="211"/>
      <c r="BF369" s="211"/>
      <c r="BG369" s="211"/>
      <c r="BH369" s="211"/>
    </row>
    <row r="370" spans="1:60" outlineLevel="1" x14ac:dyDescent="0.2">
      <c r="A370" s="242">
        <v>96</v>
      </c>
      <c r="B370" s="243" t="s">
        <v>582</v>
      </c>
      <c r="C370" s="256" t="s">
        <v>583</v>
      </c>
      <c r="D370" s="244" t="s">
        <v>202</v>
      </c>
      <c r="E370" s="245">
        <v>669.18674999999996</v>
      </c>
      <c r="F370" s="246"/>
      <c r="G370" s="247">
        <f>ROUND(E370*F370,2)</f>
        <v>0</v>
      </c>
      <c r="H370" s="232"/>
      <c r="I370" s="231">
        <f>ROUND(E370*H370,2)</f>
        <v>0</v>
      </c>
      <c r="J370" s="232"/>
      <c r="K370" s="231">
        <f>ROUND(E370*J370,2)</f>
        <v>0</v>
      </c>
      <c r="L370" s="231">
        <v>21</v>
      </c>
      <c r="M370" s="231">
        <f>G370*(1+L370/100)</f>
        <v>0</v>
      </c>
      <c r="N370" s="230">
        <v>0</v>
      </c>
      <c r="O370" s="230">
        <f>ROUND(E370*N370,2)</f>
        <v>0</v>
      </c>
      <c r="P370" s="230">
        <v>0</v>
      </c>
      <c r="Q370" s="230">
        <f>ROUND(E370*P370,2)</f>
        <v>0</v>
      </c>
      <c r="R370" s="231"/>
      <c r="S370" s="231" t="s">
        <v>176</v>
      </c>
      <c r="T370" s="231" t="s">
        <v>176</v>
      </c>
      <c r="U370" s="231">
        <v>4.7499999999999999E-3</v>
      </c>
      <c r="V370" s="231">
        <f>ROUND(E370*U370,2)</f>
        <v>3.18</v>
      </c>
      <c r="W370" s="231"/>
      <c r="X370" s="231" t="s">
        <v>196</v>
      </c>
      <c r="Y370" s="231" t="s">
        <v>178</v>
      </c>
      <c r="Z370" s="211"/>
      <c r="AA370" s="211"/>
      <c r="AB370" s="211"/>
      <c r="AC370" s="211"/>
      <c r="AD370" s="211"/>
      <c r="AE370" s="211"/>
      <c r="AF370" s="211"/>
      <c r="AG370" s="211" t="s">
        <v>197</v>
      </c>
      <c r="AH370" s="211"/>
      <c r="AI370" s="211"/>
      <c r="AJ370" s="211"/>
      <c r="AK370" s="211"/>
      <c r="AL370" s="211"/>
      <c r="AM370" s="211"/>
      <c r="AN370" s="211"/>
      <c r="AO370" s="211"/>
      <c r="AP370" s="211"/>
      <c r="AQ370" s="211"/>
      <c r="AR370" s="211"/>
      <c r="AS370" s="211"/>
      <c r="AT370" s="211"/>
      <c r="AU370" s="211"/>
      <c r="AV370" s="211"/>
      <c r="AW370" s="211"/>
      <c r="AX370" s="211"/>
      <c r="AY370" s="211"/>
      <c r="AZ370" s="211"/>
      <c r="BA370" s="211"/>
      <c r="BB370" s="211"/>
      <c r="BC370" s="211"/>
      <c r="BD370" s="211"/>
      <c r="BE370" s="211"/>
      <c r="BF370" s="211"/>
      <c r="BG370" s="211"/>
      <c r="BH370" s="211"/>
    </row>
    <row r="371" spans="1:60" ht="22.5" outlineLevel="2" x14ac:dyDescent="0.2">
      <c r="A371" s="228"/>
      <c r="B371" s="229"/>
      <c r="C371" s="273" t="s">
        <v>274</v>
      </c>
      <c r="D371" s="264"/>
      <c r="E371" s="265">
        <v>51.947499999999998</v>
      </c>
      <c r="F371" s="231"/>
      <c r="G371" s="231"/>
      <c r="H371" s="231"/>
      <c r="I371" s="231"/>
      <c r="J371" s="231"/>
      <c r="K371" s="231"/>
      <c r="L371" s="231"/>
      <c r="M371" s="231"/>
      <c r="N371" s="230"/>
      <c r="O371" s="230"/>
      <c r="P371" s="230"/>
      <c r="Q371" s="230"/>
      <c r="R371" s="231"/>
      <c r="S371" s="231"/>
      <c r="T371" s="231"/>
      <c r="U371" s="231"/>
      <c r="V371" s="231"/>
      <c r="W371" s="231"/>
      <c r="X371" s="231"/>
      <c r="Y371" s="231"/>
      <c r="Z371" s="211"/>
      <c r="AA371" s="211"/>
      <c r="AB371" s="211"/>
      <c r="AC371" s="211"/>
      <c r="AD371" s="211"/>
      <c r="AE371" s="211"/>
      <c r="AF371" s="211"/>
      <c r="AG371" s="211" t="s">
        <v>199</v>
      </c>
      <c r="AH371" s="211">
        <v>0</v>
      </c>
      <c r="AI371" s="211"/>
      <c r="AJ371" s="211"/>
      <c r="AK371" s="211"/>
      <c r="AL371" s="211"/>
      <c r="AM371" s="211"/>
      <c r="AN371" s="211"/>
      <c r="AO371" s="211"/>
      <c r="AP371" s="211"/>
      <c r="AQ371" s="211"/>
      <c r="AR371" s="211"/>
      <c r="AS371" s="211"/>
      <c r="AT371" s="211"/>
      <c r="AU371" s="211"/>
      <c r="AV371" s="211"/>
      <c r="AW371" s="211"/>
      <c r="AX371" s="211"/>
      <c r="AY371" s="211"/>
      <c r="AZ371" s="211"/>
      <c r="BA371" s="211"/>
      <c r="BB371" s="211"/>
      <c r="BC371" s="211"/>
      <c r="BD371" s="211"/>
      <c r="BE371" s="211"/>
      <c r="BF371" s="211"/>
      <c r="BG371" s="211"/>
      <c r="BH371" s="211"/>
    </row>
    <row r="372" spans="1:60" outlineLevel="3" x14ac:dyDescent="0.2">
      <c r="A372" s="228"/>
      <c r="B372" s="229"/>
      <c r="C372" s="273" t="s">
        <v>275</v>
      </c>
      <c r="D372" s="264"/>
      <c r="E372" s="265">
        <v>17.440000000000001</v>
      </c>
      <c r="F372" s="231"/>
      <c r="G372" s="231"/>
      <c r="H372" s="231"/>
      <c r="I372" s="231"/>
      <c r="J372" s="231"/>
      <c r="K372" s="231"/>
      <c r="L372" s="231"/>
      <c r="M372" s="231"/>
      <c r="N372" s="230"/>
      <c r="O372" s="230"/>
      <c r="P372" s="230"/>
      <c r="Q372" s="230"/>
      <c r="R372" s="231"/>
      <c r="S372" s="231"/>
      <c r="T372" s="231"/>
      <c r="U372" s="231"/>
      <c r="V372" s="231"/>
      <c r="W372" s="231"/>
      <c r="X372" s="231"/>
      <c r="Y372" s="231"/>
      <c r="Z372" s="211"/>
      <c r="AA372" s="211"/>
      <c r="AB372" s="211"/>
      <c r="AC372" s="211"/>
      <c r="AD372" s="211"/>
      <c r="AE372" s="211"/>
      <c r="AF372" s="211"/>
      <c r="AG372" s="211" t="s">
        <v>199</v>
      </c>
      <c r="AH372" s="211">
        <v>0</v>
      </c>
      <c r="AI372" s="211"/>
      <c r="AJ372" s="211"/>
      <c r="AK372" s="211"/>
      <c r="AL372" s="211"/>
      <c r="AM372" s="211"/>
      <c r="AN372" s="211"/>
      <c r="AO372" s="211"/>
      <c r="AP372" s="211"/>
      <c r="AQ372" s="211"/>
      <c r="AR372" s="211"/>
      <c r="AS372" s="211"/>
      <c r="AT372" s="211"/>
      <c r="AU372" s="211"/>
      <c r="AV372" s="211"/>
      <c r="AW372" s="211"/>
      <c r="AX372" s="211"/>
      <c r="AY372" s="211"/>
      <c r="AZ372" s="211"/>
      <c r="BA372" s="211"/>
      <c r="BB372" s="211"/>
      <c r="BC372" s="211"/>
      <c r="BD372" s="211"/>
      <c r="BE372" s="211"/>
      <c r="BF372" s="211"/>
      <c r="BG372" s="211"/>
      <c r="BH372" s="211"/>
    </row>
    <row r="373" spans="1:60" outlineLevel="3" x14ac:dyDescent="0.2">
      <c r="A373" s="228"/>
      <c r="B373" s="229"/>
      <c r="C373" s="273" t="s">
        <v>276</v>
      </c>
      <c r="D373" s="264"/>
      <c r="E373" s="265">
        <v>11.49</v>
      </c>
      <c r="F373" s="231"/>
      <c r="G373" s="231"/>
      <c r="H373" s="231"/>
      <c r="I373" s="231"/>
      <c r="J373" s="231"/>
      <c r="K373" s="231"/>
      <c r="L373" s="231"/>
      <c r="M373" s="231"/>
      <c r="N373" s="230"/>
      <c r="O373" s="230"/>
      <c r="P373" s="230"/>
      <c r="Q373" s="230"/>
      <c r="R373" s="231"/>
      <c r="S373" s="231"/>
      <c r="T373" s="231"/>
      <c r="U373" s="231"/>
      <c r="V373" s="231"/>
      <c r="W373" s="231"/>
      <c r="X373" s="231"/>
      <c r="Y373" s="231"/>
      <c r="Z373" s="211"/>
      <c r="AA373" s="211"/>
      <c r="AB373" s="211"/>
      <c r="AC373" s="211"/>
      <c r="AD373" s="211"/>
      <c r="AE373" s="211"/>
      <c r="AF373" s="211"/>
      <c r="AG373" s="211" t="s">
        <v>199</v>
      </c>
      <c r="AH373" s="211">
        <v>0</v>
      </c>
      <c r="AI373" s="211"/>
      <c r="AJ373" s="211"/>
      <c r="AK373" s="211"/>
      <c r="AL373" s="211"/>
      <c r="AM373" s="211"/>
      <c r="AN373" s="211"/>
      <c r="AO373" s="211"/>
      <c r="AP373" s="211"/>
      <c r="AQ373" s="211"/>
      <c r="AR373" s="211"/>
      <c r="AS373" s="211"/>
      <c r="AT373" s="211"/>
      <c r="AU373" s="211"/>
      <c r="AV373" s="211"/>
      <c r="AW373" s="211"/>
      <c r="AX373" s="211"/>
      <c r="AY373" s="211"/>
      <c r="AZ373" s="211"/>
      <c r="BA373" s="211"/>
      <c r="BB373" s="211"/>
      <c r="BC373" s="211"/>
      <c r="BD373" s="211"/>
      <c r="BE373" s="211"/>
      <c r="BF373" s="211"/>
      <c r="BG373" s="211"/>
      <c r="BH373" s="211"/>
    </row>
    <row r="374" spans="1:60" ht="22.5" outlineLevel="3" x14ac:dyDescent="0.2">
      <c r="A374" s="228"/>
      <c r="B374" s="229"/>
      <c r="C374" s="273" t="s">
        <v>277</v>
      </c>
      <c r="D374" s="264"/>
      <c r="E374" s="265">
        <v>143.53424999999999</v>
      </c>
      <c r="F374" s="231"/>
      <c r="G374" s="231"/>
      <c r="H374" s="231"/>
      <c r="I374" s="231"/>
      <c r="J374" s="231"/>
      <c r="K374" s="231"/>
      <c r="L374" s="231"/>
      <c r="M374" s="231"/>
      <c r="N374" s="230"/>
      <c r="O374" s="230"/>
      <c r="P374" s="230"/>
      <c r="Q374" s="230"/>
      <c r="R374" s="231"/>
      <c r="S374" s="231"/>
      <c r="T374" s="231"/>
      <c r="U374" s="231"/>
      <c r="V374" s="231"/>
      <c r="W374" s="231"/>
      <c r="X374" s="231"/>
      <c r="Y374" s="231"/>
      <c r="Z374" s="211"/>
      <c r="AA374" s="211"/>
      <c r="AB374" s="211"/>
      <c r="AC374" s="211"/>
      <c r="AD374" s="211"/>
      <c r="AE374" s="211"/>
      <c r="AF374" s="211"/>
      <c r="AG374" s="211" t="s">
        <v>199</v>
      </c>
      <c r="AH374" s="211">
        <v>0</v>
      </c>
      <c r="AI374" s="211"/>
      <c r="AJ374" s="211"/>
      <c r="AK374" s="211"/>
      <c r="AL374" s="211"/>
      <c r="AM374" s="211"/>
      <c r="AN374" s="211"/>
      <c r="AO374" s="211"/>
      <c r="AP374" s="211"/>
      <c r="AQ374" s="211"/>
      <c r="AR374" s="211"/>
      <c r="AS374" s="211"/>
      <c r="AT374" s="211"/>
      <c r="AU374" s="211"/>
      <c r="AV374" s="211"/>
      <c r="AW374" s="211"/>
      <c r="AX374" s="211"/>
      <c r="AY374" s="211"/>
      <c r="AZ374" s="211"/>
      <c r="BA374" s="211"/>
      <c r="BB374" s="211"/>
      <c r="BC374" s="211"/>
      <c r="BD374" s="211"/>
      <c r="BE374" s="211"/>
      <c r="BF374" s="211"/>
      <c r="BG374" s="211"/>
      <c r="BH374" s="211"/>
    </row>
    <row r="375" spans="1:60" ht="22.5" outlineLevel="3" x14ac:dyDescent="0.2">
      <c r="A375" s="228"/>
      <c r="B375" s="229"/>
      <c r="C375" s="273" t="s">
        <v>278</v>
      </c>
      <c r="D375" s="264"/>
      <c r="E375" s="265">
        <v>21.31</v>
      </c>
      <c r="F375" s="231"/>
      <c r="G375" s="231"/>
      <c r="H375" s="231"/>
      <c r="I375" s="231"/>
      <c r="J375" s="231"/>
      <c r="K375" s="231"/>
      <c r="L375" s="231"/>
      <c r="M375" s="231"/>
      <c r="N375" s="230"/>
      <c r="O375" s="230"/>
      <c r="P375" s="230"/>
      <c r="Q375" s="230"/>
      <c r="R375" s="231"/>
      <c r="S375" s="231"/>
      <c r="T375" s="231"/>
      <c r="U375" s="231"/>
      <c r="V375" s="231"/>
      <c r="W375" s="231"/>
      <c r="X375" s="231"/>
      <c r="Y375" s="231"/>
      <c r="Z375" s="211"/>
      <c r="AA375" s="211"/>
      <c r="AB375" s="211"/>
      <c r="AC375" s="211"/>
      <c r="AD375" s="211"/>
      <c r="AE375" s="211"/>
      <c r="AF375" s="211"/>
      <c r="AG375" s="211" t="s">
        <v>199</v>
      </c>
      <c r="AH375" s="211">
        <v>0</v>
      </c>
      <c r="AI375" s="211"/>
      <c r="AJ375" s="211"/>
      <c r="AK375" s="211"/>
      <c r="AL375" s="211"/>
      <c r="AM375" s="211"/>
      <c r="AN375" s="211"/>
      <c r="AO375" s="211"/>
      <c r="AP375" s="211"/>
      <c r="AQ375" s="211"/>
      <c r="AR375" s="211"/>
      <c r="AS375" s="211"/>
      <c r="AT375" s="211"/>
      <c r="AU375" s="211"/>
      <c r="AV375" s="211"/>
      <c r="AW375" s="211"/>
      <c r="AX375" s="211"/>
      <c r="AY375" s="211"/>
      <c r="AZ375" s="211"/>
      <c r="BA375" s="211"/>
      <c r="BB375" s="211"/>
      <c r="BC375" s="211"/>
      <c r="BD375" s="211"/>
      <c r="BE375" s="211"/>
      <c r="BF375" s="211"/>
      <c r="BG375" s="211"/>
      <c r="BH375" s="211"/>
    </row>
    <row r="376" spans="1:60" outlineLevel="3" x14ac:dyDescent="0.2">
      <c r="A376" s="228"/>
      <c r="B376" s="229"/>
      <c r="C376" s="273" t="s">
        <v>279</v>
      </c>
      <c r="D376" s="264"/>
      <c r="E376" s="265">
        <v>31.283999999999999</v>
      </c>
      <c r="F376" s="231"/>
      <c r="G376" s="231"/>
      <c r="H376" s="231"/>
      <c r="I376" s="231"/>
      <c r="J376" s="231"/>
      <c r="K376" s="231"/>
      <c r="L376" s="231"/>
      <c r="M376" s="231"/>
      <c r="N376" s="230"/>
      <c r="O376" s="230"/>
      <c r="P376" s="230"/>
      <c r="Q376" s="230"/>
      <c r="R376" s="231"/>
      <c r="S376" s="231"/>
      <c r="T376" s="231"/>
      <c r="U376" s="231"/>
      <c r="V376" s="231"/>
      <c r="W376" s="231"/>
      <c r="X376" s="231"/>
      <c r="Y376" s="231"/>
      <c r="Z376" s="211"/>
      <c r="AA376" s="211"/>
      <c r="AB376" s="211"/>
      <c r="AC376" s="211"/>
      <c r="AD376" s="211"/>
      <c r="AE376" s="211"/>
      <c r="AF376" s="211"/>
      <c r="AG376" s="211" t="s">
        <v>199</v>
      </c>
      <c r="AH376" s="211">
        <v>0</v>
      </c>
      <c r="AI376" s="211"/>
      <c r="AJ376" s="211"/>
      <c r="AK376" s="211"/>
      <c r="AL376" s="211"/>
      <c r="AM376" s="211"/>
      <c r="AN376" s="211"/>
      <c r="AO376" s="211"/>
      <c r="AP376" s="211"/>
      <c r="AQ376" s="211"/>
      <c r="AR376" s="211"/>
      <c r="AS376" s="211"/>
      <c r="AT376" s="211"/>
      <c r="AU376" s="211"/>
      <c r="AV376" s="211"/>
      <c r="AW376" s="211"/>
      <c r="AX376" s="211"/>
      <c r="AY376" s="211"/>
      <c r="AZ376" s="211"/>
      <c r="BA376" s="211"/>
      <c r="BB376" s="211"/>
      <c r="BC376" s="211"/>
      <c r="BD376" s="211"/>
      <c r="BE376" s="211"/>
      <c r="BF376" s="211"/>
      <c r="BG376" s="211"/>
      <c r="BH376" s="211"/>
    </row>
    <row r="377" spans="1:60" outlineLevel="3" x14ac:dyDescent="0.2">
      <c r="A377" s="228"/>
      <c r="B377" s="229"/>
      <c r="C377" s="273" t="s">
        <v>280</v>
      </c>
      <c r="D377" s="264"/>
      <c r="E377" s="265">
        <v>150.2175</v>
      </c>
      <c r="F377" s="231"/>
      <c r="G377" s="231"/>
      <c r="H377" s="231"/>
      <c r="I377" s="231"/>
      <c r="J377" s="231"/>
      <c r="K377" s="231"/>
      <c r="L377" s="231"/>
      <c r="M377" s="231"/>
      <c r="N377" s="230"/>
      <c r="O377" s="230"/>
      <c r="P377" s="230"/>
      <c r="Q377" s="230"/>
      <c r="R377" s="231"/>
      <c r="S377" s="231"/>
      <c r="T377" s="231"/>
      <c r="U377" s="231"/>
      <c r="V377" s="231"/>
      <c r="W377" s="231"/>
      <c r="X377" s="231"/>
      <c r="Y377" s="231"/>
      <c r="Z377" s="211"/>
      <c r="AA377" s="211"/>
      <c r="AB377" s="211"/>
      <c r="AC377" s="211"/>
      <c r="AD377" s="211"/>
      <c r="AE377" s="211"/>
      <c r="AF377" s="211"/>
      <c r="AG377" s="211" t="s">
        <v>199</v>
      </c>
      <c r="AH377" s="211">
        <v>0</v>
      </c>
      <c r="AI377" s="211"/>
      <c r="AJ377" s="211"/>
      <c r="AK377" s="211"/>
      <c r="AL377" s="211"/>
      <c r="AM377" s="211"/>
      <c r="AN377" s="211"/>
      <c r="AO377" s="211"/>
      <c r="AP377" s="211"/>
      <c r="AQ377" s="211"/>
      <c r="AR377" s="211"/>
      <c r="AS377" s="211"/>
      <c r="AT377" s="211"/>
      <c r="AU377" s="211"/>
      <c r="AV377" s="211"/>
      <c r="AW377" s="211"/>
      <c r="AX377" s="211"/>
      <c r="AY377" s="211"/>
      <c r="AZ377" s="211"/>
      <c r="BA377" s="211"/>
      <c r="BB377" s="211"/>
      <c r="BC377" s="211"/>
      <c r="BD377" s="211"/>
      <c r="BE377" s="211"/>
      <c r="BF377" s="211"/>
      <c r="BG377" s="211"/>
      <c r="BH377" s="211"/>
    </row>
    <row r="378" spans="1:60" outlineLevel="3" x14ac:dyDescent="0.2">
      <c r="A378" s="228"/>
      <c r="B378" s="229"/>
      <c r="C378" s="273" t="s">
        <v>281</v>
      </c>
      <c r="D378" s="264"/>
      <c r="E378" s="265">
        <v>43.158000000000001</v>
      </c>
      <c r="F378" s="231"/>
      <c r="G378" s="231"/>
      <c r="H378" s="231"/>
      <c r="I378" s="231"/>
      <c r="J378" s="231"/>
      <c r="K378" s="231"/>
      <c r="L378" s="231"/>
      <c r="M378" s="231"/>
      <c r="N378" s="230"/>
      <c r="O378" s="230"/>
      <c r="P378" s="230"/>
      <c r="Q378" s="230"/>
      <c r="R378" s="231"/>
      <c r="S378" s="231"/>
      <c r="T378" s="231"/>
      <c r="U378" s="231"/>
      <c r="V378" s="231"/>
      <c r="W378" s="231"/>
      <c r="X378" s="231"/>
      <c r="Y378" s="231"/>
      <c r="Z378" s="211"/>
      <c r="AA378" s="211"/>
      <c r="AB378" s="211"/>
      <c r="AC378" s="211"/>
      <c r="AD378" s="211"/>
      <c r="AE378" s="211"/>
      <c r="AF378" s="211"/>
      <c r="AG378" s="211" t="s">
        <v>199</v>
      </c>
      <c r="AH378" s="211">
        <v>0</v>
      </c>
      <c r="AI378" s="211"/>
      <c r="AJ378" s="211"/>
      <c r="AK378" s="211"/>
      <c r="AL378" s="211"/>
      <c r="AM378" s="211"/>
      <c r="AN378" s="211"/>
      <c r="AO378" s="211"/>
      <c r="AP378" s="211"/>
      <c r="AQ378" s="211"/>
      <c r="AR378" s="211"/>
      <c r="AS378" s="211"/>
      <c r="AT378" s="211"/>
      <c r="AU378" s="211"/>
      <c r="AV378" s="211"/>
      <c r="AW378" s="211"/>
      <c r="AX378" s="211"/>
      <c r="AY378" s="211"/>
      <c r="AZ378" s="211"/>
      <c r="BA378" s="211"/>
      <c r="BB378" s="211"/>
      <c r="BC378" s="211"/>
      <c r="BD378" s="211"/>
      <c r="BE378" s="211"/>
      <c r="BF378" s="211"/>
      <c r="BG378" s="211"/>
      <c r="BH378" s="211"/>
    </row>
    <row r="379" spans="1:60" outlineLevel="3" x14ac:dyDescent="0.2">
      <c r="A379" s="228"/>
      <c r="B379" s="229"/>
      <c r="C379" s="273" t="s">
        <v>282</v>
      </c>
      <c r="D379" s="264"/>
      <c r="E379" s="265">
        <v>2.8439999999999999</v>
      </c>
      <c r="F379" s="231"/>
      <c r="G379" s="231"/>
      <c r="H379" s="231"/>
      <c r="I379" s="231"/>
      <c r="J379" s="231"/>
      <c r="K379" s="231"/>
      <c r="L379" s="231"/>
      <c r="M379" s="231"/>
      <c r="N379" s="230"/>
      <c r="O379" s="230"/>
      <c r="P379" s="230"/>
      <c r="Q379" s="230"/>
      <c r="R379" s="231"/>
      <c r="S379" s="231"/>
      <c r="T379" s="231"/>
      <c r="U379" s="231"/>
      <c r="V379" s="231"/>
      <c r="W379" s="231"/>
      <c r="X379" s="231"/>
      <c r="Y379" s="231"/>
      <c r="Z379" s="211"/>
      <c r="AA379" s="211"/>
      <c r="AB379" s="211"/>
      <c r="AC379" s="211"/>
      <c r="AD379" s="211"/>
      <c r="AE379" s="211"/>
      <c r="AF379" s="211"/>
      <c r="AG379" s="211" t="s">
        <v>199</v>
      </c>
      <c r="AH379" s="211">
        <v>0</v>
      </c>
      <c r="AI379" s="211"/>
      <c r="AJ379" s="211"/>
      <c r="AK379" s="211"/>
      <c r="AL379" s="211"/>
      <c r="AM379" s="211"/>
      <c r="AN379" s="211"/>
      <c r="AO379" s="211"/>
      <c r="AP379" s="211"/>
      <c r="AQ379" s="211"/>
      <c r="AR379" s="211"/>
      <c r="AS379" s="211"/>
      <c r="AT379" s="211"/>
      <c r="AU379" s="211"/>
      <c r="AV379" s="211"/>
      <c r="AW379" s="211"/>
      <c r="AX379" s="211"/>
      <c r="AY379" s="211"/>
      <c r="AZ379" s="211"/>
      <c r="BA379" s="211"/>
      <c r="BB379" s="211"/>
      <c r="BC379" s="211"/>
      <c r="BD379" s="211"/>
      <c r="BE379" s="211"/>
      <c r="BF379" s="211"/>
      <c r="BG379" s="211"/>
      <c r="BH379" s="211"/>
    </row>
    <row r="380" spans="1:60" outlineLevel="3" x14ac:dyDescent="0.2">
      <c r="A380" s="228"/>
      <c r="B380" s="229"/>
      <c r="C380" s="273" t="s">
        <v>283</v>
      </c>
      <c r="D380" s="264"/>
      <c r="E380" s="265">
        <v>10.8</v>
      </c>
      <c r="F380" s="231"/>
      <c r="G380" s="231"/>
      <c r="H380" s="231"/>
      <c r="I380" s="231"/>
      <c r="J380" s="231"/>
      <c r="K380" s="231"/>
      <c r="L380" s="231"/>
      <c r="M380" s="231"/>
      <c r="N380" s="230"/>
      <c r="O380" s="230"/>
      <c r="P380" s="230"/>
      <c r="Q380" s="230"/>
      <c r="R380" s="231"/>
      <c r="S380" s="231"/>
      <c r="T380" s="231"/>
      <c r="U380" s="231"/>
      <c r="V380" s="231"/>
      <c r="W380" s="231"/>
      <c r="X380" s="231"/>
      <c r="Y380" s="231"/>
      <c r="Z380" s="211"/>
      <c r="AA380" s="211"/>
      <c r="AB380" s="211"/>
      <c r="AC380" s="211"/>
      <c r="AD380" s="211"/>
      <c r="AE380" s="211"/>
      <c r="AF380" s="211"/>
      <c r="AG380" s="211" t="s">
        <v>199</v>
      </c>
      <c r="AH380" s="211">
        <v>0</v>
      </c>
      <c r="AI380" s="211"/>
      <c r="AJ380" s="211"/>
      <c r="AK380" s="211"/>
      <c r="AL380" s="211"/>
      <c r="AM380" s="211"/>
      <c r="AN380" s="211"/>
      <c r="AO380" s="211"/>
      <c r="AP380" s="211"/>
      <c r="AQ380" s="211"/>
      <c r="AR380" s="211"/>
      <c r="AS380" s="211"/>
      <c r="AT380" s="211"/>
      <c r="AU380" s="211"/>
      <c r="AV380" s="211"/>
      <c r="AW380" s="211"/>
      <c r="AX380" s="211"/>
      <c r="AY380" s="211"/>
      <c r="AZ380" s="211"/>
      <c r="BA380" s="211"/>
      <c r="BB380" s="211"/>
      <c r="BC380" s="211"/>
      <c r="BD380" s="211"/>
      <c r="BE380" s="211"/>
      <c r="BF380" s="211"/>
      <c r="BG380" s="211"/>
      <c r="BH380" s="211"/>
    </row>
    <row r="381" spans="1:60" outlineLevel="3" x14ac:dyDescent="0.2">
      <c r="A381" s="228"/>
      <c r="B381" s="229"/>
      <c r="C381" s="273" t="s">
        <v>284</v>
      </c>
      <c r="D381" s="264"/>
      <c r="E381" s="265">
        <v>44.030500000000004</v>
      </c>
      <c r="F381" s="231"/>
      <c r="G381" s="231"/>
      <c r="H381" s="231"/>
      <c r="I381" s="231"/>
      <c r="J381" s="231"/>
      <c r="K381" s="231"/>
      <c r="L381" s="231"/>
      <c r="M381" s="231"/>
      <c r="N381" s="230"/>
      <c r="O381" s="230"/>
      <c r="P381" s="230"/>
      <c r="Q381" s="230"/>
      <c r="R381" s="231"/>
      <c r="S381" s="231"/>
      <c r="T381" s="231"/>
      <c r="U381" s="231"/>
      <c r="V381" s="231"/>
      <c r="W381" s="231"/>
      <c r="X381" s="231"/>
      <c r="Y381" s="231"/>
      <c r="Z381" s="211"/>
      <c r="AA381" s="211"/>
      <c r="AB381" s="211"/>
      <c r="AC381" s="211"/>
      <c r="AD381" s="211"/>
      <c r="AE381" s="211"/>
      <c r="AF381" s="211"/>
      <c r="AG381" s="211" t="s">
        <v>199</v>
      </c>
      <c r="AH381" s="211">
        <v>0</v>
      </c>
      <c r="AI381" s="211"/>
      <c r="AJ381" s="211"/>
      <c r="AK381" s="211"/>
      <c r="AL381" s="211"/>
      <c r="AM381" s="211"/>
      <c r="AN381" s="211"/>
      <c r="AO381" s="211"/>
      <c r="AP381" s="211"/>
      <c r="AQ381" s="211"/>
      <c r="AR381" s="211"/>
      <c r="AS381" s="211"/>
      <c r="AT381" s="211"/>
      <c r="AU381" s="211"/>
      <c r="AV381" s="211"/>
      <c r="AW381" s="211"/>
      <c r="AX381" s="211"/>
      <c r="AY381" s="211"/>
      <c r="AZ381" s="211"/>
      <c r="BA381" s="211"/>
      <c r="BB381" s="211"/>
      <c r="BC381" s="211"/>
      <c r="BD381" s="211"/>
      <c r="BE381" s="211"/>
      <c r="BF381" s="211"/>
      <c r="BG381" s="211"/>
      <c r="BH381" s="211"/>
    </row>
    <row r="382" spans="1:60" outlineLevel="3" x14ac:dyDescent="0.2">
      <c r="A382" s="228"/>
      <c r="B382" s="229"/>
      <c r="C382" s="273" t="s">
        <v>285</v>
      </c>
      <c r="D382" s="264"/>
      <c r="E382" s="265">
        <v>2.8439999999999999</v>
      </c>
      <c r="F382" s="231"/>
      <c r="G382" s="231"/>
      <c r="H382" s="231"/>
      <c r="I382" s="231"/>
      <c r="J382" s="231"/>
      <c r="K382" s="231"/>
      <c r="L382" s="231"/>
      <c r="M382" s="231"/>
      <c r="N382" s="230"/>
      <c r="O382" s="230"/>
      <c r="P382" s="230"/>
      <c r="Q382" s="230"/>
      <c r="R382" s="231"/>
      <c r="S382" s="231"/>
      <c r="T382" s="231"/>
      <c r="U382" s="231"/>
      <c r="V382" s="231"/>
      <c r="W382" s="231"/>
      <c r="X382" s="231"/>
      <c r="Y382" s="231"/>
      <c r="Z382" s="211"/>
      <c r="AA382" s="211"/>
      <c r="AB382" s="211"/>
      <c r="AC382" s="211"/>
      <c r="AD382" s="211"/>
      <c r="AE382" s="211"/>
      <c r="AF382" s="211"/>
      <c r="AG382" s="211" t="s">
        <v>199</v>
      </c>
      <c r="AH382" s="211">
        <v>0</v>
      </c>
      <c r="AI382" s="211"/>
      <c r="AJ382" s="211"/>
      <c r="AK382" s="211"/>
      <c r="AL382" s="211"/>
      <c r="AM382" s="211"/>
      <c r="AN382" s="211"/>
      <c r="AO382" s="211"/>
      <c r="AP382" s="211"/>
      <c r="AQ382" s="211"/>
      <c r="AR382" s="211"/>
      <c r="AS382" s="211"/>
      <c r="AT382" s="211"/>
      <c r="AU382" s="211"/>
      <c r="AV382" s="211"/>
      <c r="AW382" s="211"/>
      <c r="AX382" s="211"/>
      <c r="AY382" s="211"/>
      <c r="AZ382" s="211"/>
      <c r="BA382" s="211"/>
      <c r="BB382" s="211"/>
      <c r="BC382" s="211"/>
      <c r="BD382" s="211"/>
      <c r="BE382" s="211"/>
      <c r="BF382" s="211"/>
      <c r="BG382" s="211"/>
      <c r="BH382" s="211"/>
    </row>
    <row r="383" spans="1:60" outlineLevel="3" x14ac:dyDescent="0.2">
      <c r="A383" s="228"/>
      <c r="B383" s="229"/>
      <c r="C383" s="273" t="s">
        <v>286</v>
      </c>
      <c r="D383" s="264"/>
      <c r="E383" s="265">
        <v>12.861000000000001</v>
      </c>
      <c r="F383" s="231"/>
      <c r="G383" s="231"/>
      <c r="H383" s="231"/>
      <c r="I383" s="231"/>
      <c r="J383" s="231"/>
      <c r="K383" s="231"/>
      <c r="L383" s="231"/>
      <c r="M383" s="231"/>
      <c r="N383" s="230"/>
      <c r="O383" s="230"/>
      <c r="P383" s="230"/>
      <c r="Q383" s="230"/>
      <c r="R383" s="231"/>
      <c r="S383" s="231"/>
      <c r="T383" s="231"/>
      <c r="U383" s="231"/>
      <c r="V383" s="231"/>
      <c r="W383" s="231"/>
      <c r="X383" s="231"/>
      <c r="Y383" s="231"/>
      <c r="Z383" s="211"/>
      <c r="AA383" s="211"/>
      <c r="AB383" s="211"/>
      <c r="AC383" s="211"/>
      <c r="AD383" s="211"/>
      <c r="AE383" s="211"/>
      <c r="AF383" s="211"/>
      <c r="AG383" s="211" t="s">
        <v>199</v>
      </c>
      <c r="AH383" s="211">
        <v>0</v>
      </c>
      <c r="AI383" s="211"/>
      <c r="AJ383" s="211"/>
      <c r="AK383" s="211"/>
      <c r="AL383" s="211"/>
      <c r="AM383" s="211"/>
      <c r="AN383" s="211"/>
      <c r="AO383" s="211"/>
      <c r="AP383" s="211"/>
      <c r="AQ383" s="211"/>
      <c r="AR383" s="211"/>
      <c r="AS383" s="211"/>
      <c r="AT383" s="211"/>
      <c r="AU383" s="211"/>
      <c r="AV383" s="211"/>
      <c r="AW383" s="211"/>
      <c r="AX383" s="211"/>
      <c r="AY383" s="211"/>
      <c r="AZ383" s="211"/>
      <c r="BA383" s="211"/>
      <c r="BB383" s="211"/>
      <c r="BC383" s="211"/>
      <c r="BD383" s="211"/>
      <c r="BE383" s="211"/>
      <c r="BF383" s="211"/>
      <c r="BG383" s="211"/>
      <c r="BH383" s="211"/>
    </row>
    <row r="384" spans="1:60" outlineLevel="3" x14ac:dyDescent="0.2">
      <c r="A384" s="228"/>
      <c r="B384" s="229"/>
      <c r="C384" s="273" t="s">
        <v>287</v>
      </c>
      <c r="D384" s="264"/>
      <c r="E384" s="265">
        <v>4.8499999999999996</v>
      </c>
      <c r="F384" s="231"/>
      <c r="G384" s="231"/>
      <c r="H384" s="231"/>
      <c r="I384" s="231"/>
      <c r="J384" s="231"/>
      <c r="K384" s="231"/>
      <c r="L384" s="231"/>
      <c r="M384" s="231"/>
      <c r="N384" s="230"/>
      <c r="O384" s="230"/>
      <c r="P384" s="230"/>
      <c r="Q384" s="230"/>
      <c r="R384" s="231"/>
      <c r="S384" s="231"/>
      <c r="T384" s="231"/>
      <c r="U384" s="231"/>
      <c r="V384" s="231"/>
      <c r="W384" s="231"/>
      <c r="X384" s="231"/>
      <c r="Y384" s="231"/>
      <c r="Z384" s="211"/>
      <c r="AA384" s="211"/>
      <c r="AB384" s="211"/>
      <c r="AC384" s="211"/>
      <c r="AD384" s="211"/>
      <c r="AE384" s="211"/>
      <c r="AF384" s="211"/>
      <c r="AG384" s="211" t="s">
        <v>199</v>
      </c>
      <c r="AH384" s="211">
        <v>0</v>
      </c>
      <c r="AI384" s="211"/>
      <c r="AJ384" s="211"/>
      <c r="AK384" s="211"/>
      <c r="AL384" s="211"/>
      <c r="AM384" s="211"/>
      <c r="AN384" s="211"/>
      <c r="AO384" s="211"/>
      <c r="AP384" s="211"/>
      <c r="AQ384" s="211"/>
      <c r="AR384" s="211"/>
      <c r="AS384" s="211"/>
      <c r="AT384" s="211"/>
      <c r="AU384" s="211"/>
      <c r="AV384" s="211"/>
      <c r="AW384" s="211"/>
      <c r="AX384" s="211"/>
      <c r="AY384" s="211"/>
      <c r="AZ384" s="211"/>
      <c r="BA384" s="211"/>
      <c r="BB384" s="211"/>
      <c r="BC384" s="211"/>
      <c r="BD384" s="211"/>
      <c r="BE384" s="211"/>
      <c r="BF384" s="211"/>
      <c r="BG384" s="211"/>
      <c r="BH384" s="211"/>
    </row>
    <row r="385" spans="1:60" outlineLevel="3" x14ac:dyDescent="0.2">
      <c r="A385" s="228"/>
      <c r="B385" s="229"/>
      <c r="C385" s="273" t="s">
        <v>288</v>
      </c>
      <c r="D385" s="264"/>
      <c r="E385" s="265">
        <v>29.308</v>
      </c>
      <c r="F385" s="231"/>
      <c r="G385" s="231"/>
      <c r="H385" s="231"/>
      <c r="I385" s="231"/>
      <c r="J385" s="231"/>
      <c r="K385" s="231"/>
      <c r="L385" s="231"/>
      <c r="M385" s="231"/>
      <c r="N385" s="230"/>
      <c r="O385" s="230"/>
      <c r="P385" s="230"/>
      <c r="Q385" s="230"/>
      <c r="R385" s="231"/>
      <c r="S385" s="231"/>
      <c r="T385" s="231"/>
      <c r="U385" s="231"/>
      <c r="V385" s="231"/>
      <c r="W385" s="231"/>
      <c r="X385" s="231"/>
      <c r="Y385" s="231"/>
      <c r="Z385" s="211"/>
      <c r="AA385" s="211"/>
      <c r="AB385" s="211"/>
      <c r="AC385" s="211"/>
      <c r="AD385" s="211"/>
      <c r="AE385" s="211"/>
      <c r="AF385" s="211"/>
      <c r="AG385" s="211" t="s">
        <v>199</v>
      </c>
      <c r="AH385" s="211">
        <v>0</v>
      </c>
      <c r="AI385" s="211"/>
      <c r="AJ385" s="211"/>
      <c r="AK385" s="211"/>
      <c r="AL385" s="211"/>
      <c r="AM385" s="211"/>
      <c r="AN385" s="211"/>
      <c r="AO385" s="211"/>
      <c r="AP385" s="211"/>
      <c r="AQ385" s="211"/>
      <c r="AR385" s="211"/>
      <c r="AS385" s="211"/>
      <c r="AT385" s="211"/>
      <c r="AU385" s="211"/>
      <c r="AV385" s="211"/>
      <c r="AW385" s="211"/>
      <c r="AX385" s="211"/>
      <c r="AY385" s="211"/>
      <c r="AZ385" s="211"/>
      <c r="BA385" s="211"/>
      <c r="BB385" s="211"/>
      <c r="BC385" s="211"/>
      <c r="BD385" s="211"/>
      <c r="BE385" s="211"/>
      <c r="BF385" s="211"/>
      <c r="BG385" s="211"/>
      <c r="BH385" s="211"/>
    </row>
    <row r="386" spans="1:60" outlineLevel="3" x14ac:dyDescent="0.2">
      <c r="A386" s="228"/>
      <c r="B386" s="229"/>
      <c r="C386" s="273" t="s">
        <v>289</v>
      </c>
      <c r="D386" s="264"/>
      <c r="E386" s="265">
        <v>9.15</v>
      </c>
      <c r="F386" s="231"/>
      <c r="G386" s="231"/>
      <c r="H386" s="231"/>
      <c r="I386" s="231"/>
      <c r="J386" s="231"/>
      <c r="K386" s="231"/>
      <c r="L386" s="231"/>
      <c r="M386" s="231"/>
      <c r="N386" s="230"/>
      <c r="O386" s="230"/>
      <c r="P386" s="230"/>
      <c r="Q386" s="230"/>
      <c r="R386" s="231"/>
      <c r="S386" s="231"/>
      <c r="T386" s="231"/>
      <c r="U386" s="231"/>
      <c r="V386" s="231"/>
      <c r="W386" s="231"/>
      <c r="X386" s="231"/>
      <c r="Y386" s="231"/>
      <c r="Z386" s="211"/>
      <c r="AA386" s="211"/>
      <c r="AB386" s="211"/>
      <c r="AC386" s="211"/>
      <c r="AD386" s="211"/>
      <c r="AE386" s="211"/>
      <c r="AF386" s="211"/>
      <c r="AG386" s="211" t="s">
        <v>199</v>
      </c>
      <c r="AH386" s="211">
        <v>0</v>
      </c>
      <c r="AI386" s="211"/>
      <c r="AJ386" s="211"/>
      <c r="AK386" s="211"/>
      <c r="AL386" s="211"/>
      <c r="AM386" s="211"/>
      <c r="AN386" s="211"/>
      <c r="AO386" s="211"/>
      <c r="AP386" s="211"/>
      <c r="AQ386" s="211"/>
      <c r="AR386" s="211"/>
      <c r="AS386" s="211"/>
      <c r="AT386" s="211"/>
      <c r="AU386" s="211"/>
      <c r="AV386" s="211"/>
      <c r="AW386" s="211"/>
      <c r="AX386" s="211"/>
      <c r="AY386" s="211"/>
      <c r="AZ386" s="211"/>
      <c r="BA386" s="211"/>
      <c r="BB386" s="211"/>
      <c r="BC386" s="211"/>
      <c r="BD386" s="211"/>
      <c r="BE386" s="211"/>
      <c r="BF386" s="211"/>
      <c r="BG386" s="211"/>
      <c r="BH386" s="211"/>
    </row>
    <row r="387" spans="1:60" outlineLevel="3" x14ac:dyDescent="0.2">
      <c r="A387" s="228"/>
      <c r="B387" s="229"/>
      <c r="C387" s="273" t="s">
        <v>290</v>
      </c>
      <c r="D387" s="264"/>
      <c r="E387" s="265">
        <v>20.815999999999999</v>
      </c>
      <c r="F387" s="231"/>
      <c r="G387" s="231"/>
      <c r="H387" s="231"/>
      <c r="I387" s="231"/>
      <c r="J387" s="231"/>
      <c r="K387" s="231"/>
      <c r="L387" s="231"/>
      <c r="M387" s="231"/>
      <c r="N387" s="230"/>
      <c r="O387" s="230"/>
      <c r="P387" s="230"/>
      <c r="Q387" s="230"/>
      <c r="R387" s="231"/>
      <c r="S387" s="231"/>
      <c r="T387" s="231"/>
      <c r="U387" s="231"/>
      <c r="V387" s="231"/>
      <c r="W387" s="231"/>
      <c r="X387" s="231"/>
      <c r="Y387" s="231"/>
      <c r="Z387" s="211"/>
      <c r="AA387" s="211"/>
      <c r="AB387" s="211"/>
      <c r="AC387" s="211"/>
      <c r="AD387" s="211"/>
      <c r="AE387" s="211"/>
      <c r="AF387" s="211"/>
      <c r="AG387" s="211" t="s">
        <v>199</v>
      </c>
      <c r="AH387" s="211">
        <v>0</v>
      </c>
      <c r="AI387" s="211"/>
      <c r="AJ387" s="211"/>
      <c r="AK387" s="211"/>
      <c r="AL387" s="211"/>
      <c r="AM387" s="211"/>
      <c r="AN387" s="211"/>
      <c r="AO387" s="211"/>
      <c r="AP387" s="211"/>
      <c r="AQ387" s="211"/>
      <c r="AR387" s="211"/>
      <c r="AS387" s="211"/>
      <c r="AT387" s="211"/>
      <c r="AU387" s="211"/>
      <c r="AV387" s="211"/>
      <c r="AW387" s="211"/>
      <c r="AX387" s="211"/>
      <c r="AY387" s="211"/>
      <c r="AZ387" s="211"/>
      <c r="BA387" s="211"/>
      <c r="BB387" s="211"/>
      <c r="BC387" s="211"/>
      <c r="BD387" s="211"/>
      <c r="BE387" s="211"/>
      <c r="BF387" s="211"/>
      <c r="BG387" s="211"/>
      <c r="BH387" s="211"/>
    </row>
    <row r="388" spans="1:60" outlineLevel="3" x14ac:dyDescent="0.2">
      <c r="A388" s="228"/>
      <c r="B388" s="229"/>
      <c r="C388" s="273" t="s">
        <v>291</v>
      </c>
      <c r="D388" s="264"/>
      <c r="E388" s="265">
        <v>7.05</v>
      </c>
      <c r="F388" s="231"/>
      <c r="G388" s="231"/>
      <c r="H388" s="231"/>
      <c r="I388" s="231"/>
      <c r="J388" s="231"/>
      <c r="K388" s="231"/>
      <c r="L388" s="231"/>
      <c r="M388" s="231"/>
      <c r="N388" s="230"/>
      <c r="O388" s="230"/>
      <c r="P388" s="230"/>
      <c r="Q388" s="230"/>
      <c r="R388" s="231"/>
      <c r="S388" s="231"/>
      <c r="T388" s="231"/>
      <c r="U388" s="231"/>
      <c r="V388" s="231"/>
      <c r="W388" s="231"/>
      <c r="X388" s="231"/>
      <c r="Y388" s="231"/>
      <c r="Z388" s="211"/>
      <c r="AA388" s="211"/>
      <c r="AB388" s="211"/>
      <c r="AC388" s="211"/>
      <c r="AD388" s="211"/>
      <c r="AE388" s="211"/>
      <c r="AF388" s="211"/>
      <c r="AG388" s="211" t="s">
        <v>199</v>
      </c>
      <c r="AH388" s="211">
        <v>0</v>
      </c>
      <c r="AI388" s="211"/>
      <c r="AJ388" s="211"/>
      <c r="AK388" s="211"/>
      <c r="AL388" s="211"/>
      <c r="AM388" s="211"/>
      <c r="AN388" s="211"/>
      <c r="AO388" s="211"/>
      <c r="AP388" s="211"/>
      <c r="AQ388" s="211"/>
      <c r="AR388" s="211"/>
      <c r="AS388" s="211"/>
      <c r="AT388" s="211"/>
      <c r="AU388" s="211"/>
      <c r="AV388" s="211"/>
      <c r="AW388" s="211"/>
      <c r="AX388" s="211"/>
      <c r="AY388" s="211"/>
      <c r="AZ388" s="211"/>
      <c r="BA388" s="211"/>
      <c r="BB388" s="211"/>
      <c r="BC388" s="211"/>
      <c r="BD388" s="211"/>
      <c r="BE388" s="211"/>
      <c r="BF388" s="211"/>
      <c r="BG388" s="211"/>
      <c r="BH388" s="211"/>
    </row>
    <row r="389" spans="1:60" ht="22.5" outlineLevel="3" x14ac:dyDescent="0.2">
      <c r="A389" s="228"/>
      <c r="B389" s="229"/>
      <c r="C389" s="273" t="s">
        <v>292</v>
      </c>
      <c r="D389" s="264"/>
      <c r="E389" s="265">
        <v>45.408000000000001</v>
      </c>
      <c r="F389" s="231"/>
      <c r="G389" s="231"/>
      <c r="H389" s="231"/>
      <c r="I389" s="231"/>
      <c r="J389" s="231"/>
      <c r="K389" s="231"/>
      <c r="L389" s="231"/>
      <c r="M389" s="231"/>
      <c r="N389" s="230"/>
      <c r="O389" s="230"/>
      <c r="P389" s="230"/>
      <c r="Q389" s="230"/>
      <c r="R389" s="231"/>
      <c r="S389" s="231"/>
      <c r="T389" s="231"/>
      <c r="U389" s="231"/>
      <c r="V389" s="231"/>
      <c r="W389" s="231"/>
      <c r="X389" s="231"/>
      <c r="Y389" s="231"/>
      <c r="Z389" s="211"/>
      <c r="AA389" s="211"/>
      <c r="AB389" s="211"/>
      <c r="AC389" s="211"/>
      <c r="AD389" s="211"/>
      <c r="AE389" s="211"/>
      <c r="AF389" s="211"/>
      <c r="AG389" s="211" t="s">
        <v>199</v>
      </c>
      <c r="AH389" s="211">
        <v>0</v>
      </c>
      <c r="AI389" s="211"/>
      <c r="AJ389" s="211"/>
      <c r="AK389" s="211"/>
      <c r="AL389" s="211"/>
      <c r="AM389" s="211"/>
      <c r="AN389" s="211"/>
      <c r="AO389" s="211"/>
      <c r="AP389" s="211"/>
      <c r="AQ389" s="211"/>
      <c r="AR389" s="211"/>
      <c r="AS389" s="211"/>
      <c r="AT389" s="211"/>
      <c r="AU389" s="211"/>
      <c r="AV389" s="211"/>
      <c r="AW389" s="211"/>
      <c r="AX389" s="211"/>
      <c r="AY389" s="211"/>
      <c r="AZ389" s="211"/>
      <c r="BA389" s="211"/>
      <c r="BB389" s="211"/>
      <c r="BC389" s="211"/>
      <c r="BD389" s="211"/>
      <c r="BE389" s="211"/>
      <c r="BF389" s="211"/>
      <c r="BG389" s="211"/>
      <c r="BH389" s="211"/>
    </row>
    <row r="390" spans="1:60" outlineLevel="3" x14ac:dyDescent="0.2">
      <c r="A390" s="228"/>
      <c r="B390" s="229"/>
      <c r="C390" s="273" t="s">
        <v>285</v>
      </c>
      <c r="D390" s="264"/>
      <c r="E390" s="265">
        <v>2.8439999999999999</v>
      </c>
      <c r="F390" s="231"/>
      <c r="G390" s="231"/>
      <c r="H390" s="231"/>
      <c r="I390" s="231"/>
      <c r="J390" s="231"/>
      <c r="K390" s="231"/>
      <c r="L390" s="231"/>
      <c r="M390" s="231"/>
      <c r="N390" s="230"/>
      <c r="O390" s="230"/>
      <c r="P390" s="230"/>
      <c r="Q390" s="230"/>
      <c r="R390" s="231"/>
      <c r="S390" s="231"/>
      <c r="T390" s="231"/>
      <c r="U390" s="231"/>
      <c r="V390" s="231"/>
      <c r="W390" s="231"/>
      <c r="X390" s="231"/>
      <c r="Y390" s="231"/>
      <c r="Z390" s="211"/>
      <c r="AA390" s="211"/>
      <c r="AB390" s="211"/>
      <c r="AC390" s="211"/>
      <c r="AD390" s="211"/>
      <c r="AE390" s="211"/>
      <c r="AF390" s="211"/>
      <c r="AG390" s="211" t="s">
        <v>199</v>
      </c>
      <c r="AH390" s="211">
        <v>0</v>
      </c>
      <c r="AI390" s="211"/>
      <c r="AJ390" s="211"/>
      <c r="AK390" s="211"/>
      <c r="AL390" s="211"/>
      <c r="AM390" s="211"/>
      <c r="AN390" s="211"/>
      <c r="AO390" s="211"/>
      <c r="AP390" s="211"/>
      <c r="AQ390" s="211"/>
      <c r="AR390" s="211"/>
      <c r="AS390" s="211"/>
      <c r="AT390" s="211"/>
      <c r="AU390" s="211"/>
      <c r="AV390" s="211"/>
      <c r="AW390" s="211"/>
      <c r="AX390" s="211"/>
      <c r="AY390" s="211"/>
      <c r="AZ390" s="211"/>
      <c r="BA390" s="211"/>
      <c r="BB390" s="211"/>
      <c r="BC390" s="211"/>
      <c r="BD390" s="211"/>
      <c r="BE390" s="211"/>
      <c r="BF390" s="211"/>
      <c r="BG390" s="211"/>
      <c r="BH390" s="211"/>
    </row>
    <row r="391" spans="1:60" outlineLevel="3" x14ac:dyDescent="0.2">
      <c r="A391" s="228"/>
      <c r="B391" s="229"/>
      <c r="C391" s="273" t="s">
        <v>293</v>
      </c>
      <c r="D391" s="264"/>
      <c r="E391" s="265">
        <v>6</v>
      </c>
      <c r="F391" s="231"/>
      <c r="G391" s="231"/>
      <c r="H391" s="231"/>
      <c r="I391" s="231"/>
      <c r="J391" s="231"/>
      <c r="K391" s="231"/>
      <c r="L391" s="231"/>
      <c r="M391" s="231"/>
      <c r="N391" s="230"/>
      <c r="O391" s="230"/>
      <c r="P391" s="230"/>
      <c r="Q391" s="230"/>
      <c r="R391" s="231"/>
      <c r="S391" s="231"/>
      <c r="T391" s="231"/>
      <c r="U391" s="231"/>
      <c r="V391" s="231"/>
      <c r="W391" s="231"/>
      <c r="X391" s="231"/>
      <c r="Y391" s="231"/>
      <c r="Z391" s="211"/>
      <c r="AA391" s="211"/>
      <c r="AB391" s="211"/>
      <c r="AC391" s="211"/>
      <c r="AD391" s="211"/>
      <c r="AE391" s="211"/>
      <c r="AF391" s="211"/>
      <c r="AG391" s="211" t="s">
        <v>199</v>
      </c>
      <c r="AH391" s="211">
        <v>0</v>
      </c>
      <c r="AI391" s="211"/>
      <c r="AJ391" s="211"/>
      <c r="AK391" s="211"/>
      <c r="AL391" s="211"/>
      <c r="AM391" s="211"/>
      <c r="AN391" s="211"/>
      <c r="AO391" s="211"/>
      <c r="AP391" s="211"/>
      <c r="AQ391" s="211"/>
      <c r="AR391" s="211"/>
      <c r="AS391" s="211"/>
      <c r="AT391" s="211"/>
      <c r="AU391" s="211"/>
      <c r="AV391" s="211"/>
      <c r="AW391" s="211"/>
      <c r="AX391" s="211"/>
      <c r="AY391" s="211"/>
      <c r="AZ391" s="211"/>
      <c r="BA391" s="211"/>
      <c r="BB391" s="211"/>
      <c r="BC391" s="211"/>
      <c r="BD391" s="211"/>
      <c r="BE391" s="211"/>
      <c r="BF391" s="211"/>
      <c r="BG391" s="211"/>
      <c r="BH391" s="211"/>
    </row>
    <row r="392" spans="1:60" outlineLevel="1" x14ac:dyDescent="0.2">
      <c r="A392" s="242">
        <v>97</v>
      </c>
      <c r="B392" s="243" t="s">
        <v>584</v>
      </c>
      <c r="C392" s="256" t="s">
        <v>585</v>
      </c>
      <c r="D392" s="244" t="s">
        <v>202</v>
      </c>
      <c r="E392" s="245">
        <v>669.18674999999996</v>
      </c>
      <c r="F392" s="246"/>
      <c r="G392" s="247">
        <f>ROUND(E392*F392,2)</f>
        <v>0</v>
      </c>
      <c r="H392" s="232"/>
      <c r="I392" s="231">
        <f>ROUND(E392*H392,2)</f>
        <v>0</v>
      </c>
      <c r="J392" s="232"/>
      <c r="K392" s="231">
        <f>ROUND(E392*J392,2)</f>
        <v>0</v>
      </c>
      <c r="L392" s="231">
        <v>21</v>
      </c>
      <c r="M392" s="231">
        <f>G392*(1+L392/100)</f>
        <v>0</v>
      </c>
      <c r="N392" s="230">
        <v>6.9999999999999994E-5</v>
      </c>
      <c r="O392" s="230">
        <f>ROUND(E392*N392,2)</f>
        <v>0.05</v>
      </c>
      <c r="P392" s="230">
        <v>0</v>
      </c>
      <c r="Q392" s="230">
        <f>ROUND(E392*P392,2)</f>
        <v>0</v>
      </c>
      <c r="R392" s="231"/>
      <c r="S392" s="231" t="s">
        <v>182</v>
      </c>
      <c r="T392" s="231" t="s">
        <v>176</v>
      </c>
      <c r="U392" s="231">
        <v>0.03</v>
      </c>
      <c r="V392" s="231">
        <f>ROUND(E392*U392,2)</f>
        <v>20.079999999999998</v>
      </c>
      <c r="W392" s="231"/>
      <c r="X392" s="231" t="s">
        <v>196</v>
      </c>
      <c r="Y392" s="231" t="s">
        <v>178</v>
      </c>
      <c r="Z392" s="211"/>
      <c r="AA392" s="211"/>
      <c r="AB392" s="211"/>
      <c r="AC392" s="211"/>
      <c r="AD392" s="211"/>
      <c r="AE392" s="211"/>
      <c r="AF392" s="211"/>
      <c r="AG392" s="211" t="s">
        <v>197</v>
      </c>
      <c r="AH392" s="211"/>
      <c r="AI392" s="211"/>
      <c r="AJ392" s="211"/>
      <c r="AK392" s="211"/>
      <c r="AL392" s="211"/>
      <c r="AM392" s="211"/>
      <c r="AN392" s="211"/>
      <c r="AO392" s="211"/>
      <c r="AP392" s="211"/>
      <c r="AQ392" s="211"/>
      <c r="AR392" s="211"/>
      <c r="AS392" s="211"/>
      <c r="AT392" s="211"/>
      <c r="AU392" s="211"/>
      <c r="AV392" s="211"/>
      <c r="AW392" s="211"/>
      <c r="AX392" s="211"/>
      <c r="AY392" s="211"/>
      <c r="AZ392" s="211"/>
      <c r="BA392" s="211"/>
      <c r="BB392" s="211"/>
      <c r="BC392" s="211"/>
      <c r="BD392" s="211"/>
      <c r="BE392" s="211"/>
      <c r="BF392" s="211"/>
      <c r="BG392" s="211"/>
      <c r="BH392" s="211"/>
    </row>
    <row r="393" spans="1:60" ht="22.5" outlineLevel="2" x14ac:dyDescent="0.2">
      <c r="A393" s="228"/>
      <c r="B393" s="229"/>
      <c r="C393" s="273" t="s">
        <v>274</v>
      </c>
      <c r="D393" s="264"/>
      <c r="E393" s="265">
        <v>51.947499999999998</v>
      </c>
      <c r="F393" s="231"/>
      <c r="G393" s="231"/>
      <c r="H393" s="231"/>
      <c r="I393" s="231"/>
      <c r="J393" s="231"/>
      <c r="K393" s="231"/>
      <c r="L393" s="231"/>
      <c r="M393" s="231"/>
      <c r="N393" s="230"/>
      <c r="O393" s="230"/>
      <c r="P393" s="230"/>
      <c r="Q393" s="230"/>
      <c r="R393" s="231"/>
      <c r="S393" s="231"/>
      <c r="T393" s="231"/>
      <c r="U393" s="231"/>
      <c r="V393" s="231"/>
      <c r="W393" s="231"/>
      <c r="X393" s="231"/>
      <c r="Y393" s="231"/>
      <c r="Z393" s="211"/>
      <c r="AA393" s="211"/>
      <c r="AB393" s="211"/>
      <c r="AC393" s="211"/>
      <c r="AD393" s="211"/>
      <c r="AE393" s="211"/>
      <c r="AF393" s="211"/>
      <c r="AG393" s="211" t="s">
        <v>199</v>
      </c>
      <c r="AH393" s="211">
        <v>0</v>
      </c>
      <c r="AI393" s="211"/>
      <c r="AJ393" s="211"/>
      <c r="AK393" s="211"/>
      <c r="AL393" s="211"/>
      <c r="AM393" s="211"/>
      <c r="AN393" s="211"/>
      <c r="AO393" s="211"/>
      <c r="AP393" s="211"/>
      <c r="AQ393" s="211"/>
      <c r="AR393" s="211"/>
      <c r="AS393" s="211"/>
      <c r="AT393" s="211"/>
      <c r="AU393" s="211"/>
      <c r="AV393" s="211"/>
      <c r="AW393" s="211"/>
      <c r="AX393" s="211"/>
      <c r="AY393" s="211"/>
      <c r="AZ393" s="211"/>
      <c r="BA393" s="211"/>
      <c r="BB393" s="211"/>
      <c r="BC393" s="211"/>
      <c r="BD393" s="211"/>
      <c r="BE393" s="211"/>
      <c r="BF393" s="211"/>
      <c r="BG393" s="211"/>
      <c r="BH393" s="211"/>
    </row>
    <row r="394" spans="1:60" outlineLevel="3" x14ac:dyDescent="0.2">
      <c r="A394" s="228"/>
      <c r="B394" s="229"/>
      <c r="C394" s="273" t="s">
        <v>275</v>
      </c>
      <c r="D394" s="264"/>
      <c r="E394" s="265">
        <v>17.440000000000001</v>
      </c>
      <c r="F394" s="231"/>
      <c r="G394" s="231"/>
      <c r="H394" s="231"/>
      <c r="I394" s="231"/>
      <c r="J394" s="231"/>
      <c r="K394" s="231"/>
      <c r="L394" s="231"/>
      <c r="M394" s="231"/>
      <c r="N394" s="230"/>
      <c r="O394" s="230"/>
      <c r="P394" s="230"/>
      <c r="Q394" s="230"/>
      <c r="R394" s="231"/>
      <c r="S394" s="231"/>
      <c r="T394" s="231"/>
      <c r="U394" s="231"/>
      <c r="V394" s="231"/>
      <c r="W394" s="231"/>
      <c r="X394" s="231"/>
      <c r="Y394" s="231"/>
      <c r="Z394" s="211"/>
      <c r="AA394" s="211"/>
      <c r="AB394" s="211"/>
      <c r="AC394" s="211"/>
      <c r="AD394" s="211"/>
      <c r="AE394" s="211"/>
      <c r="AF394" s="211"/>
      <c r="AG394" s="211" t="s">
        <v>199</v>
      </c>
      <c r="AH394" s="211">
        <v>0</v>
      </c>
      <c r="AI394" s="211"/>
      <c r="AJ394" s="211"/>
      <c r="AK394" s="211"/>
      <c r="AL394" s="211"/>
      <c r="AM394" s="211"/>
      <c r="AN394" s="211"/>
      <c r="AO394" s="211"/>
      <c r="AP394" s="211"/>
      <c r="AQ394" s="211"/>
      <c r="AR394" s="211"/>
      <c r="AS394" s="211"/>
      <c r="AT394" s="211"/>
      <c r="AU394" s="211"/>
      <c r="AV394" s="211"/>
      <c r="AW394" s="211"/>
      <c r="AX394" s="211"/>
      <c r="AY394" s="211"/>
      <c r="AZ394" s="211"/>
      <c r="BA394" s="211"/>
      <c r="BB394" s="211"/>
      <c r="BC394" s="211"/>
      <c r="BD394" s="211"/>
      <c r="BE394" s="211"/>
      <c r="BF394" s="211"/>
      <c r="BG394" s="211"/>
      <c r="BH394" s="211"/>
    </row>
    <row r="395" spans="1:60" outlineLevel="3" x14ac:dyDescent="0.2">
      <c r="A395" s="228"/>
      <c r="B395" s="229"/>
      <c r="C395" s="273" t="s">
        <v>276</v>
      </c>
      <c r="D395" s="264"/>
      <c r="E395" s="265">
        <v>11.49</v>
      </c>
      <c r="F395" s="231"/>
      <c r="G395" s="231"/>
      <c r="H395" s="231"/>
      <c r="I395" s="231"/>
      <c r="J395" s="231"/>
      <c r="K395" s="231"/>
      <c r="L395" s="231"/>
      <c r="M395" s="231"/>
      <c r="N395" s="230"/>
      <c r="O395" s="230"/>
      <c r="P395" s="230"/>
      <c r="Q395" s="230"/>
      <c r="R395" s="231"/>
      <c r="S395" s="231"/>
      <c r="T395" s="231"/>
      <c r="U395" s="231"/>
      <c r="V395" s="231"/>
      <c r="W395" s="231"/>
      <c r="X395" s="231"/>
      <c r="Y395" s="231"/>
      <c r="Z395" s="211"/>
      <c r="AA395" s="211"/>
      <c r="AB395" s="211"/>
      <c r="AC395" s="211"/>
      <c r="AD395" s="211"/>
      <c r="AE395" s="211"/>
      <c r="AF395" s="211"/>
      <c r="AG395" s="211" t="s">
        <v>199</v>
      </c>
      <c r="AH395" s="211">
        <v>0</v>
      </c>
      <c r="AI395" s="211"/>
      <c r="AJ395" s="211"/>
      <c r="AK395" s="211"/>
      <c r="AL395" s="211"/>
      <c r="AM395" s="211"/>
      <c r="AN395" s="211"/>
      <c r="AO395" s="211"/>
      <c r="AP395" s="211"/>
      <c r="AQ395" s="211"/>
      <c r="AR395" s="211"/>
      <c r="AS395" s="211"/>
      <c r="AT395" s="211"/>
      <c r="AU395" s="211"/>
      <c r="AV395" s="211"/>
      <c r="AW395" s="211"/>
      <c r="AX395" s="211"/>
      <c r="AY395" s="211"/>
      <c r="AZ395" s="211"/>
      <c r="BA395" s="211"/>
      <c r="BB395" s="211"/>
      <c r="BC395" s="211"/>
      <c r="BD395" s="211"/>
      <c r="BE395" s="211"/>
      <c r="BF395" s="211"/>
      <c r="BG395" s="211"/>
      <c r="BH395" s="211"/>
    </row>
    <row r="396" spans="1:60" ht="22.5" outlineLevel="3" x14ac:dyDescent="0.2">
      <c r="A396" s="228"/>
      <c r="B396" s="229"/>
      <c r="C396" s="273" t="s">
        <v>277</v>
      </c>
      <c r="D396" s="264"/>
      <c r="E396" s="265">
        <v>143.53424999999999</v>
      </c>
      <c r="F396" s="231"/>
      <c r="G396" s="231"/>
      <c r="H396" s="231"/>
      <c r="I396" s="231"/>
      <c r="J396" s="231"/>
      <c r="K396" s="231"/>
      <c r="L396" s="231"/>
      <c r="M396" s="231"/>
      <c r="N396" s="230"/>
      <c r="O396" s="230"/>
      <c r="P396" s="230"/>
      <c r="Q396" s="230"/>
      <c r="R396" s="231"/>
      <c r="S396" s="231"/>
      <c r="T396" s="231"/>
      <c r="U396" s="231"/>
      <c r="V396" s="231"/>
      <c r="W396" s="231"/>
      <c r="X396" s="231"/>
      <c r="Y396" s="231"/>
      <c r="Z396" s="211"/>
      <c r="AA396" s="211"/>
      <c r="AB396" s="211"/>
      <c r="AC396" s="211"/>
      <c r="AD396" s="211"/>
      <c r="AE396" s="211"/>
      <c r="AF396" s="211"/>
      <c r="AG396" s="211" t="s">
        <v>199</v>
      </c>
      <c r="AH396" s="211">
        <v>0</v>
      </c>
      <c r="AI396" s="211"/>
      <c r="AJ396" s="211"/>
      <c r="AK396" s="211"/>
      <c r="AL396" s="211"/>
      <c r="AM396" s="211"/>
      <c r="AN396" s="211"/>
      <c r="AO396" s="211"/>
      <c r="AP396" s="211"/>
      <c r="AQ396" s="211"/>
      <c r="AR396" s="211"/>
      <c r="AS396" s="211"/>
      <c r="AT396" s="211"/>
      <c r="AU396" s="211"/>
      <c r="AV396" s="211"/>
      <c r="AW396" s="211"/>
      <c r="AX396" s="211"/>
      <c r="AY396" s="211"/>
      <c r="AZ396" s="211"/>
      <c r="BA396" s="211"/>
      <c r="BB396" s="211"/>
      <c r="BC396" s="211"/>
      <c r="BD396" s="211"/>
      <c r="BE396" s="211"/>
      <c r="BF396" s="211"/>
      <c r="BG396" s="211"/>
      <c r="BH396" s="211"/>
    </row>
    <row r="397" spans="1:60" ht="22.5" outlineLevel="3" x14ac:dyDescent="0.2">
      <c r="A397" s="228"/>
      <c r="B397" s="229"/>
      <c r="C397" s="273" t="s">
        <v>278</v>
      </c>
      <c r="D397" s="264"/>
      <c r="E397" s="265">
        <v>21.31</v>
      </c>
      <c r="F397" s="231"/>
      <c r="G397" s="231"/>
      <c r="H397" s="231"/>
      <c r="I397" s="231"/>
      <c r="J397" s="231"/>
      <c r="K397" s="231"/>
      <c r="L397" s="231"/>
      <c r="M397" s="231"/>
      <c r="N397" s="230"/>
      <c r="O397" s="230"/>
      <c r="P397" s="230"/>
      <c r="Q397" s="230"/>
      <c r="R397" s="231"/>
      <c r="S397" s="231"/>
      <c r="T397" s="231"/>
      <c r="U397" s="231"/>
      <c r="V397" s="231"/>
      <c r="W397" s="231"/>
      <c r="X397" s="231"/>
      <c r="Y397" s="231"/>
      <c r="Z397" s="211"/>
      <c r="AA397" s="211"/>
      <c r="AB397" s="211"/>
      <c r="AC397" s="211"/>
      <c r="AD397" s="211"/>
      <c r="AE397" s="211"/>
      <c r="AF397" s="211"/>
      <c r="AG397" s="211" t="s">
        <v>199</v>
      </c>
      <c r="AH397" s="211">
        <v>0</v>
      </c>
      <c r="AI397" s="211"/>
      <c r="AJ397" s="211"/>
      <c r="AK397" s="211"/>
      <c r="AL397" s="211"/>
      <c r="AM397" s="211"/>
      <c r="AN397" s="211"/>
      <c r="AO397" s="211"/>
      <c r="AP397" s="211"/>
      <c r="AQ397" s="211"/>
      <c r="AR397" s="211"/>
      <c r="AS397" s="211"/>
      <c r="AT397" s="211"/>
      <c r="AU397" s="211"/>
      <c r="AV397" s="211"/>
      <c r="AW397" s="211"/>
      <c r="AX397" s="211"/>
      <c r="AY397" s="211"/>
      <c r="AZ397" s="211"/>
      <c r="BA397" s="211"/>
      <c r="BB397" s="211"/>
      <c r="BC397" s="211"/>
      <c r="BD397" s="211"/>
      <c r="BE397" s="211"/>
      <c r="BF397" s="211"/>
      <c r="BG397" s="211"/>
      <c r="BH397" s="211"/>
    </row>
    <row r="398" spans="1:60" outlineLevel="3" x14ac:dyDescent="0.2">
      <c r="A398" s="228"/>
      <c r="B398" s="229"/>
      <c r="C398" s="273" t="s">
        <v>279</v>
      </c>
      <c r="D398" s="264"/>
      <c r="E398" s="265">
        <v>31.283999999999999</v>
      </c>
      <c r="F398" s="231"/>
      <c r="G398" s="231"/>
      <c r="H398" s="231"/>
      <c r="I398" s="231"/>
      <c r="J398" s="231"/>
      <c r="K398" s="231"/>
      <c r="L398" s="231"/>
      <c r="M398" s="231"/>
      <c r="N398" s="230"/>
      <c r="O398" s="230"/>
      <c r="P398" s="230"/>
      <c r="Q398" s="230"/>
      <c r="R398" s="231"/>
      <c r="S398" s="231"/>
      <c r="T398" s="231"/>
      <c r="U398" s="231"/>
      <c r="V398" s="231"/>
      <c r="W398" s="231"/>
      <c r="X398" s="231"/>
      <c r="Y398" s="231"/>
      <c r="Z398" s="211"/>
      <c r="AA398" s="211"/>
      <c r="AB398" s="211"/>
      <c r="AC398" s="211"/>
      <c r="AD398" s="211"/>
      <c r="AE398" s="211"/>
      <c r="AF398" s="211"/>
      <c r="AG398" s="211" t="s">
        <v>199</v>
      </c>
      <c r="AH398" s="211">
        <v>0</v>
      </c>
      <c r="AI398" s="211"/>
      <c r="AJ398" s="211"/>
      <c r="AK398" s="211"/>
      <c r="AL398" s="211"/>
      <c r="AM398" s="211"/>
      <c r="AN398" s="211"/>
      <c r="AO398" s="211"/>
      <c r="AP398" s="211"/>
      <c r="AQ398" s="211"/>
      <c r="AR398" s="211"/>
      <c r="AS398" s="211"/>
      <c r="AT398" s="211"/>
      <c r="AU398" s="211"/>
      <c r="AV398" s="211"/>
      <c r="AW398" s="211"/>
      <c r="AX398" s="211"/>
      <c r="AY398" s="211"/>
      <c r="AZ398" s="211"/>
      <c r="BA398" s="211"/>
      <c r="BB398" s="211"/>
      <c r="BC398" s="211"/>
      <c r="BD398" s="211"/>
      <c r="BE398" s="211"/>
      <c r="BF398" s="211"/>
      <c r="BG398" s="211"/>
      <c r="BH398" s="211"/>
    </row>
    <row r="399" spans="1:60" outlineLevel="3" x14ac:dyDescent="0.2">
      <c r="A399" s="228"/>
      <c r="B399" s="229"/>
      <c r="C399" s="273" t="s">
        <v>280</v>
      </c>
      <c r="D399" s="264"/>
      <c r="E399" s="265">
        <v>150.2175</v>
      </c>
      <c r="F399" s="231"/>
      <c r="G399" s="231"/>
      <c r="H399" s="231"/>
      <c r="I399" s="231"/>
      <c r="J399" s="231"/>
      <c r="K399" s="231"/>
      <c r="L399" s="231"/>
      <c r="M399" s="231"/>
      <c r="N399" s="230"/>
      <c r="O399" s="230"/>
      <c r="P399" s="230"/>
      <c r="Q399" s="230"/>
      <c r="R399" s="231"/>
      <c r="S399" s="231"/>
      <c r="T399" s="231"/>
      <c r="U399" s="231"/>
      <c r="V399" s="231"/>
      <c r="W399" s="231"/>
      <c r="X399" s="231"/>
      <c r="Y399" s="231"/>
      <c r="Z399" s="211"/>
      <c r="AA399" s="211"/>
      <c r="AB399" s="211"/>
      <c r="AC399" s="211"/>
      <c r="AD399" s="211"/>
      <c r="AE399" s="211"/>
      <c r="AF399" s="211"/>
      <c r="AG399" s="211" t="s">
        <v>199</v>
      </c>
      <c r="AH399" s="211">
        <v>0</v>
      </c>
      <c r="AI399" s="211"/>
      <c r="AJ399" s="211"/>
      <c r="AK399" s="211"/>
      <c r="AL399" s="211"/>
      <c r="AM399" s="211"/>
      <c r="AN399" s="211"/>
      <c r="AO399" s="211"/>
      <c r="AP399" s="211"/>
      <c r="AQ399" s="211"/>
      <c r="AR399" s="211"/>
      <c r="AS399" s="211"/>
      <c r="AT399" s="211"/>
      <c r="AU399" s="211"/>
      <c r="AV399" s="211"/>
      <c r="AW399" s="211"/>
      <c r="AX399" s="211"/>
      <c r="AY399" s="211"/>
      <c r="AZ399" s="211"/>
      <c r="BA399" s="211"/>
      <c r="BB399" s="211"/>
      <c r="BC399" s="211"/>
      <c r="BD399" s="211"/>
      <c r="BE399" s="211"/>
      <c r="BF399" s="211"/>
      <c r="BG399" s="211"/>
      <c r="BH399" s="211"/>
    </row>
    <row r="400" spans="1:60" outlineLevel="3" x14ac:dyDescent="0.2">
      <c r="A400" s="228"/>
      <c r="B400" s="229"/>
      <c r="C400" s="273" t="s">
        <v>281</v>
      </c>
      <c r="D400" s="264"/>
      <c r="E400" s="265">
        <v>43.158000000000001</v>
      </c>
      <c r="F400" s="231"/>
      <c r="G400" s="231"/>
      <c r="H400" s="231"/>
      <c r="I400" s="231"/>
      <c r="J400" s="231"/>
      <c r="K400" s="231"/>
      <c r="L400" s="231"/>
      <c r="M400" s="231"/>
      <c r="N400" s="230"/>
      <c r="O400" s="230"/>
      <c r="P400" s="230"/>
      <c r="Q400" s="230"/>
      <c r="R400" s="231"/>
      <c r="S400" s="231"/>
      <c r="T400" s="231"/>
      <c r="U400" s="231"/>
      <c r="V400" s="231"/>
      <c r="W400" s="231"/>
      <c r="X400" s="231"/>
      <c r="Y400" s="231"/>
      <c r="Z400" s="211"/>
      <c r="AA400" s="211"/>
      <c r="AB400" s="211"/>
      <c r="AC400" s="211"/>
      <c r="AD400" s="211"/>
      <c r="AE400" s="211"/>
      <c r="AF400" s="211"/>
      <c r="AG400" s="211" t="s">
        <v>199</v>
      </c>
      <c r="AH400" s="211">
        <v>0</v>
      </c>
      <c r="AI400" s="211"/>
      <c r="AJ400" s="211"/>
      <c r="AK400" s="211"/>
      <c r="AL400" s="211"/>
      <c r="AM400" s="211"/>
      <c r="AN400" s="211"/>
      <c r="AO400" s="211"/>
      <c r="AP400" s="211"/>
      <c r="AQ400" s="211"/>
      <c r="AR400" s="211"/>
      <c r="AS400" s="211"/>
      <c r="AT400" s="211"/>
      <c r="AU400" s="211"/>
      <c r="AV400" s="211"/>
      <c r="AW400" s="211"/>
      <c r="AX400" s="211"/>
      <c r="AY400" s="211"/>
      <c r="AZ400" s="211"/>
      <c r="BA400" s="211"/>
      <c r="BB400" s="211"/>
      <c r="BC400" s="211"/>
      <c r="BD400" s="211"/>
      <c r="BE400" s="211"/>
      <c r="BF400" s="211"/>
      <c r="BG400" s="211"/>
      <c r="BH400" s="211"/>
    </row>
    <row r="401" spans="1:60" outlineLevel="3" x14ac:dyDescent="0.2">
      <c r="A401" s="228"/>
      <c r="B401" s="229"/>
      <c r="C401" s="273" t="s">
        <v>282</v>
      </c>
      <c r="D401" s="264"/>
      <c r="E401" s="265">
        <v>2.8439999999999999</v>
      </c>
      <c r="F401" s="231"/>
      <c r="G401" s="231"/>
      <c r="H401" s="231"/>
      <c r="I401" s="231"/>
      <c r="J401" s="231"/>
      <c r="K401" s="231"/>
      <c r="L401" s="231"/>
      <c r="M401" s="231"/>
      <c r="N401" s="230"/>
      <c r="O401" s="230"/>
      <c r="P401" s="230"/>
      <c r="Q401" s="230"/>
      <c r="R401" s="231"/>
      <c r="S401" s="231"/>
      <c r="T401" s="231"/>
      <c r="U401" s="231"/>
      <c r="V401" s="231"/>
      <c r="W401" s="231"/>
      <c r="X401" s="231"/>
      <c r="Y401" s="231"/>
      <c r="Z401" s="211"/>
      <c r="AA401" s="211"/>
      <c r="AB401" s="211"/>
      <c r="AC401" s="211"/>
      <c r="AD401" s="211"/>
      <c r="AE401" s="211"/>
      <c r="AF401" s="211"/>
      <c r="AG401" s="211" t="s">
        <v>199</v>
      </c>
      <c r="AH401" s="211">
        <v>0</v>
      </c>
      <c r="AI401" s="211"/>
      <c r="AJ401" s="211"/>
      <c r="AK401" s="211"/>
      <c r="AL401" s="211"/>
      <c r="AM401" s="211"/>
      <c r="AN401" s="211"/>
      <c r="AO401" s="211"/>
      <c r="AP401" s="211"/>
      <c r="AQ401" s="211"/>
      <c r="AR401" s="211"/>
      <c r="AS401" s="211"/>
      <c r="AT401" s="211"/>
      <c r="AU401" s="211"/>
      <c r="AV401" s="211"/>
      <c r="AW401" s="211"/>
      <c r="AX401" s="211"/>
      <c r="AY401" s="211"/>
      <c r="AZ401" s="211"/>
      <c r="BA401" s="211"/>
      <c r="BB401" s="211"/>
      <c r="BC401" s="211"/>
      <c r="BD401" s="211"/>
      <c r="BE401" s="211"/>
      <c r="BF401" s="211"/>
      <c r="BG401" s="211"/>
      <c r="BH401" s="211"/>
    </row>
    <row r="402" spans="1:60" outlineLevel="3" x14ac:dyDescent="0.2">
      <c r="A402" s="228"/>
      <c r="B402" s="229"/>
      <c r="C402" s="273" t="s">
        <v>283</v>
      </c>
      <c r="D402" s="264"/>
      <c r="E402" s="265">
        <v>10.8</v>
      </c>
      <c r="F402" s="231"/>
      <c r="G402" s="231"/>
      <c r="H402" s="231"/>
      <c r="I402" s="231"/>
      <c r="J402" s="231"/>
      <c r="K402" s="231"/>
      <c r="L402" s="231"/>
      <c r="M402" s="231"/>
      <c r="N402" s="230"/>
      <c r="O402" s="230"/>
      <c r="P402" s="230"/>
      <c r="Q402" s="230"/>
      <c r="R402" s="231"/>
      <c r="S402" s="231"/>
      <c r="T402" s="231"/>
      <c r="U402" s="231"/>
      <c r="V402" s="231"/>
      <c r="W402" s="231"/>
      <c r="X402" s="231"/>
      <c r="Y402" s="231"/>
      <c r="Z402" s="211"/>
      <c r="AA402" s="211"/>
      <c r="AB402" s="211"/>
      <c r="AC402" s="211"/>
      <c r="AD402" s="211"/>
      <c r="AE402" s="211"/>
      <c r="AF402" s="211"/>
      <c r="AG402" s="211" t="s">
        <v>199</v>
      </c>
      <c r="AH402" s="211">
        <v>0</v>
      </c>
      <c r="AI402" s="211"/>
      <c r="AJ402" s="211"/>
      <c r="AK402" s="211"/>
      <c r="AL402" s="211"/>
      <c r="AM402" s="211"/>
      <c r="AN402" s="211"/>
      <c r="AO402" s="211"/>
      <c r="AP402" s="211"/>
      <c r="AQ402" s="211"/>
      <c r="AR402" s="211"/>
      <c r="AS402" s="211"/>
      <c r="AT402" s="211"/>
      <c r="AU402" s="211"/>
      <c r="AV402" s="211"/>
      <c r="AW402" s="211"/>
      <c r="AX402" s="211"/>
      <c r="AY402" s="211"/>
      <c r="AZ402" s="211"/>
      <c r="BA402" s="211"/>
      <c r="BB402" s="211"/>
      <c r="BC402" s="211"/>
      <c r="BD402" s="211"/>
      <c r="BE402" s="211"/>
      <c r="BF402" s="211"/>
      <c r="BG402" s="211"/>
      <c r="BH402" s="211"/>
    </row>
    <row r="403" spans="1:60" outlineLevel="3" x14ac:dyDescent="0.2">
      <c r="A403" s="228"/>
      <c r="B403" s="229"/>
      <c r="C403" s="273" t="s">
        <v>284</v>
      </c>
      <c r="D403" s="264"/>
      <c r="E403" s="265">
        <v>44.030500000000004</v>
      </c>
      <c r="F403" s="231"/>
      <c r="G403" s="231"/>
      <c r="H403" s="231"/>
      <c r="I403" s="231"/>
      <c r="J403" s="231"/>
      <c r="K403" s="231"/>
      <c r="L403" s="231"/>
      <c r="M403" s="231"/>
      <c r="N403" s="230"/>
      <c r="O403" s="230"/>
      <c r="P403" s="230"/>
      <c r="Q403" s="230"/>
      <c r="R403" s="231"/>
      <c r="S403" s="231"/>
      <c r="T403" s="231"/>
      <c r="U403" s="231"/>
      <c r="V403" s="231"/>
      <c r="W403" s="231"/>
      <c r="X403" s="231"/>
      <c r="Y403" s="231"/>
      <c r="Z403" s="211"/>
      <c r="AA403" s="211"/>
      <c r="AB403" s="211"/>
      <c r="AC403" s="211"/>
      <c r="AD403" s="211"/>
      <c r="AE403" s="211"/>
      <c r="AF403" s="211"/>
      <c r="AG403" s="211" t="s">
        <v>199</v>
      </c>
      <c r="AH403" s="211">
        <v>0</v>
      </c>
      <c r="AI403" s="211"/>
      <c r="AJ403" s="211"/>
      <c r="AK403" s="211"/>
      <c r="AL403" s="211"/>
      <c r="AM403" s="211"/>
      <c r="AN403" s="211"/>
      <c r="AO403" s="211"/>
      <c r="AP403" s="211"/>
      <c r="AQ403" s="211"/>
      <c r="AR403" s="211"/>
      <c r="AS403" s="211"/>
      <c r="AT403" s="211"/>
      <c r="AU403" s="211"/>
      <c r="AV403" s="211"/>
      <c r="AW403" s="211"/>
      <c r="AX403" s="211"/>
      <c r="AY403" s="211"/>
      <c r="AZ403" s="211"/>
      <c r="BA403" s="211"/>
      <c r="BB403" s="211"/>
      <c r="BC403" s="211"/>
      <c r="BD403" s="211"/>
      <c r="BE403" s="211"/>
      <c r="BF403" s="211"/>
      <c r="BG403" s="211"/>
      <c r="BH403" s="211"/>
    </row>
    <row r="404" spans="1:60" outlineLevel="3" x14ac:dyDescent="0.2">
      <c r="A404" s="228"/>
      <c r="B404" s="229"/>
      <c r="C404" s="273" t="s">
        <v>285</v>
      </c>
      <c r="D404" s="264"/>
      <c r="E404" s="265">
        <v>2.8439999999999999</v>
      </c>
      <c r="F404" s="231"/>
      <c r="G404" s="231"/>
      <c r="H404" s="231"/>
      <c r="I404" s="231"/>
      <c r="J404" s="231"/>
      <c r="K404" s="231"/>
      <c r="L404" s="231"/>
      <c r="M404" s="231"/>
      <c r="N404" s="230"/>
      <c r="O404" s="230"/>
      <c r="P404" s="230"/>
      <c r="Q404" s="230"/>
      <c r="R404" s="231"/>
      <c r="S404" s="231"/>
      <c r="T404" s="231"/>
      <c r="U404" s="231"/>
      <c r="V404" s="231"/>
      <c r="W404" s="231"/>
      <c r="X404" s="231"/>
      <c r="Y404" s="231"/>
      <c r="Z404" s="211"/>
      <c r="AA404" s="211"/>
      <c r="AB404" s="211"/>
      <c r="AC404" s="211"/>
      <c r="AD404" s="211"/>
      <c r="AE404" s="211"/>
      <c r="AF404" s="211"/>
      <c r="AG404" s="211" t="s">
        <v>199</v>
      </c>
      <c r="AH404" s="211">
        <v>0</v>
      </c>
      <c r="AI404" s="211"/>
      <c r="AJ404" s="211"/>
      <c r="AK404" s="211"/>
      <c r="AL404" s="211"/>
      <c r="AM404" s="211"/>
      <c r="AN404" s="211"/>
      <c r="AO404" s="211"/>
      <c r="AP404" s="211"/>
      <c r="AQ404" s="211"/>
      <c r="AR404" s="211"/>
      <c r="AS404" s="211"/>
      <c r="AT404" s="211"/>
      <c r="AU404" s="211"/>
      <c r="AV404" s="211"/>
      <c r="AW404" s="211"/>
      <c r="AX404" s="211"/>
      <c r="AY404" s="211"/>
      <c r="AZ404" s="211"/>
      <c r="BA404" s="211"/>
      <c r="BB404" s="211"/>
      <c r="BC404" s="211"/>
      <c r="BD404" s="211"/>
      <c r="BE404" s="211"/>
      <c r="BF404" s="211"/>
      <c r="BG404" s="211"/>
      <c r="BH404" s="211"/>
    </row>
    <row r="405" spans="1:60" outlineLevel="3" x14ac:dyDescent="0.2">
      <c r="A405" s="228"/>
      <c r="B405" s="229"/>
      <c r="C405" s="273" t="s">
        <v>286</v>
      </c>
      <c r="D405" s="264"/>
      <c r="E405" s="265">
        <v>12.861000000000001</v>
      </c>
      <c r="F405" s="231"/>
      <c r="G405" s="231"/>
      <c r="H405" s="231"/>
      <c r="I405" s="231"/>
      <c r="J405" s="231"/>
      <c r="K405" s="231"/>
      <c r="L405" s="231"/>
      <c r="M405" s="231"/>
      <c r="N405" s="230"/>
      <c r="O405" s="230"/>
      <c r="P405" s="230"/>
      <c r="Q405" s="230"/>
      <c r="R405" s="231"/>
      <c r="S405" s="231"/>
      <c r="T405" s="231"/>
      <c r="U405" s="231"/>
      <c r="V405" s="231"/>
      <c r="W405" s="231"/>
      <c r="X405" s="231"/>
      <c r="Y405" s="231"/>
      <c r="Z405" s="211"/>
      <c r="AA405" s="211"/>
      <c r="AB405" s="211"/>
      <c r="AC405" s="211"/>
      <c r="AD405" s="211"/>
      <c r="AE405" s="211"/>
      <c r="AF405" s="211"/>
      <c r="AG405" s="211" t="s">
        <v>199</v>
      </c>
      <c r="AH405" s="211">
        <v>0</v>
      </c>
      <c r="AI405" s="211"/>
      <c r="AJ405" s="211"/>
      <c r="AK405" s="211"/>
      <c r="AL405" s="211"/>
      <c r="AM405" s="211"/>
      <c r="AN405" s="211"/>
      <c r="AO405" s="211"/>
      <c r="AP405" s="211"/>
      <c r="AQ405" s="211"/>
      <c r="AR405" s="211"/>
      <c r="AS405" s="211"/>
      <c r="AT405" s="211"/>
      <c r="AU405" s="211"/>
      <c r="AV405" s="211"/>
      <c r="AW405" s="211"/>
      <c r="AX405" s="211"/>
      <c r="AY405" s="211"/>
      <c r="AZ405" s="211"/>
      <c r="BA405" s="211"/>
      <c r="BB405" s="211"/>
      <c r="BC405" s="211"/>
      <c r="BD405" s="211"/>
      <c r="BE405" s="211"/>
      <c r="BF405" s="211"/>
      <c r="BG405" s="211"/>
      <c r="BH405" s="211"/>
    </row>
    <row r="406" spans="1:60" outlineLevel="3" x14ac:dyDescent="0.2">
      <c r="A406" s="228"/>
      <c r="B406" s="229"/>
      <c r="C406" s="273" t="s">
        <v>287</v>
      </c>
      <c r="D406" s="264"/>
      <c r="E406" s="265">
        <v>4.8499999999999996</v>
      </c>
      <c r="F406" s="231"/>
      <c r="G406" s="231"/>
      <c r="H406" s="231"/>
      <c r="I406" s="231"/>
      <c r="J406" s="231"/>
      <c r="K406" s="231"/>
      <c r="L406" s="231"/>
      <c r="M406" s="231"/>
      <c r="N406" s="230"/>
      <c r="O406" s="230"/>
      <c r="P406" s="230"/>
      <c r="Q406" s="230"/>
      <c r="R406" s="231"/>
      <c r="S406" s="231"/>
      <c r="T406" s="231"/>
      <c r="U406" s="231"/>
      <c r="V406" s="231"/>
      <c r="W406" s="231"/>
      <c r="X406" s="231"/>
      <c r="Y406" s="231"/>
      <c r="Z406" s="211"/>
      <c r="AA406" s="211"/>
      <c r="AB406" s="211"/>
      <c r="AC406" s="211"/>
      <c r="AD406" s="211"/>
      <c r="AE406" s="211"/>
      <c r="AF406" s="211"/>
      <c r="AG406" s="211" t="s">
        <v>199</v>
      </c>
      <c r="AH406" s="211">
        <v>0</v>
      </c>
      <c r="AI406" s="211"/>
      <c r="AJ406" s="211"/>
      <c r="AK406" s="211"/>
      <c r="AL406" s="211"/>
      <c r="AM406" s="211"/>
      <c r="AN406" s="211"/>
      <c r="AO406" s="211"/>
      <c r="AP406" s="211"/>
      <c r="AQ406" s="211"/>
      <c r="AR406" s="211"/>
      <c r="AS406" s="211"/>
      <c r="AT406" s="211"/>
      <c r="AU406" s="211"/>
      <c r="AV406" s="211"/>
      <c r="AW406" s="211"/>
      <c r="AX406" s="211"/>
      <c r="AY406" s="211"/>
      <c r="AZ406" s="211"/>
      <c r="BA406" s="211"/>
      <c r="BB406" s="211"/>
      <c r="BC406" s="211"/>
      <c r="BD406" s="211"/>
      <c r="BE406" s="211"/>
      <c r="BF406" s="211"/>
      <c r="BG406" s="211"/>
      <c r="BH406" s="211"/>
    </row>
    <row r="407" spans="1:60" outlineLevel="3" x14ac:dyDescent="0.2">
      <c r="A407" s="228"/>
      <c r="B407" s="229"/>
      <c r="C407" s="273" t="s">
        <v>288</v>
      </c>
      <c r="D407" s="264"/>
      <c r="E407" s="265">
        <v>29.308</v>
      </c>
      <c r="F407" s="231"/>
      <c r="G407" s="231"/>
      <c r="H407" s="231"/>
      <c r="I407" s="231"/>
      <c r="J407" s="231"/>
      <c r="K407" s="231"/>
      <c r="L407" s="231"/>
      <c r="M407" s="231"/>
      <c r="N407" s="230"/>
      <c r="O407" s="230"/>
      <c r="P407" s="230"/>
      <c r="Q407" s="230"/>
      <c r="R407" s="231"/>
      <c r="S407" s="231"/>
      <c r="T407" s="231"/>
      <c r="U407" s="231"/>
      <c r="V407" s="231"/>
      <c r="W407" s="231"/>
      <c r="X407" s="231"/>
      <c r="Y407" s="231"/>
      <c r="Z407" s="211"/>
      <c r="AA407" s="211"/>
      <c r="AB407" s="211"/>
      <c r="AC407" s="211"/>
      <c r="AD407" s="211"/>
      <c r="AE407" s="211"/>
      <c r="AF407" s="211"/>
      <c r="AG407" s="211" t="s">
        <v>199</v>
      </c>
      <c r="AH407" s="211">
        <v>0</v>
      </c>
      <c r="AI407" s="211"/>
      <c r="AJ407" s="211"/>
      <c r="AK407" s="211"/>
      <c r="AL407" s="211"/>
      <c r="AM407" s="211"/>
      <c r="AN407" s="211"/>
      <c r="AO407" s="211"/>
      <c r="AP407" s="211"/>
      <c r="AQ407" s="211"/>
      <c r="AR407" s="211"/>
      <c r="AS407" s="211"/>
      <c r="AT407" s="211"/>
      <c r="AU407" s="211"/>
      <c r="AV407" s="211"/>
      <c r="AW407" s="211"/>
      <c r="AX407" s="211"/>
      <c r="AY407" s="211"/>
      <c r="AZ407" s="211"/>
      <c r="BA407" s="211"/>
      <c r="BB407" s="211"/>
      <c r="BC407" s="211"/>
      <c r="BD407" s="211"/>
      <c r="BE407" s="211"/>
      <c r="BF407" s="211"/>
      <c r="BG407" s="211"/>
      <c r="BH407" s="211"/>
    </row>
    <row r="408" spans="1:60" outlineLevel="3" x14ac:dyDescent="0.2">
      <c r="A408" s="228"/>
      <c r="B408" s="229"/>
      <c r="C408" s="273" t="s">
        <v>289</v>
      </c>
      <c r="D408" s="264"/>
      <c r="E408" s="265">
        <v>9.15</v>
      </c>
      <c r="F408" s="231"/>
      <c r="G408" s="231"/>
      <c r="H408" s="231"/>
      <c r="I408" s="231"/>
      <c r="J408" s="231"/>
      <c r="K408" s="231"/>
      <c r="L408" s="231"/>
      <c r="M408" s="231"/>
      <c r="N408" s="230"/>
      <c r="O408" s="230"/>
      <c r="P408" s="230"/>
      <c r="Q408" s="230"/>
      <c r="R408" s="231"/>
      <c r="S408" s="231"/>
      <c r="T408" s="231"/>
      <c r="U408" s="231"/>
      <c r="V408" s="231"/>
      <c r="W408" s="231"/>
      <c r="X408" s="231"/>
      <c r="Y408" s="231"/>
      <c r="Z408" s="211"/>
      <c r="AA408" s="211"/>
      <c r="AB408" s="211"/>
      <c r="AC408" s="211"/>
      <c r="AD408" s="211"/>
      <c r="AE408" s="211"/>
      <c r="AF408" s="211"/>
      <c r="AG408" s="211" t="s">
        <v>199</v>
      </c>
      <c r="AH408" s="211">
        <v>0</v>
      </c>
      <c r="AI408" s="211"/>
      <c r="AJ408" s="211"/>
      <c r="AK408" s="211"/>
      <c r="AL408" s="211"/>
      <c r="AM408" s="211"/>
      <c r="AN408" s="211"/>
      <c r="AO408" s="211"/>
      <c r="AP408" s="211"/>
      <c r="AQ408" s="211"/>
      <c r="AR408" s="211"/>
      <c r="AS408" s="211"/>
      <c r="AT408" s="211"/>
      <c r="AU408" s="211"/>
      <c r="AV408" s="211"/>
      <c r="AW408" s="211"/>
      <c r="AX408" s="211"/>
      <c r="AY408" s="211"/>
      <c r="AZ408" s="211"/>
      <c r="BA408" s="211"/>
      <c r="BB408" s="211"/>
      <c r="BC408" s="211"/>
      <c r="BD408" s="211"/>
      <c r="BE408" s="211"/>
      <c r="BF408" s="211"/>
      <c r="BG408" s="211"/>
      <c r="BH408" s="211"/>
    </row>
    <row r="409" spans="1:60" outlineLevel="3" x14ac:dyDescent="0.2">
      <c r="A409" s="228"/>
      <c r="B409" s="229"/>
      <c r="C409" s="273" t="s">
        <v>290</v>
      </c>
      <c r="D409" s="264"/>
      <c r="E409" s="265">
        <v>20.815999999999999</v>
      </c>
      <c r="F409" s="231"/>
      <c r="G409" s="231"/>
      <c r="H409" s="231"/>
      <c r="I409" s="231"/>
      <c r="J409" s="231"/>
      <c r="K409" s="231"/>
      <c r="L409" s="231"/>
      <c r="M409" s="231"/>
      <c r="N409" s="230"/>
      <c r="O409" s="230"/>
      <c r="P409" s="230"/>
      <c r="Q409" s="230"/>
      <c r="R409" s="231"/>
      <c r="S409" s="231"/>
      <c r="T409" s="231"/>
      <c r="U409" s="231"/>
      <c r="V409" s="231"/>
      <c r="W409" s="231"/>
      <c r="X409" s="231"/>
      <c r="Y409" s="231"/>
      <c r="Z409" s="211"/>
      <c r="AA409" s="211"/>
      <c r="AB409" s="211"/>
      <c r="AC409" s="211"/>
      <c r="AD409" s="211"/>
      <c r="AE409" s="211"/>
      <c r="AF409" s="211"/>
      <c r="AG409" s="211" t="s">
        <v>199</v>
      </c>
      <c r="AH409" s="211">
        <v>0</v>
      </c>
      <c r="AI409" s="211"/>
      <c r="AJ409" s="211"/>
      <c r="AK409" s="211"/>
      <c r="AL409" s="211"/>
      <c r="AM409" s="211"/>
      <c r="AN409" s="211"/>
      <c r="AO409" s="211"/>
      <c r="AP409" s="211"/>
      <c r="AQ409" s="211"/>
      <c r="AR409" s="211"/>
      <c r="AS409" s="211"/>
      <c r="AT409" s="211"/>
      <c r="AU409" s="211"/>
      <c r="AV409" s="211"/>
      <c r="AW409" s="211"/>
      <c r="AX409" s="211"/>
      <c r="AY409" s="211"/>
      <c r="AZ409" s="211"/>
      <c r="BA409" s="211"/>
      <c r="BB409" s="211"/>
      <c r="BC409" s="211"/>
      <c r="BD409" s="211"/>
      <c r="BE409" s="211"/>
      <c r="BF409" s="211"/>
      <c r="BG409" s="211"/>
      <c r="BH409" s="211"/>
    </row>
    <row r="410" spans="1:60" outlineLevel="3" x14ac:dyDescent="0.2">
      <c r="A410" s="228"/>
      <c r="B410" s="229"/>
      <c r="C410" s="273" t="s">
        <v>291</v>
      </c>
      <c r="D410" s="264"/>
      <c r="E410" s="265">
        <v>7.05</v>
      </c>
      <c r="F410" s="231"/>
      <c r="G410" s="231"/>
      <c r="H410" s="231"/>
      <c r="I410" s="231"/>
      <c r="J410" s="231"/>
      <c r="K410" s="231"/>
      <c r="L410" s="231"/>
      <c r="M410" s="231"/>
      <c r="N410" s="230"/>
      <c r="O410" s="230"/>
      <c r="P410" s="230"/>
      <c r="Q410" s="230"/>
      <c r="R410" s="231"/>
      <c r="S410" s="231"/>
      <c r="T410" s="231"/>
      <c r="U410" s="231"/>
      <c r="V410" s="231"/>
      <c r="W410" s="231"/>
      <c r="X410" s="231"/>
      <c r="Y410" s="231"/>
      <c r="Z410" s="211"/>
      <c r="AA410" s="211"/>
      <c r="AB410" s="211"/>
      <c r="AC410" s="211"/>
      <c r="AD410" s="211"/>
      <c r="AE410" s="211"/>
      <c r="AF410" s="211"/>
      <c r="AG410" s="211" t="s">
        <v>199</v>
      </c>
      <c r="AH410" s="211">
        <v>0</v>
      </c>
      <c r="AI410" s="211"/>
      <c r="AJ410" s="211"/>
      <c r="AK410" s="211"/>
      <c r="AL410" s="211"/>
      <c r="AM410" s="211"/>
      <c r="AN410" s="211"/>
      <c r="AO410" s="211"/>
      <c r="AP410" s="211"/>
      <c r="AQ410" s="211"/>
      <c r="AR410" s="211"/>
      <c r="AS410" s="211"/>
      <c r="AT410" s="211"/>
      <c r="AU410" s="211"/>
      <c r="AV410" s="211"/>
      <c r="AW410" s="211"/>
      <c r="AX410" s="211"/>
      <c r="AY410" s="211"/>
      <c r="AZ410" s="211"/>
      <c r="BA410" s="211"/>
      <c r="BB410" s="211"/>
      <c r="BC410" s="211"/>
      <c r="BD410" s="211"/>
      <c r="BE410" s="211"/>
      <c r="BF410" s="211"/>
      <c r="BG410" s="211"/>
      <c r="BH410" s="211"/>
    </row>
    <row r="411" spans="1:60" ht="22.5" outlineLevel="3" x14ac:dyDescent="0.2">
      <c r="A411" s="228"/>
      <c r="B411" s="229"/>
      <c r="C411" s="273" t="s">
        <v>292</v>
      </c>
      <c r="D411" s="264"/>
      <c r="E411" s="265">
        <v>45.408000000000001</v>
      </c>
      <c r="F411" s="231"/>
      <c r="G411" s="231"/>
      <c r="H411" s="231"/>
      <c r="I411" s="231"/>
      <c r="J411" s="231"/>
      <c r="K411" s="231"/>
      <c r="L411" s="231"/>
      <c r="M411" s="231"/>
      <c r="N411" s="230"/>
      <c r="O411" s="230"/>
      <c r="P411" s="230"/>
      <c r="Q411" s="230"/>
      <c r="R411" s="231"/>
      <c r="S411" s="231"/>
      <c r="T411" s="231"/>
      <c r="U411" s="231"/>
      <c r="V411" s="231"/>
      <c r="W411" s="231"/>
      <c r="X411" s="231"/>
      <c r="Y411" s="231"/>
      <c r="Z411" s="211"/>
      <c r="AA411" s="211"/>
      <c r="AB411" s="211"/>
      <c r="AC411" s="211"/>
      <c r="AD411" s="211"/>
      <c r="AE411" s="211"/>
      <c r="AF411" s="211"/>
      <c r="AG411" s="211" t="s">
        <v>199</v>
      </c>
      <c r="AH411" s="211">
        <v>0</v>
      </c>
      <c r="AI411" s="211"/>
      <c r="AJ411" s="211"/>
      <c r="AK411" s="211"/>
      <c r="AL411" s="211"/>
      <c r="AM411" s="211"/>
      <c r="AN411" s="211"/>
      <c r="AO411" s="211"/>
      <c r="AP411" s="211"/>
      <c r="AQ411" s="211"/>
      <c r="AR411" s="211"/>
      <c r="AS411" s="211"/>
      <c r="AT411" s="211"/>
      <c r="AU411" s="211"/>
      <c r="AV411" s="211"/>
      <c r="AW411" s="211"/>
      <c r="AX411" s="211"/>
      <c r="AY411" s="211"/>
      <c r="AZ411" s="211"/>
      <c r="BA411" s="211"/>
      <c r="BB411" s="211"/>
      <c r="BC411" s="211"/>
      <c r="BD411" s="211"/>
      <c r="BE411" s="211"/>
      <c r="BF411" s="211"/>
      <c r="BG411" s="211"/>
      <c r="BH411" s="211"/>
    </row>
    <row r="412" spans="1:60" outlineLevel="3" x14ac:dyDescent="0.2">
      <c r="A412" s="228"/>
      <c r="B412" s="229"/>
      <c r="C412" s="273" t="s">
        <v>285</v>
      </c>
      <c r="D412" s="264"/>
      <c r="E412" s="265">
        <v>2.8439999999999999</v>
      </c>
      <c r="F412" s="231"/>
      <c r="G412" s="231"/>
      <c r="H412" s="231"/>
      <c r="I412" s="231"/>
      <c r="J412" s="231"/>
      <c r="K412" s="231"/>
      <c r="L412" s="231"/>
      <c r="M412" s="231"/>
      <c r="N412" s="230"/>
      <c r="O412" s="230"/>
      <c r="P412" s="230"/>
      <c r="Q412" s="230"/>
      <c r="R412" s="231"/>
      <c r="S412" s="231"/>
      <c r="T412" s="231"/>
      <c r="U412" s="231"/>
      <c r="V412" s="231"/>
      <c r="W412" s="231"/>
      <c r="X412" s="231"/>
      <c r="Y412" s="231"/>
      <c r="Z412" s="211"/>
      <c r="AA412" s="211"/>
      <c r="AB412" s="211"/>
      <c r="AC412" s="211"/>
      <c r="AD412" s="211"/>
      <c r="AE412" s="211"/>
      <c r="AF412" s="211"/>
      <c r="AG412" s="211" t="s">
        <v>199</v>
      </c>
      <c r="AH412" s="211">
        <v>0</v>
      </c>
      <c r="AI412" s="211"/>
      <c r="AJ412" s="211"/>
      <c r="AK412" s="211"/>
      <c r="AL412" s="211"/>
      <c r="AM412" s="211"/>
      <c r="AN412" s="211"/>
      <c r="AO412" s="211"/>
      <c r="AP412" s="211"/>
      <c r="AQ412" s="211"/>
      <c r="AR412" s="211"/>
      <c r="AS412" s="211"/>
      <c r="AT412" s="211"/>
      <c r="AU412" s="211"/>
      <c r="AV412" s="211"/>
      <c r="AW412" s="211"/>
      <c r="AX412" s="211"/>
      <c r="AY412" s="211"/>
      <c r="AZ412" s="211"/>
      <c r="BA412" s="211"/>
      <c r="BB412" s="211"/>
      <c r="BC412" s="211"/>
      <c r="BD412" s="211"/>
      <c r="BE412" s="211"/>
      <c r="BF412" s="211"/>
      <c r="BG412" s="211"/>
      <c r="BH412" s="211"/>
    </row>
    <row r="413" spans="1:60" outlineLevel="3" x14ac:dyDescent="0.2">
      <c r="A413" s="228"/>
      <c r="B413" s="229"/>
      <c r="C413" s="273" t="s">
        <v>293</v>
      </c>
      <c r="D413" s="264"/>
      <c r="E413" s="265">
        <v>6</v>
      </c>
      <c r="F413" s="231"/>
      <c r="G413" s="231"/>
      <c r="H413" s="231"/>
      <c r="I413" s="231"/>
      <c r="J413" s="231"/>
      <c r="K413" s="231"/>
      <c r="L413" s="231"/>
      <c r="M413" s="231"/>
      <c r="N413" s="230"/>
      <c r="O413" s="230"/>
      <c r="P413" s="230"/>
      <c r="Q413" s="230"/>
      <c r="R413" s="231"/>
      <c r="S413" s="231"/>
      <c r="T413" s="231"/>
      <c r="U413" s="231"/>
      <c r="V413" s="231"/>
      <c r="W413" s="231"/>
      <c r="X413" s="231"/>
      <c r="Y413" s="231"/>
      <c r="Z413" s="211"/>
      <c r="AA413" s="211"/>
      <c r="AB413" s="211"/>
      <c r="AC413" s="211"/>
      <c r="AD413" s="211"/>
      <c r="AE413" s="211"/>
      <c r="AF413" s="211"/>
      <c r="AG413" s="211" t="s">
        <v>199</v>
      </c>
      <c r="AH413" s="211">
        <v>0</v>
      </c>
      <c r="AI413" s="211"/>
      <c r="AJ413" s="211"/>
      <c r="AK413" s="211"/>
      <c r="AL413" s="211"/>
      <c r="AM413" s="211"/>
      <c r="AN413" s="211"/>
      <c r="AO413" s="211"/>
      <c r="AP413" s="211"/>
      <c r="AQ413" s="211"/>
      <c r="AR413" s="211"/>
      <c r="AS413" s="211"/>
      <c r="AT413" s="211"/>
      <c r="AU413" s="211"/>
      <c r="AV413" s="211"/>
      <c r="AW413" s="211"/>
      <c r="AX413" s="211"/>
      <c r="AY413" s="211"/>
      <c r="AZ413" s="211"/>
      <c r="BA413" s="211"/>
      <c r="BB413" s="211"/>
      <c r="BC413" s="211"/>
      <c r="BD413" s="211"/>
      <c r="BE413" s="211"/>
      <c r="BF413" s="211"/>
      <c r="BG413" s="211"/>
      <c r="BH413" s="211"/>
    </row>
    <row r="414" spans="1:60" outlineLevel="1" x14ac:dyDescent="0.2">
      <c r="A414" s="242">
        <v>98</v>
      </c>
      <c r="B414" s="243" t="s">
        <v>586</v>
      </c>
      <c r="C414" s="256" t="s">
        <v>587</v>
      </c>
      <c r="D414" s="244" t="s">
        <v>202</v>
      </c>
      <c r="E414" s="245">
        <v>669.18674999999996</v>
      </c>
      <c r="F414" s="246"/>
      <c r="G414" s="247">
        <f>ROUND(E414*F414,2)</f>
        <v>0</v>
      </c>
      <c r="H414" s="232"/>
      <c r="I414" s="231">
        <f>ROUND(E414*H414,2)</f>
        <v>0</v>
      </c>
      <c r="J414" s="232"/>
      <c r="K414" s="231">
        <f>ROUND(E414*J414,2)</f>
        <v>0</v>
      </c>
      <c r="L414" s="231">
        <v>21</v>
      </c>
      <c r="M414" s="231">
        <f>G414*(1+L414/100)</f>
        <v>0</v>
      </c>
      <c r="N414" s="230">
        <v>1.6000000000000001E-4</v>
      </c>
      <c r="O414" s="230">
        <f>ROUND(E414*N414,2)</f>
        <v>0.11</v>
      </c>
      <c r="P414" s="230">
        <v>0</v>
      </c>
      <c r="Q414" s="230">
        <f>ROUND(E414*P414,2)</f>
        <v>0</v>
      </c>
      <c r="R414" s="231"/>
      <c r="S414" s="231" t="s">
        <v>182</v>
      </c>
      <c r="T414" s="231" t="s">
        <v>176</v>
      </c>
      <c r="U414" s="231">
        <v>0.11</v>
      </c>
      <c r="V414" s="231">
        <f>ROUND(E414*U414,2)</f>
        <v>73.61</v>
      </c>
      <c r="W414" s="231"/>
      <c r="X414" s="231" t="s">
        <v>196</v>
      </c>
      <c r="Y414" s="231" t="s">
        <v>178</v>
      </c>
      <c r="Z414" s="211"/>
      <c r="AA414" s="211"/>
      <c r="AB414" s="211"/>
      <c r="AC414" s="211"/>
      <c r="AD414" s="211"/>
      <c r="AE414" s="211"/>
      <c r="AF414" s="211"/>
      <c r="AG414" s="211" t="s">
        <v>197</v>
      </c>
      <c r="AH414" s="211"/>
      <c r="AI414" s="211"/>
      <c r="AJ414" s="211"/>
      <c r="AK414" s="211"/>
      <c r="AL414" s="211"/>
      <c r="AM414" s="211"/>
      <c r="AN414" s="211"/>
      <c r="AO414" s="211"/>
      <c r="AP414" s="211"/>
      <c r="AQ414" s="211"/>
      <c r="AR414" s="211"/>
      <c r="AS414" s="211"/>
      <c r="AT414" s="211"/>
      <c r="AU414" s="211"/>
      <c r="AV414" s="211"/>
      <c r="AW414" s="211"/>
      <c r="AX414" s="211"/>
      <c r="AY414" s="211"/>
      <c r="AZ414" s="211"/>
      <c r="BA414" s="211"/>
      <c r="BB414" s="211"/>
      <c r="BC414" s="211"/>
      <c r="BD414" s="211"/>
      <c r="BE414" s="211"/>
      <c r="BF414" s="211"/>
      <c r="BG414" s="211"/>
      <c r="BH414" s="211"/>
    </row>
    <row r="415" spans="1:60" ht="22.5" outlineLevel="2" x14ac:dyDescent="0.2">
      <c r="A415" s="228"/>
      <c r="B415" s="229"/>
      <c r="C415" s="273" t="s">
        <v>274</v>
      </c>
      <c r="D415" s="264"/>
      <c r="E415" s="265">
        <v>51.947499999999998</v>
      </c>
      <c r="F415" s="231"/>
      <c r="G415" s="231"/>
      <c r="H415" s="231"/>
      <c r="I415" s="231"/>
      <c r="J415" s="231"/>
      <c r="K415" s="231"/>
      <c r="L415" s="231"/>
      <c r="M415" s="231"/>
      <c r="N415" s="230"/>
      <c r="O415" s="230"/>
      <c r="P415" s="230"/>
      <c r="Q415" s="230"/>
      <c r="R415" s="231"/>
      <c r="S415" s="231"/>
      <c r="T415" s="231"/>
      <c r="U415" s="231"/>
      <c r="V415" s="231"/>
      <c r="W415" s="231"/>
      <c r="X415" s="231"/>
      <c r="Y415" s="231"/>
      <c r="Z415" s="211"/>
      <c r="AA415" s="211"/>
      <c r="AB415" s="211"/>
      <c r="AC415" s="211"/>
      <c r="AD415" s="211"/>
      <c r="AE415" s="211"/>
      <c r="AF415" s="211"/>
      <c r="AG415" s="211" t="s">
        <v>199</v>
      </c>
      <c r="AH415" s="211">
        <v>0</v>
      </c>
      <c r="AI415" s="211"/>
      <c r="AJ415" s="211"/>
      <c r="AK415" s="211"/>
      <c r="AL415" s="211"/>
      <c r="AM415" s="211"/>
      <c r="AN415" s="211"/>
      <c r="AO415" s="211"/>
      <c r="AP415" s="211"/>
      <c r="AQ415" s="211"/>
      <c r="AR415" s="211"/>
      <c r="AS415" s="211"/>
      <c r="AT415" s="211"/>
      <c r="AU415" s="211"/>
      <c r="AV415" s="211"/>
      <c r="AW415" s="211"/>
      <c r="AX415" s="211"/>
      <c r="AY415" s="211"/>
      <c r="AZ415" s="211"/>
      <c r="BA415" s="211"/>
      <c r="BB415" s="211"/>
      <c r="BC415" s="211"/>
      <c r="BD415" s="211"/>
      <c r="BE415" s="211"/>
      <c r="BF415" s="211"/>
      <c r="BG415" s="211"/>
      <c r="BH415" s="211"/>
    </row>
    <row r="416" spans="1:60" outlineLevel="3" x14ac:dyDescent="0.2">
      <c r="A416" s="228"/>
      <c r="B416" s="229"/>
      <c r="C416" s="273" t="s">
        <v>275</v>
      </c>
      <c r="D416" s="264"/>
      <c r="E416" s="265">
        <v>17.440000000000001</v>
      </c>
      <c r="F416" s="231"/>
      <c r="G416" s="231"/>
      <c r="H416" s="231"/>
      <c r="I416" s="231"/>
      <c r="J416" s="231"/>
      <c r="K416" s="231"/>
      <c r="L416" s="231"/>
      <c r="M416" s="231"/>
      <c r="N416" s="230"/>
      <c r="O416" s="230"/>
      <c r="P416" s="230"/>
      <c r="Q416" s="230"/>
      <c r="R416" s="231"/>
      <c r="S416" s="231"/>
      <c r="T416" s="231"/>
      <c r="U416" s="231"/>
      <c r="V416" s="231"/>
      <c r="W416" s="231"/>
      <c r="X416" s="231"/>
      <c r="Y416" s="231"/>
      <c r="Z416" s="211"/>
      <c r="AA416" s="211"/>
      <c r="AB416" s="211"/>
      <c r="AC416" s="211"/>
      <c r="AD416" s="211"/>
      <c r="AE416" s="211"/>
      <c r="AF416" s="211"/>
      <c r="AG416" s="211" t="s">
        <v>199</v>
      </c>
      <c r="AH416" s="211">
        <v>0</v>
      </c>
      <c r="AI416" s="211"/>
      <c r="AJ416" s="211"/>
      <c r="AK416" s="211"/>
      <c r="AL416" s="211"/>
      <c r="AM416" s="211"/>
      <c r="AN416" s="211"/>
      <c r="AO416" s="211"/>
      <c r="AP416" s="211"/>
      <c r="AQ416" s="211"/>
      <c r="AR416" s="211"/>
      <c r="AS416" s="211"/>
      <c r="AT416" s="211"/>
      <c r="AU416" s="211"/>
      <c r="AV416" s="211"/>
      <c r="AW416" s="211"/>
      <c r="AX416" s="211"/>
      <c r="AY416" s="211"/>
      <c r="AZ416" s="211"/>
      <c r="BA416" s="211"/>
      <c r="BB416" s="211"/>
      <c r="BC416" s="211"/>
      <c r="BD416" s="211"/>
      <c r="BE416" s="211"/>
      <c r="BF416" s="211"/>
      <c r="BG416" s="211"/>
      <c r="BH416" s="211"/>
    </row>
    <row r="417" spans="1:60" outlineLevel="3" x14ac:dyDescent="0.2">
      <c r="A417" s="228"/>
      <c r="B417" s="229"/>
      <c r="C417" s="273" t="s">
        <v>276</v>
      </c>
      <c r="D417" s="264"/>
      <c r="E417" s="265">
        <v>11.49</v>
      </c>
      <c r="F417" s="231"/>
      <c r="G417" s="231"/>
      <c r="H417" s="231"/>
      <c r="I417" s="231"/>
      <c r="J417" s="231"/>
      <c r="K417" s="231"/>
      <c r="L417" s="231"/>
      <c r="M417" s="231"/>
      <c r="N417" s="230"/>
      <c r="O417" s="230"/>
      <c r="P417" s="230"/>
      <c r="Q417" s="230"/>
      <c r="R417" s="231"/>
      <c r="S417" s="231"/>
      <c r="T417" s="231"/>
      <c r="U417" s="231"/>
      <c r="V417" s="231"/>
      <c r="W417" s="231"/>
      <c r="X417" s="231"/>
      <c r="Y417" s="231"/>
      <c r="Z417" s="211"/>
      <c r="AA417" s="211"/>
      <c r="AB417" s="211"/>
      <c r="AC417" s="211"/>
      <c r="AD417" s="211"/>
      <c r="AE417" s="211"/>
      <c r="AF417" s="211"/>
      <c r="AG417" s="211" t="s">
        <v>199</v>
      </c>
      <c r="AH417" s="211">
        <v>0</v>
      </c>
      <c r="AI417" s="211"/>
      <c r="AJ417" s="211"/>
      <c r="AK417" s="211"/>
      <c r="AL417" s="211"/>
      <c r="AM417" s="211"/>
      <c r="AN417" s="211"/>
      <c r="AO417" s="211"/>
      <c r="AP417" s="211"/>
      <c r="AQ417" s="211"/>
      <c r="AR417" s="211"/>
      <c r="AS417" s="211"/>
      <c r="AT417" s="211"/>
      <c r="AU417" s="211"/>
      <c r="AV417" s="211"/>
      <c r="AW417" s="211"/>
      <c r="AX417" s="211"/>
      <c r="AY417" s="211"/>
      <c r="AZ417" s="211"/>
      <c r="BA417" s="211"/>
      <c r="BB417" s="211"/>
      <c r="BC417" s="211"/>
      <c r="BD417" s="211"/>
      <c r="BE417" s="211"/>
      <c r="BF417" s="211"/>
      <c r="BG417" s="211"/>
      <c r="BH417" s="211"/>
    </row>
    <row r="418" spans="1:60" ht="22.5" outlineLevel="3" x14ac:dyDescent="0.2">
      <c r="A418" s="228"/>
      <c r="B418" s="229"/>
      <c r="C418" s="273" t="s">
        <v>277</v>
      </c>
      <c r="D418" s="264"/>
      <c r="E418" s="265">
        <v>143.53424999999999</v>
      </c>
      <c r="F418" s="231"/>
      <c r="G418" s="231"/>
      <c r="H418" s="231"/>
      <c r="I418" s="231"/>
      <c r="J418" s="231"/>
      <c r="K418" s="231"/>
      <c r="L418" s="231"/>
      <c r="M418" s="231"/>
      <c r="N418" s="230"/>
      <c r="O418" s="230"/>
      <c r="P418" s="230"/>
      <c r="Q418" s="230"/>
      <c r="R418" s="231"/>
      <c r="S418" s="231"/>
      <c r="T418" s="231"/>
      <c r="U418" s="231"/>
      <c r="V418" s="231"/>
      <c r="W418" s="231"/>
      <c r="X418" s="231"/>
      <c r="Y418" s="231"/>
      <c r="Z418" s="211"/>
      <c r="AA418" s="211"/>
      <c r="AB418" s="211"/>
      <c r="AC418" s="211"/>
      <c r="AD418" s="211"/>
      <c r="AE418" s="211"/>
      <c r="AF418" s="211"/>
      <c r="AG418" s="211" t="s">
        <v>199</v>
      </c>
      <c r="AH418" s="211">
        <v>0</v>
      </c>
      <c r="AI418" s="211"/>
      <c r="AJ418" s="211"/>
      <c r="AK418" s="211"/>
      <c r="AL418" s="211"/>
      <c r="AM418" s="211"/>
      <c r="AN418" s="211"/>
      <c r="AO418" s="211"/>
      <c r="AP418" s="211"/>
      <c r="AQ418" s="211"/>
      <c r="AR418" s="211"/>
      <c r="AS418" s="211"/>
      <c r="AT418" s="211"/>
      <c r="AU418" s="211"/>
      <c r="AV418" s="211"/>
      <c r="AW418" s="211"/>
      <c r="AX418" s="211"/>
      <c r="AY418" s="211"/>
      <c r="AZ418" s="211"/>
      <c r="BA418" s="211"/>
      <c r="BB418" s="211"/>
      <c r="BC418" s="211"/>
      <c r="BD418" s="211"/>
      <c r="BE418" s="211"/>
      <c r="BF418" s="211"/>
      <c r="BG418" s="211"/>
      <c r="BH418" s="211"/>
    </row>
    <row r="419" spans="1:60" ht="22.5" outlineLevel="3" x14ac:dyDescent="0.2">
      <c r="A419" s="228"/>
      <c r="B419" s="229"/>
      <c r="C419" s="273" t="s">
        <v>278</v>
      </c>
      <c r="D419" s="264"/>
      <c r="E419" s="265">
        <v>21.31</v>
      </c>
      <c r="F419" s="231"/>
      <c r="G419" s="231"/>
      <c r="H419" s="231"/>
      <c r="I419" s="231"/>
      <c r="J419" s="231"/>
      <c r="K419" s="231"/>
      <c r="L419" s="231"/>
      <c r="M419" s="231"/>
      <c r="N419" s="230"/>
      <c r="O419" s="230"/>
      <c r="P419" s="230"/>
      <c r="Q419" s="230"/>
      <c r="R419" s="231"/>
      <c r="S419" s="231"/>
      <c r="T419" s="231"/>
      <c r="U419" s="231"/>
      <c r="V419" s="231"/>
      <c r="W419" s="231"/>
      <c r="X419" s="231"/>
      <c r="Y419" s="231"/>
      <c r="Z419" s="211"/>
      <c r="AA419" s="211"/>
      <c r="AB419" s="211"/>
      <c r="AC419" s="211"/>
      <c r="AD419" s="211"/>
      <c r="AE419" s="211"/>
      <c r="AF419" s="211"/>
      <c r="AG419" s="211" t="s">
        <v>199</v>
      </c>
      <c r="AH419" s="211">
        <v>0</v>
      </c>
      <c r="AI419" s="211"/>
      <c r="AJ419" s="211"/>
      <c r="AK419" s="211"/>
      <c r="AL419" s="211"/>
      <c r="AM419" s="211"/>
      <c r="AN419" s="211"/>
      <c r="AO419" s="211"/>
      <c r="AP419" s="211"/>
      <c r="AQ419" s="211"/>
      <c r="AR419" s="211"/>
      <c r="AS419" s="211"/>
      <c r="AT419" s="211"/>
      <c r="AU419" s="211"/>
      <c r="AV419" s="211"/>
      <c r="AW419" s="211"/>
      <c r="AX419" s="211"/>
      <c r="AY419" s="211"/>
      <c r="AZ419" s="211"/>
      <c r="BA419" s="211"/>
      <c r="BB419" s="211"/>
      <c r="BC419" s="211"/>
      <c r="BD419" s="211"/>
      <c r="BE419" s="211"/>
      <c r="BF419" s="211"/>
      <c r="BG419" s="211"/>
      <c r="BH419" s="211"/>
    </row>
    <row r="420" spans="1:60" outlineLevel="3" x14ac:dyDescent="0.2">
      <c r="A420" s="228"/>
      <c r="B420" s="229"/>
      <c r="C420" s="273" t="s">
        <v>279</v>
      </c>
      <c r="D420" s="264"/>
      <c r="E420" s="265">
        <v>31.283999999999999</v>
      </c>
      <c r="F420" s="231"/>
      <c r="G420" s="231"/>
      <c r="H420" s="231"/>
      <c r="I420" s="231"/>
      <c r="J420" s="231"/>
      <c r="K420" s="231"/>
      <c r="L420" s="231"/>
      <c r="M420" s="231"/>
      <c r="N420" s="230"/>
      <c r="O420" s="230"/>
      <c r="P420" s="230"/>
      <c r="Q420" s="230"/>
      <c r="R420" s="231"/>
      <c r="S420" s="231"/>
      <c r="T420" s="231"/>
      <c r="U420" s="231"/>
      <c r="V420" s="231"/>
      <c r="W420" s="231"/>
      <c r="X420" s="231"/>
      <c r="Y420" s="231"/>
      <c r="Z420" s="211"/>
      <c r="AA420" s="211"/>
      <c r="AB420" s="211"/>
      <c r="AC420" s="211"/>
      <c r="AD420" s="211"/>
      <c r="AE420" s="211"/>
      <c r="AF420" s="211"/>
      <c r="AG420" s="211" t="s">
        <v>199</v>
      </c>
      <c r="AH420" s="211">
        <v>0</v>
      </c>
      <c r="AI420" s="211"/>
      <c r="AJ420" s="211"/>
      <c r="AK420" s="211"/>
      <c r="AL420" s="211"/>
      <c r="AM420" s="211"/>
      <c r="AN420" s="211"/>
      <c r="AO420" s="211"/>
      <c r="AP420" s="211"/>
      <c r="AQ420" s="211"/>
      <c r="AR420" s="211"/>
      <c r="AS420" s="211"/>
      <c r="AT420" s="211"/>
      <c r="AU420" s="211"/>
      <c r="AV420" s="211"/>
      <c r="AW420" s="211"/>
      <c r="AX420" s="211"/>
      <c r="AY420" s="211"/>
      <c r="AZ420" s="211"/>
      <c r="BA420" s="211"/>
      <c r="BB420" s="211"/>
      <c r="BC420" s="211"/>
      <c r="BD420" s="211"/>
      <c r="BE420" s="211"/>
      <c r="BF420" s="211"/>
      <c r="BG420" s="211"/>
      <c r="BH420" s="211"/>
    </row>
    <row r="421" spans="1:60" outlineLevel="3" x14ac:dyDescent="0.2">
      <c r="A421" s="228"/>
      <c r="B421" s="229"/>
      <c r="C421" s="273" t="s">
        <v>280</v>
      </c>
      <c r="D421" s="264"/>
      <c r="E421" s="265">
        <v>150.2175</v>
      </c>
      <c r="F421" s="231"/>
      <c r="G421" s="231"/>
      <c r="H421" s="231"/>
      <c r="I421" s="231"/>
      <c r="J421" s="231"/>
      <c r="K421" s="231"/>
      <c r="L421" s="231"/>
      <c r="M421" s="231"/>
      <c r="N421" s="230"/>
      <c r="O421" s="230"/>
      <c r="P421" s="230"/>
      <c r="Q421" s="230"/>
      <c r="R421" s="231"/>
      <c r="S421" s="231"/>
      <c r="T421" s="231"/>
      <c r="U421" s="231"/>
      <c r="V421" s="231"/>
      <c r="W421" s="231"/>
      <c r="X421" s="231"/>
      <c r="Y421" s="231"/>
      <c r="Z421" s="211"/>
      <c r="AA421" s="211"/>
      <c r="AB421" s="211"/>
      <c r="AC421" s="211"/>
      <c r="AD421" s="211"/>
      <c r="AE421" s="211"/>
      <c r="AF421" s="211"/>
      <c r="AG421" s="211" t="s">
        <v>199</v>
      </c>
      <c r="AH421" s="211">
        <v>0</v>
      </c>
      <c r="AI421" s="211"/>
      <c r="AJ421" s="211"/>
      <c r="AK421" s="211"/>
      <c r="AL421" s="211"/>
      <c r="AM421" s="211"/>
      <c r="AN421" s="211"/>
      <c r="AO421" s="211"/>
      <c r="AP421" s="211"/>
      <c r="AQ421" s="211"/>
      <c r="AR421" s="211"/>
      <c r="AS421" s="211"/>
      <c r="AT421" s="211"/>
      <c r="AU421" s="211"/>
      <c r="AV421" s="211"/>
      <c r="AW421" s="211"/>
      <c r="AX421" s="211"/>
      <c r="AY421" s="211"/>
      <c r="AZ421" s="211"/>
      <c r="BA421" s="211"/>
      <c r="BB421" s="211"/>
      <c r="BC421" s="211"/>
      <c r="BD421" s="211"/>
      <c r="BE421" s="211"/>
      <c r="BF421" s="211"/>
      <c r="BG421" s="211"/>
      <c r="BH421" s="211"/>
    </row>
    <row r="422" spans="1:60" outlineLevel="3" x14ac:dyDescent="0.2">
      <c r="A422" s="228"/>
      <c r="B422" s="229"/>
      <c r="C422" s="273" t="s">
        <v>281</v>
      </c>
      <c r="D422" s="264"/>
      <c r="E422" s="265">
        <v>43.158000000000001</v>
      </c>
      <c r="F422" s="231"/>
      <c r="G422" s="231"/>
      <c r="H422" s="231"/>
      <c r="I422" s="231"/>
      <c r="J422" s="231"/>
      <c r="K422" s="231"/>
      <c r="L422" s="231"/>
      <c r="M422" s="231"/>
      <c r="N422" s="230"/>
      <c r="O422" s="230"/>
      <c r="P422" s="230"/>
      <c r="Q422" s="230"/>
      <c r="R422" s="231"/>
      <c r="S422" s="231"/>
      <c r="T422" s="231"/>
      <c r="U422" s="231"/>
      <c r="V422" s="231"/>
      <c r="W422" s="231"/>
      <c r="X422" s="231"/>
      <c r="Y422" s="231"/>
      <c r="Z422" s="211"/>
      <c r="AA422" s="211"/>
      <c r="AB422" s="211"/>
      <c r="AC422" s="211"/>
      <c r="AD422" s="211"/>
      <c r="AE422" s="211"/>
      <c r="AF422" s="211"/>
      <c r="AG422" s="211" t="s">
        <v>199</v>
      </c>
      <c r="AH422" s="211">
        <v>0</v>
      </c>
      <c r="AI422" s="211"/>
      <c r="AJ422" s="211"/>
      <c r="AK422" s="211"/>
      <c r="AL422" s="211"/>
      <c r="AM422" s="211"/>
      <c r="AN422" s="211"/>
      <c r="AO422" s="211"/>
      <c r="AP422" s="211"/>
      <c r="AQ422" s="211"/>
      <c r="AR422" s="211"/>
      <c r="AS422" s="211"/>
      <c r="AT422" s="211"/>
      <c r="AU422" s="211"/>
      <c r="AV422" s="211"/>
      <c r="AW422" s="211"/>
      <c r="AX422" s="211"/>
      <c r="AY422" s="211"/>
      <c r="AZ422" s="211"/>
      <c r="BA422" s="211"/>
      <c r="BB422" s="211"/>
      <c r="BC422" s="211"/>
      <c r="BD422" s="211"/>
      <c r="BE422" s="211"/>
      <c r="BF422" s="211"/>
      <c r="BG422" s="211"/>
      <c r="BH422" s="211"/>
    </row>
    <row r="423" spans="1:60" outlineLevel="3" x14ac:dyDescent="0.2">
      <c r="A423" s="228"/>
      <c r="B423" s="229"/>
      <c r="C423" s="273" t="s">
        <v>282</v>
      </c>
      <c r="D423" s="264"/>
      <c r="E423" s="265">
        <v>2.8439999999999999</v>
      </c>
      <c r="F423" s="231"/>
      <c r="G423" s="231"/>
      <c r="H423" s="231"/>
      <c r="I423" s="231"/>
      <c r="J423" s="231"/>
      <c r="K423" s="231"/>
      <c r="L423" s="231"/>
      <c r="M423" s="231"/>
      <c r="N423" s="230"/>
      <c r="O423" s="230"/>
      <c r="P423" s="230"/>
      <c r="Q423" s="230"/>
      <c r="R423" s="231"/>
      <c r="S423" s="231"/>
      <c r="T423" s="231"/>
      <c r="U423" s="231"/>
      <c r="V423" s="231"/>
      <c r="W423" s="231"/>
      <c r="X423" s="231"/>
      <c r="Y423" s="231"/>
      <c r="Z423" s="211"/>
      <c r="AA423" s="211"/>
      <c r="AB423" s="211"/>
      <c r="AC423" s="211"/>
      <c r="AD423" s="211"/>
      <c r="AE423" s="211"/>
      <c r="AF423" s="211"/>
      <c r="AG423" s="211" t="s">
        <v>199</v>
      </c>
      <c r="AH423" s="211">
        <v>0</v>
      </c>
      <c r="AI423" s="211"/>
      <c r="AJ423" s="211"/>
      <c r="AK423" s="211"/>
      <c r="AL423" s="211"/>
      <c r="AM423" s="211"/>
      <c r="AN423" s="211"/>
      <c r="AO423" s="211"/>
      <c r="AP423" s="211"/>
      <c r="AQ423" s="211"/>
      <c r="AR423" s="211"/>
      <c r="AS423" s="211"/>
      <c r="AT423" s="211"/>
      <c r="AU423" s="211"/>
      <c r="AV423" s="211"/>
      <c r="AW423" s="211"/>
      <c r="AX423" s="211"/>
      <c r="AY423" s="211"/>
      <c r="AZ423" s="211"/>
      <c r="BA423" s="211"/>
      <c r="BB423" s="211"/>
      <c r="BC423" s="211"/>
      <c r="BD423" s="211"/>
      <c r="BE423" s="211"/>
      <c r="BF423" s="211"/>
      <c r="BG423" s="211"/>
      <c r="BH423" s="211"/>
    </row>
    <row r="424" spans="1:60" outlineLevel="3" x14ac:dyDescent="0.2">
      <c r="A424" s="228"/>
      <c r="B424" s="229"/>
      <c r="C424" s="273" t="s">
        <v>283</v>
      </c>
      <c r="D424" s="264"/>
      <c r="E424" s="265">
        <v>10.8</v>
      </c>
      <c r="F424" s="231"/>
      <c r="G424" s="231"/>
      <c r="H424" s="231"/>
      <c r="I424" s="231"/>
      <c r="J424" s="231"/>
      <c r="K424" s="231"/>
      <c r="L424" s="231"/>
      <c r="M424" s="231"/>
      <c r="N424" s="230"/>
      <c r="O424" s="230"/>
      <c r="P424" s="230"/>
      <c r="Q424" s="230"/>
      <c r="R424" s="231"/>
      <c r="S424" s="231"/>
      <c r="T424" s="231"/>
      <c r="U424" s="231"/>
      <c r="V424" s="231"/>
      <c r="W424" s="231"/>
      <c r="X424" s="231"/>
      <c r="Y424" s="231"/>
      <c r="Z424" s="211"/>
      <c r="AA424" s="211"/>
      <c r="AB424" s="211"/>
      <c r="AC424" s="211"/>
      <c r="AD424" s="211"/>
      <c r="AE424" s="211"/>
      <c r="AF424" s="211"/>
      <c r="AG424" s="211" t="s">
        <v>199</v>
      </c>
      <c r="AH424" s="211">
        <v>0</v>
      </c>
      <c r="AI424" s="211"/>
      <c r="AJ424" s="211"/>
      <c r="AK424" s="211"/>
      <c r="AL424" s="211"/>
      <c r="AM424" s="211"/>
      <c r="AN424" s="211"/>
      <c r="AO424" s="211"/>
      <c r="AP424" s="211"/>
      <c r="AQ424" s="211"/>
      <c r="AR424" s="211"/>
      <c r="AS424" s="211"/>
      <c r="AT424" s="211"/>
      <c r="AU424" s="211"/>
      <c r="AV424" s="211"/>
      <c r="AW424" s="211"/>
      <c r="AX424" s="211"/>
      <c r="AY424" s="211"/>
      <c r="AZ424" s="211"/>
      <c r="BA424" s="211"/>
      <c r="BB424" s="211"/>
      <c r="BC424" s="211"/>
      <c r="BD424" s="211"/>
      <c r="BE424" s="211"/>
      <c r="BF424" s="211"/>
      <c r="BG424" s="211"/>
      <c r="BH424" s="211"/>
    </row>
    <row r="425" spans="1:60" outlineLevel="3" x14ac:dyDescent="0.2">
      <c r="A425" s="228"/>
      <c r="B425" s="229"/>
      <c r="C425" s="273" t="s">
        <v>284</v>
      </c>
      <c r="D425" s="264"/>
      <c r="E425" s="265">
        <v>44.030500000000004</v>
      </c>
      <c r="F425" s="231"/>
      <c r="G425" s="231"/>
      <c r="H425" s="231"/>
      <c r="I425" s="231"/>
      <c r="J425" s="231"/>
      <c r="K425" s="231"/>
      <c r="L425" s="231"/>
      <c r="M425" s="231"/>
      <c r="N425" s="230"/>
      <c r="O425" s="230"/>
      <c r="P425" s="230"/>
      <c r="Q425" s="230"/>
      <c r="R425" s="231"/>
      <c r="S425" s="231"/>
      <c r="T425" s="231"/>
      <c r="U425" s="231"/>
      <c r="V425" s="231"/>
      <c r="W425" s="231"/>
      <c r="X425" s="231"/>
      <c r="Y425" s="231"/>
      <c r="Z425" s="211"/>
      <c r="AA425" s="211"/>
      <c r="AB425" s="211"/>
      <c r="AC425" s="211"/>
      <c r="AD425" s="211"/>
      <c r="AE425" s="211"/>
      <c r="AF425" s="211"/>
      <c r="AG425" s="211" t="s">
        <v>199</v>
      </c>
      <c r="AH425" s="211">
        <v>0</v>
      </c>
      <c r="AI425" s="211"/>
      <c r="AJ425" s="211"/>
      <c r="AK425" s="211"/>
      <c r="AL425" s="211"/>
      <c r="AM425" s="211"/>
      <c r="AN425" s="211"/>
      <c r="AO425" s="211"/>
      <c r="AP425" s="211"/>
      <c r="AQ425" s="211"/>
      <c r="AR425" s="211"/>
      <c r="AS425" s="211"/>
      <c r="AT425" s="211"/>
      <c r="AU425" s="211"/>
      <c r="AV425" s="211"/>
      <c r="AW425" s="211"/>
      <c r="AX425" s="211"/>
      <c r="AY425" s="211"/>
      <c r="AZ425" s="211"/>
      <c r="BA425" s="211"/>
      <c r="BB425" s="211"/>
      <c r="BC425" s="211"/>
      <c r="BD425" s="211"/>
      <c r="BE425" s="211"/>
      <c r="BF425" s="211"/>
      <c r="BG425" s="211"/>
      <c r="BH425" s="211"/>
    </row>
    <row r="426" spans="1:60" outlineLevel="3" x14ac:dyDescent="0.2">
      <c r="A426" s="228"/>
      <c r="B426" s="229"/>
      <c r="C426" s="273" t="s">
        <v>285</v>
      </c>
      <c r="D426" s="264"/>
      <c r="E426" s="265">
        <v>2.8439999999999999</v>
      </c>
      <c r="F426" s="231"/>
      <c r="G426" s="231"/>
      <c r="H426" s="231"/>
      <c r="I426" s="231"/>
      <c r="J426" s="231"/>
      <c r="K426" s="231"/>
      <c r="L426" s="231"/>
      <c r="M426" s="231"/>
      <c r="N426" s="230"/>
      <c r="O426" s="230"/>
      <c r="P426" s="230"/>
      <c r="Q426" s="230"/>
      <c r="R426" s="231"/>
      <c r="S426" s="231"/>
      <c r="T426" s="231"/>
      <c r="U426" s="231"/>
      <c r="V426" s="231"/>
      <c r="W426" s="231"/>
      <c r="X426" s="231"/>
      <c r="Y426" s="231"/>
      <c r="Z426" s="211"/>
      <c r="AA426" s="211"/>
      <c r="AB426" s="211"/>
      <c r="AC426" s="211"/>
      <c r="AD426" s="211"/>
      <c r="AE426" s="211"/>
      <c r="AF426" s="211"/>
      <c r="AG426" s="211" t="s">
        <v>199</v>
      </c>
      <c r="AH426" s="211">
        <v>0</v>
      </c>
      <c r="AI426" s="211"/>
      <c r="AJ426" s="211"/>
      <c r="AK426" s="211"/>
      <c r="AL426" s="211"/>
      <c r="AM426" s="211"/>
      <c r="AN426" s="211"/>
      <c r="AO426" s="211"/>
      <c r="AP426" s="211"/>
      <c r="AQ426" s="211"/>
      <c r="AR426" s="211"/>
      <c r="AS426" s="211"/>
      <c r="AT426" s="211"/>
      <c r="AU426" s="211"/>
      <c r="AV426" s="211"/>
      <c r="AW426" s="211"/>
      <c r="AX426" s="211"/>
      <c r="AY426" s="211"/>
      <c r="AZ426" s="211"/>
      <c r="BA426" s="211"/>
      <c r="BB426" s="211"/>
      <c r="BC426" s="211"/>
      <c r="BD426" s="211"/>
      <c r="BE426" s="211"/>
      <c r="BF426" s="211"/>
      <c r="BG426" s="211"/>
      <c r="BH426" s="211"/>
    </row>
    <row r="427" spans="1:60" outlineLevel="3" x14ac:dyDescent="0.2">
      <c r="A427" s="228"/>
      <c r="B427" s="229"/>
      <c r="C427" s="273" t="s">
        <v>286</v>
      </c>
      <c r="D427" s="264"/>
      <c r="E427" s="265">
        <v>12.861000000000001</v>
      </c>
      <c r="F427" s="231"/>
      <c r="G427" s="231"/>
      <c r="H427" s="231"/>
      <c r="I427" s="231"/>
      <c r="J427" s="231"/>
      <c r="K427" s="231"/>
      <c r="L427" s="231"/>
      <c r="M427" s="231"/>
      <c r="N427" s="230"/>
      <c r="O427" s="230"/>
      <c r="P427" s="230"/>
      <c r="Q427" s="230"/>
      <c r="R427" s="231"/>
      <c r="S427" s="231"/>
      <c r="T427" s="231"/>
      <c r="U427" s="231"/>
      <c r="V427" s="231"/>
      <c r="W427" s="231"/>
      <c r="X427" s="231"/>
      <c r="Y427" s="231"/>
      <c r="Z427" s="211"/>
      <c r="AA427" s="211"/>
      <c r="AB427" s="211"/>
      <c r="AC427" s="211"/>
      <c r="AD427" s="211"/>
      <c r="AE427" s="211"/>
      <c r="AF427" s="211"/>
      <c r="AG427" s="211" t="s">
        <v>199</v>
      </c>
      <c r="AH427" s="211">
        <v>0</v>
      </c>
      <c r="AI427" s="211"/>
      <c r="AJ427" s="211"/>
      <c r="AK427" s="211"/>
      <c r="AL427" s="211"/>
      <c r="AM427" s="211"/>
      <c r="AN427" s="211"/>
      <c r="AO427" s="211"/>
      <c r="AP427" s="211"/>
      <c r="AQ427" s="211"/>
      <c r="AR427" s="211"/>
      <c r="AS427" s="211"/>
      <c r="AT427" s="211"/>
      <c r="AU427" s="211"/>
      <c r="AV427" s="211"/>
      <c r="AW427" s="211"/>
      <c r="AX427" s="211"/>
      <c r="AY427" s="211"/>
      <c r="AZ427" s="211"/>
      <c r="BA427" s="211"/>
      <c r="BB427" s="211"/>
      <c r="BC427" s="211"/>
      <c r="BD427" s="211"/>
      <c r="BE427" s="211"/>
      <c r="BF427" s="211"/>
      <c r="BG427" s="211"/>
      <c r="BH427" s="211"/>
    </row>
    <row r="428" spans="1:60" outlineLevel="3" x14ac:dyDescent="0.2">
      <c r="A428" s="228"/>
      <c r="B428" s="229"/>
      <c r="C428" s="273" t="s">
        <v>287</v>
      </c>
      <c r="D428" s="264"/>
      <c r="E428" s="265">
        <v>4.8499999999999996</v>
      </c>
      <c r="F428" s="231"/>
      <c r="G428" s="231"/>
      <c r="H428" s="231"/>
      <c r="I428" s="231"/>
      <c r="J428" s="231"/>
      <c r="K428" s="231"/>
      <c r="L428" s="231"/>
      <c r="M428" s="231"/>
      <c r="N428" s="230"/>
      <c r="O428" s="230"/>
      <c r="P428" s="230"/>
      <c r="Q428" s="230"/>
      <c r="R428" s="231"/>
      <c r="S428" s="231"/>
      <c r="T428" s="231"/>
      <c r="U428" s="231"/>
      <c r="V428" s="231"/>
      <c r="W428" s="231"/>
      <c r="X428" s="231"/>
      <c r="Y428" s="231"/>
      <c r="Z428" s="211"/>
      <c r="AA428" s="211"/>
      <c r="AB428" s="211"/>
      <c r="AC428" s="211"/>
      <c r="AD428" s="211"/>
      <c r="AE428" s="211"/>
      <c r="AF428" s="211"/>
      <c r="AG428" s="211" t="s">
        <v>199</v>
      </c>
      <c r="AH428" s="211">
        <v>0</v>
      </c>
      <c r="AI428" s="211"/>
      <c r="AJ428" s="211"/>
      <c r="AK428" s="211"/>
      <c r="AL428" s="211"/>
      <c r="AM428" s="211"/>
      <c r="AN428" s="211"/>
      <c r="AO428" s="211"/>
      <c r="AP428" s="211"/>
      <c r="AQ428" s="211"/>
      <c r="AR428" s="211"/>
      <c r="AS428" s="211"/>
      <c r="AT428" s="211"/>
      <c r="AU428" s="211"/>
      <c r="AV428" s="211"/>
      <c r="AW428" s="211"/>
      <c r="AX428" s="211"/>
      <c r="AY428" s="211"/>
      <c r="AZ428" s="211"/>
      <c r="BA428" s="211"/>
      <c r="BB428" s="211"/>
      <c r="BC428" s="211"/>
      <c r="BD428" s="211"/>
      <c r="BE428" s="211"/>
      <c r="BF428" s="211"/>
      <c r="BG428" s="211"/>
      <c r="BH428" s="211"/>
    </row>
    <row r="429" spans="1:60" outlineLevel="3" x14ac:dyDescent="0.2">
      <c r="A429" s="228"/>
      <c r="B429" s="229"/>
      <c r="C429" s="273" t="s">
        <v>288</v>
      </c>
      <c r="D429" s="264"/>
      <c r="E429" s="265">
        <v>29.308</v>
      </c>
      <c r="F429" s="231"/>
      <c r="G429" s="231"/>
      <c r="H429" s="231"/>
      <c r="I429" s="231"/>
      <c r="J429" s="231"/>
      <c r="K429" s="231"/>
      <c r="L429" s="231"/>
      <c r="M429" s="231"/>
      <c r="N429" s="230"/>
      <c r="O429" s="230"/>
      <c r="P429" s="230"/>
      <c r="Q429" s="230"/>
      <c r="R429" s="231"/>
      <c r="S429" s="231"/>
      <c r="T429" s="231"/>
      <c r="U429" s="231"/>
      <c r="V429" s="231"/>
      <c r="W429" s="231"/>
      <c r="X429" s="231"/>
      <c r="Y429" s="231"/>
      <c r="Z429" s="211"/>
      <c r="AA429" s="211"/>
      <c r="AB429" s="211"/>
      <c r="AC429" s="211"/>
      <c r="AD429" s="211"/>
      <c r="AE429" s="211"/>
      <c r="AF429" s="211"/>
      <c r="AG429" s="211" t="s">
        <v>199</v>
      </c>
      <c r="AH429" s="211">
        <v>0</v>
      </c>
      <c r="AI429" s="211"/>
      <c r="AJ429" s="211"/>
      <c r="AK429" s="211"/>
      <c r="AL429" s="211"/>
      <c r="AM429" s="211"/>
      <c r="AN429" s="211"/>
      <c r="AO429" s="211"/>
      <c r="AP429" s="211"/>
      <c r="AQ429" s="211"/>
      <c r="AR429" s="211"/>
      <c r="AS429" s="211"/>
      <c r="AT429" s="211"/>
      <c r="AU429" s="211"/>
      <c r="AV429" s="211"/>
      <c r="AW429" s="211"/>
      <c r="AX429" s="211"/>
      <c r="AY429" s="211"/>
      <c r="AZ429" s="211"/>
      <c r="BA429" s="211"/>
      <c r="BB429" s="211"/>
      <c r="BC429" s="211"/>
      <c r="BD429" s="211"/>
      <c r="BE429" s="211"/>
      <c r="BF429" s="211"/>
      <c r="BG429" s="211"/>
      <c r="BH429" s="211"/>
    </row>
    <row r="430" spans="1:60" outlineLevel="3" x14ac:dyDescent="0.2">
      <c r="A430" s="228"/>
      <c r="B430" s="229"/>
      <c r="C430" s="273" t="s">
        <v>289</v>
      </c>
      <c r="D430" s="264"/>
      <c r="E430" s="265">
        <v>9.15</v>
      </c>
      <c r="F430" s="231"/>
      <c r="G430" s="231"/>
      <c r="H430" s="231"/>
      <c r="I430" s="231"/>
      <c r="J430" s="231"/>
      <c r="K430" s="231"/>
      <c r="L430" s="231"/>
      <c r="M430" s="231"/>
      <c r="N430" s="230"/>
      <c r="O430" s="230"/>
      <c r="P430" s="230"/>
      <c r="Q430" s="230"/>
      <c r="R430" s="231"/>
      <c r="S430" s="231"/>
      <c r="T430" s="231"/>
      <c r="U430" s="231"/>
      <c r="V430" s="231"/>
      <c r="W430" s="231"/>
      <c r="X430" s="231"/>
      <c r="Y430" s="231"/>
      <c r="Z430" s="211"/>
      <c r="AA430" s="211"/>
      <c r="AB430" s="211"/>
      <c r="AC430" s="211"/>
      <c r="AD430" s="211"/>
      <c r="AE430" s="211"/>
      <c r="AF430" s="211"/>
      <c r="AG430" s="211" t="s">
        <v>199</v>
      </c>
      <c r="AH430" s="211">
        <v>0</v>
      </c>
      <c r="AI430" s="211"/>
      <c r="AJ430" s="211"/>
      <c r="AK430" s="211"/>
      <c r="AL430" s="211"/>
      <c r="AM430" s="211"/>
      <c r="AN430" s="211"/>
      <c r="AO430" s="211"/>
      <c r="AP430" s="211"/>
      <c r="AQ430" s="211"/>
      <c r="AR430" s="211"/>
      <c r="AS430" s="211"/>
      <c r="AT430" s="211"/>
      <c r="AU430" s="211"/>
      <c r="AV430" s="211"/>
      <c r="AW430" s="211"/>
      <c r="AX430" s="211"/>
      <c r="AY430" s="211"/>
      <c r="AZ430" s="211"/>
      <c r="BA430" s="211"/>
      <c r="BB430" s="211"/>
      <c r="BC430" s="211"/>
      <c r="BD430" s="211"/>
      <c r="BE430" s="211"/>
      <c r="BF430" s="211"/>
      <c r="BG430" s="211"/>
      <c r="BH430" s="211"/>
    </row>
    <row r="431" spans="1:60" outlineLevel="3" x14ac:dyDescent="0.2">
      <c r="A431" s="228"/>
      <c r="B431" s="229"/>
      <c r="C431" s="273" t="s">
        <v>290</v>
      </c>
      <c r="D431" s="264"/>
      <c r="E431" s="265">
        <v>20.815999999999999</v>
      </c>
      <c r="F431" s="231"/>
      <c r="G431" s="231"/>
      <c r="H431" s="231"/>
      <c r="I431" s="231"/>
      <c r="J431" s="231"/>
      <c r="K431" s="231"/>
      <c r="L431" s="231"/>
      <c r="M431" s="231"/>
      <c r="N431" s="230"/>
      <c r="O431" s="230"/>
      <c r="P431" s="230"/>
      <c r="Q431" s="230"/>
      <c r="R431" s="231"/>
      <c r="S431" s="231"/>
      <c r="T431" s="231"/>
      <c r="U431" s="231"/>
      <c r="V431" s="231"/>
      <c r="W431" s="231"/>
      <c r="X431" s="231"/>
      <c r="Y431" s="231"/>
      <c r="Z431" s="211"/>
      <c r="AA431" s="211"/>
      <c r="AB431" s="211"/>
      <c r="AC431" s="211"/>
      <c r="AD431" s="211"/>
      <c r="AE431" s="211"/>
      <c r="AF431" s="211"/>
      <c r="AG431" s="211" t="s">
        <v>199</v>
      </c>
      <c r="AH431" s="211">
        <v>0</v>
      </c>
      <c r="AI431" s="211"/>
      <c r="AJ431" s="211"/>
      <c r="AK431" s="211"/>
      <c r="AL431" s="211"/>
      <c r="AM431" s="211"/>
      <c r="AN431" s="211"/>
      <c r="AO431" s="211"/>
      <c r="AP431" s="211"/>
      <c r="AQ431" s="211"/>
      <c r="AR431" s="211"/>
      <c r="AS431" s="211"/>
      <c r="AT431" s="211"/>
      <c r="AU431" s="211"/>
      <c r="AV431" s="211"/>
      <c r="AW431" s="211"/>
      <c r="AX431" s="211"/>
      <c r="AY431" s="211"/>
      <c r="AZ431" s="211"/>
      <c r="BA431" s="211"/>
      <c r="BB431" s="211"/>
      <c r="BC431" s="211"/>
      <c r="BD431" s="211"/>
      <c r="BE431" s="211"/>
      <c r="BF431" s="211"/>
      <c r="BG431" s="211"/>
      <c r="BH431" s="211"/>
    </row>
    <row r="432" spans="1:60" outlineLevel="3" x14ac:dyDescent="0.2">
      <c r="A432" s="228"/>
      <c r="B432" s="229"/>
      <c r="C432" s="273" t="s">
        <v>291</v>
      </c>
      <c r="D432" s="264"/>
      <c r="E432" s="265">
        <v>7.05</v>
      </c>
      <c r="F432" s="231"/>
      <c r="G432" s="231"/>
      <c r="H432" s="231"/>
      <c r="I432" s="231"/>
      <c r="J432" s="231"/>
      <c r="K432" s="231"/>
      <c r="L432" s="231"/>
      <c r="M432" s="231"/>
      <c r="N432" s="230"/>
      <c r="O432" s="230"/>
      <c r="P432" s="230"/>
      <c r="Q432" s="230"/>
      <c r="R432" s="231"/>
      <c r="S432" s="231"/>
      <c r="T432" s="231"/>
      <c r="U432" s="231"/>
      <c r="V432" s="231"/>
      <c r="W432" s="231"/>
      <c r="X432" s="231"/>
      <c r="Y432" s="231"/>
      <c r="Z432" s="211"/>
      <c r="AA432" s="211"/>
      <c r="AB432" s="211"/>
      <c r="AC432" s="211"/>
      <c r="AD432" s="211"/>
      <c r="AE432" s="211"/>
      <c r="AF432" s="211"/>
      <c r="AG432" s="211" t="s">
        <v>199</v>
      </c>
      <c r="AH432" s="211">
        <v>0</v>
      </c>
      <c r="AI432" s="211"/>
      <c r="AJ432" s="211"/>
      <c r="AK432" s="211"/>
      <c r="AL432" s="211"/>
      <c r="AM432" s="211"/>
      <c r="AN432" s="211"/>
      <c r="AO432" s="211"/>
      <c r="AP432" s="211"/>
      <c r="AQ432" s="211"/>
      <c r="AR432" s="211"/>
      <c r="AS432" s="211"/>
      <c r="AT432" s="211"/>
      <c r="AU432" s="211"/>
      <c r="AV432" s="211"/>
      <c r="AW432" s="211"/>
      <c r="AX432" s="211"/>
      <c r="AY432" s="211"/>
      <c r="AZ432" s="211"/>
      <c r="BA432" s="211"/>
      <c r="BB432" s="211"/>
      <c r="BC432" s="211"/>
      <c r="BD432" s="211"/>
      <c r="BE432" s="211"/>
      <c r="BF432" s="211"/>
      <c r="BG432" s="211"/>
      <c r="BH432" s="211"/>
    </row>
    <row r="433" spans="1:60" ht="22.5" outlineLevel="3" x14ac:dyDescent="0.2">
      <c r="A433" s="228"/>
      <c r="B433" s="229"/>
      <c r="C433" s="273" t="s">
        <v>292</v>
      </c>
      <c r="D433" s="264"/>
      <c r="E433" s="265">
        <v>45.408000000000001</v>
      </c>
      <c r="F433" s="231"/>
      <c r="G433" s="231"/>
      <c r="H433" s="231"/>
      <c r="I433" s="231"/>
      <c r="J433" s="231"/>
      <c r="K433" s="231"/>
      <c r="L433" s="231"/>
      <c r="M433" s="231"/>
      <c r="N433" s="230"/>
      <c r="O433" s="230"/>
      <c r="P433" s="230"/>
      <c r="Q433" s="230"/>
      <c r="R433" s="231"/>
      <c r="S433" s="231"/>
      <c r="T433" s="231"/>
      <c r="U433" s="231"/>
      <c r="V433" s="231"/>
      <c r="W433" s="231"/>
      <c r="X433" s="231"/>
      <c r="Y433" s="231"/>
      <c r="Z433" s="211"/>
      <c r="AA433" s="211"/>
      <c r="AB433" s="211"/>
      <c r="AC433" s="211"/>
      <c r="AD433" s="211"/>
      <c r="AE433" s="211"/>
      <c r="AF433" s="211"/>
      <c r="AG433" s="211" t="s">
        <v>199</v>
      </c>
      <c r="AH433" s="211">
        <v>0</v>
      </c>
      <c r="AI433" s="211"/>
      <c r="AJ433" s="211"/>
      <c r="AK433" s="211"/>
      <c r="AL433" s="211"/>
      <c r="AM433" s="211"/>
      <c r="AN433" s="211"/>
      <c r="AO433" s="211"/>
      <c r="AP433" s="211"/>
      <c r="AQ433" s="211"/>
      <c r="AR433" s="211"/>
      <c r="AS433" s="211"/>
      <c r="AT433" s="211"/>
      <c r="AU433" s="211"/>
      <c r="AV433" s="211"/>
      <c r="AW433" s="211"/>
      <c r="AX433" s="211"/>
      <c r="AY433" s="211"/>
      <c r="AZ433" s="211"/>
      <c r="BA433" s="211"/>
      <c r="BB433" s="211"/>
      <c r="BC433" s="211"/>
      <c r="BD433" s="211"/>
      <c r="BE433" s="211"/>
      <c r="BF433" s="211"/>
      <c r="BG433" s="211"/>
      <c r="BH433" s="211"/>
    </row>
    <row r="434" spans="1:60" outlineLevel="3" x14ac:dyDescent="0.2">
      <c r="A434" s="228"/>
      <c r="B434" s="229"/>
      <c r="C434" s="273" t="s">
        <v>285</v>
      </c>
      <c r="D434" s="264"/>
      <c r="E434" s="265">
        <v>2.8439999999999999</v>
      </c>
      <c r="F434" s="231"/>
      <c r="G434" s="231"/>
      <c r="H434" s="231"/>
      <c r="I434" s="231"/>
      <c r="J434" s="231"/>
      <c r="K434" s="231"/>
      <c r="L434" s="231"/>
      <c r="M434" s="231"/>
      <c r="N434" s="230"/>
      <c r="O434" s="230"/>
      <c r="P434" s="230"/>
      <c r="Q434" s="230"/>
      <c r="R434" s="231"/>
      <c r="S434" s="231"/>
      <c r="T434" s="231"/>
      <c r="U434" s="231"/>
      <c r="V434" s="231"/>
      <c r="W434" s="231"/>
      <c r="X434" s="231"/>
      <c r="Y434" s="231"/>
      <c r="Z434" s="211"/>
      <c r="AA434" s="211"/>
      <c r="AB434" s="211"/>
      <c r="AC434" s="211"/>
      <c r="AD434" s="211"/>
      <c r="AE434" s="211"/>
      <c r="AF434" s="211"/>
      <c r="AG434" s="211" t="s">
        <v>199</v>
      </c>
      <c r="AH434" s="211">
        <v>0</v>
      </c>
      <c r="AI434" s="211"/>
      <c r="AJ434" s="211"/>
      <c r="AK434" s="211"/>
      <c r="AL434" s="211"/>
      <c r="AM434" s="211"/>
      <c r="AN434" s="211"/>
      <c r="AO434" s="211"/>
      <c r="AP434" s="211"/>
      <c r="AQ434" s="211"/>
      <c r="AR434" s="211"/>
      <c r="AS434" s="211"/>
      <c r="AT434" s="211"/>
      <c r="AU434" s="211"/>
      <c r="AV434" s="211"/>
      <c r="AW434" s="211"/>
      <c r="AX434" s="211"/>
      <c r="AY434" s="211"/>
      <c r="AZ434" s="211"/>
      <c r="BA434" s="211"/>
      <c r="BB434" s="211"/>
      <c r="BC434" s="211"/>
      <c r="BD434" s="211"/>
      <c r="BE434" s="211"/>
      <c r="BF434" s="211"/>
      <c r="BG434" s="211"/>
      <c r="BH434" s="211"/>
    </row>
    <row r="435" spans="1:60" outlineLevel="3" x14ac:dyDescent="0.2">
      <c r="A435" s="228"/>
      <c r="B435" s="229"/>
      <c r="C435" s="273" t="s">
        <v>293</v>
      </c>
      <c r="D435" s="264"/>
      <c r="E435" s="265">
        <v>6</v>
      </c>
      <c r="F435" s="231"/>
      <c r="G435" s="231"/>
      <c r="H435" s="231"/>
      <c r="I435" s="231"/>
      <c r="J435" s="231"/>
      <c r="K435" s="231"/>
      <c r="L435" s="231"/>
      <c r="M435" s="231"/>
      <c r="N435" s="230"/>
      <c r="O435" s="230"/>
      <c r="P435" s="230"/>
      <c r="Q435" s="230"/>
      <c r="R435" s="231"/>
      <c r="S435" s="231"/>
      <c r="T435" s="231"/>
      <c r="U435" s="231"/>
      <c r="V435" s="231"/>
      <c r="W435" s="231"/>
      <c r="X435" s="231"/>
      <c r="Y435" s="231"/>
      <c r="Z435" s="211"/>
      <c r="AA435" s="211"/>
      <c r="AB435" s="211"/>
      <c r="AC435" s="211"/>
      <c r="AD435" s="211"/>
      <c r="AE435" s="211"/>
      <c r="AF435" s="211"/>
      <c r="AG435" s="211" t="s">
        <v>199</v>
      </c>
      <c r="AH435" s="211">
        <v>0</v>
      </c>
      <c r="AI435" s="211"/>
      <c r="AJ435" s="211"/>
      <c r="AK435" s="211"/>
      <c r="AL435" s="211"/>
      <c r="AM435" s="211"/>
      <c r="AN435" s="211"/>
      <c r="AO435" s="211"/>
      <c r="AP435" s="211"/>
      <c r="AQ435" s="211"/>
      <c r="AR435" s="211"/>
      <c r="AS435" s="211"/>
      <c r="AT435" s="211"/>
      <c r="AU435" s="211"/>
      <c r="AV435" s="211"/>
      <c r="AW435" s="211"/>
      <c r="AX435" s="211"/>
      <c r="AY435" s="211"/>
      <c r="AZ435" s="211"/>
      <c r="BA435" s="211"/>
      <c r="BB435" s="211"/>
      <c r="BC435" s="211"/>
      <c r="BD435" s="211"/>
      <c r="BE435" s="211"/>
      <c r="BF435" s="211"/>
      <c r="BG435" s="211"/>
      <c r="BH435" s="211"/>
    </row>
    <row r="436" spans="1:60" outlineLevel="1" x14ac:dyDescent="0.2">
      <c r="A436" s="242">
        <v>99</v>
      </c>
      <c r="B436" s="243" t="s">
        <v>588</v>
      </c>
      <c r="C436" s="256" t="s">
        <v>589</v>
      </c>
      <c r="D436" s="244" t="s">
        <v>202</v>
      </c>
      <c r="E436" s="245">
        <v>669.18674999999996</v>
      </c>
      <c r="F436" s="246"/>
      <c r="G436" s="247">
        <f>ROUND(E436*F436,2)</f>
        <v>0</v>
      </c>
      <c r="H436" s="232"/>
      <c r="I436" s="231">
        <f>ROUND(E436*H436,2)</f>
        <v>0</v>
      </c>
      <c r="J436" s="232"/>
      <c r="K436" s="231">
        <f>ROUND(E436*J436,2)</f>
        <v>0</v>
      </c>
      <c r="L436" s="231">
        <v>21</v>
      </c>
      <c r="M436" s="231">
        <f>G436*(1+L436/100)</f>
        <v>0</v>
      </c>
      <c r="N436" s="230">
        <v>0</v>
      </c>
      <c r="O436" s="230">
        <f>ROUND(E436*N436,2)</f>
        <v>0</v>
      </c>
      <c r="P436" s="230">
        <v>0</v>
      </c>
      <c r="Q436" s="230">
        <f>ROUND(E436*P436,2)</f>
        <v>0</v>
      </c>
      <c r="R436" s="231"/>
      <c r="S436" s="231" t="s">
        <v>176</v>
      </c>
      <c r="T436" s="231" t="s">
        <v>176</v>
      </c>
      <c r="U436" s="231">
        <v>9.4999999999999998E-3</v>
      </c>
      <c r="V436" s="231">
        <f>ROUND(E436*U436,2)</f>
        <v>6.36</v>
      </c>
      <c r="W436" s="231"/>
      <c r="X436" s="231" t="s">
        <v>196</v>
      </c>
      <c r="Y436" s="231" t="s">
        <v>178</v>
      </c>
      <c r="Z436" s="211"/>
      <c r="AA436" s="211"/>
      <c r="AB436" s="211"/>
      <c r="AC436" s="211"/>
      <c r="AD436" s="211"/>
      <c r="AE436" s="211"/>
      <c r="AF436" s="211"/>
      <c r="AG436" s="211" t="s">
        <v>197</v>
      </c>
      <c r="AH436" s="211"/>
      <c r="AI436" s="211"/>
      <c r="AJ436" s="211"/>
      <c r="AK436" s="211"/>
      <c r="AL436" s="211"/>
      <c r="AM436" s="211"/>
      <c r="AN436" s="211"/>
      <c r="AO436" s="211"/>
      <c r="AP436" s="211"/>
      <c r="AQ436" s="211"/>
      <c r="AR436" s="211"/>
      <c r="AS436" s="211"/>
      <c r="AT436" s="211"/>
      <c r="AU436" s="211"/>
      <c r="AV436" s="211"/>
      <c r="AW436" s="211"/>
      <c r="AX436" s="211"/>
      <c r="AY436" s="211"/>
      <c r="AZ436" s="211"/>
      <c r="BA436" s="211"/>
      <c r="BB436" s="211"/>
      <c r="BC436" s="211"/>
      <c r="BD436" s="211"/>
      <c r="BE436" s="211"/>
      <c r="BF436" s="211"/>
      <c r="BG436" s="211"/>
      <c r="BH436" s="211"/>
    </row>
    <row r="437" spans="1:60" ht="22.5" outlineLevel="2" x14ac:dyDescent="0.2">
      <c r="A437" s="228"/>
      <c r="B437" s="229"/>
      <c r="C437" s="273" t="s">
        <v>274</v>
      </c>
      <c r="D437" s="264"/>
      <c r="E437" s="265">
        <v>51.947499999999998</v>
      </c>
      <c r="F437" s="231"/>
      <c r="G437" s="231"/>
      <c r="H437" s="231"/>
      <c r="I437" s="231"/>
      <c r="J437" s="231"/>
      <c r="K437" s="231"/>
      <c r="L437" s="231"/>
      <c r="M437" s="231"/>
      <c r="N437" s="230"/>
      <c r="O437" s="230"/>
      <c r="P437" s="230"/>
      <c r="Q437" s="230"/>
      <c r="R437" s="231"/>
      <c r="S437" s="231"/>
      <c r="T437" s="231"/>
      <c r="U437" s="231"/>
      <c r="V437" s="231"/>
      <c r="W437" s="231"/>
      <c r="X437" s="231"/>
      <c r="Y437" s="231"/>
      <c r="Z437" s="211"/>
      <c r="AA437" s="211"/>
      <c r="AB437" s="211"/>
      <c r="AC437" s="211"/>
      <c r="AD437" s="211"/>
      <c r="AE437" s="211"/>
      <c r="AF437" s="211"/>
      <c r="AG437" s="211" t="s">
        <v>199</v>
      </c>
      <c r="AH437" s="211">
        <v>0</v>
      </c>
      <c r="AI437" s="211"/>
      <c r="AJ437" s="211"/>
      <c r="AK437" s="211"/>
      <c r="AL437" s="211"/>
      <c r="AM437" s="211"/>
      <c r="AN437" s="211"/>
      <c r="AO437" s="211"/>
      <c r="AP437" s="211"/>
      <c r="AQ437" s="211"/>
      <c r="AR437" s="211"/>
      <c r="AS437" s="211"/>
      <c r="AT437" s="211"/>
      <c r="AU437" s="211"/>
      <c r="AV437" s="211"/>
      <c r="AW437" s="211"/>
      <c r="AX437" s="211"/>
      <c r="AY437" s="211"/>
      <c r="AZ437" s="211"/>
      <c r="BA437" s="211"/>
      <c r="BB437" s="211"/>
      <c r="BC437" s="211"/>
      <c r="BD437" s="211"/>
      <c r="BE437" s="211"/>
      <c r="BF437" s="211"/>
      <c r="BG437" s="211"/>
      <c r="BH437" s="211"/>
    </row>
    <row r="438" spans="1:60" outlineLevel="3" x14ac:dyDescent="0.2">
      <c r="A438" s="228"/>
      <c r="B438" s="229"/>
      <c r="C438" s="273" t="s">
        <v>275</v>
      </c>
      <c r="D438" s="264"/>
      <c r="E438" s="265">
        <v>17.440000000000001</v>
      </c>
      <c r="F438" s="231"/>
      <c r="G438" s="231"/>
      <c r="H438" s="231"/>
      <c r="I438" s="231"/>
      <c r="J438" s="231"/>
      <c r="K438" s="231"/>
      <c r="L438" s="231"/>
      <c r="M438" s="231"/>
      <c r="N438" s="230"/>
      <c r="O438" s="230"/>
      <c r="P438" s="230"/>
      <c r="Q438" s="230"/>
      <c r="R438" s="231"/>
      <c r="S438" s="231"/>
      <c r="T438" s="231"/>
      <c r="U438" s="231"/>
      <c r="V438" s="231"/>
      <c r="W438" s="231"/>
      <c r="X438" s="231"/>
      <c r="Y438" s="231"/>
      <c r="Z438" s="211"/>
      <c r="AA438" s="211"/>
      <c r="AB438" s="211"/>
      <c r="AC438" s="211"/>
      <c r="AD438" s="211"/>
      <c r="AE438" s="211"/>
      <c r="AF438" s="211"/>
      <c r="AG438" s="211" t="s">
        <v>199</v>
      </c>
      <c r="AH438" s="211">
        <v>0</v>
      </c>
      <c r="AI438" s="211"/>
      <c r="AJ438" s="211"/>
      <c r="AK438" s="211"/>
      <c r="AL438" s="211"/>
      <c r="AM438" s="211"/>
      <c r="AN438" s="211"/>
      <c r="AO438" s="211"/>
      <c r="AP438" s="211"/>
      <c r="AQ438" s="211"/>
      <c r="AR438" s="211"/>
      <c r="AS438" s="211"/>
      <c r="AT438" s="211"/>
      <c r="AU438" s="211"/>
      <c r="AV438" s="211"/>
      <c r="AW438" s="211"/>
      <c r="AX438" s="211"/>
      <c r="AY438" s="211"/>
      <c r="AZ438" s="211"/>
      <c r="BA438" s="211"/>
      <c r="BB438" s="211"/>
      <c r="BC438" s="211"/>
      <c r="BD438" s="211"/>
      <c r="BE438" s="211"/>
      <c r="BF438" s="211"/>
      <c r="BG438" s="211"/>
      <c r="BH438" s="211"/>
    </row>
    <row r="439" spans="1:60" outlineLevel="3" x14ac:dyDescent="0.2">
      <c r="A439" s="228"/>
      <c r="B439" s="229"/>
      <c r="C439" s="273" t="s">
        <v>276</v>
      </c>
      <c r="D439" s="264"/>
      <c r="E439" s="265">
        <v>11.49</v>
      </c>
      <c r="F439" s="231"/>
      <c r="G439" s="231"/>
      <c r="H439" s="231"/>
      <c r="I439" s="231"/>
      <c r="J439" s="231"/>
      <c r="K439" s="231"/>
      <c r="L439" s="231"/>
      <c r="M439" s="231"/>
      <c r="N439" s="230"/>
      <c r="O439" s="230"/>
      <c r="P439" s="230"/>
      <c r="Q439" s="230"/>
      <c r="R439" s="231"/>
      <c r="S439" s="231"/>
      <c r="T439" s="231"/>
      <c r="U439" s="231"/>
      <c r="V439" s="231"/>
      <c r="W439" s="231"/>
      <c r="X439" s="231"/>
      <c r="Y439" s="231"/>
      <c r="Z439" s="211"/>
      <c r="AA439" s="211"/>
      <c r="AB439" s="211"/>
      <c r="AC439" s="211"/>
      <c r="AD439" s="211"/>
      <c r="AE439" s="211"/>
      <c r="AF439" s="211"/>
      <c r="AG439" s="211" t="s">
        <v>199</v>
      </c>
      <c r="AH439" s="211">
        <v>0</v>
      </c>
      <c r="AI439" s="211"/>
      <c r="AJ439" s="211"/>
      <c r="AK439" s="211"/>
      <c r="AL439" s="211"/>
      <c r="AM439" s="211"/>
      <c r="AN439" s="211"/>
      <c r="AO439" s="211"/>
      <c r="AP439" s="211"/>
      <c r="AQ439" s="211"/>
      <c r="AR439" s="211"/>
      <c r="AS439" s="211"/>
      <c r="AT439" s="211"/>
      <c r="AU439" s="211"/>
      <c r="AV439" s="211"/>
      <c r="AW439" s="211"/>
      <c r="AX439" s="211"/>
      <c r="AY439" s="211"/>
      <c r="AZ439" s="211"/>
      <c r="BA439" s="211"/>
      <c r="BB439" s="211"/>
      <c r="BC439" s="211"/>
      <c r="BD439" s="211"/>
      <c r="BE439" s="211"/>
      <c r="BF439" s="211"/>
      <c r="BG439" s="211"/>
      <c r="BH439" s="211"/>
    </row>
    <row r="440" spans="1:60" ht="22.5" outlineLevel="3" x14ac:dyDescent="0.2">
      <c r="A440" s="228"/>
      <c r="B440" s="229"/>
      <c r="C440" s="273" t="s">
        <v>277</v>
      </c>
      <c r="D440" s="264"/>
      <c r="E440" s="265">
        <v>143.53424999999999</v>
      </c>
      <c r="F440" s="231"/>
      <c r="G440" s="231"/>
      <c r="H440" s="231"/>
      <c r="I440" s="231"/>
      <c r="J440" s="231"/>
      <c r="K440" s="231"/>
      <c r="L440" s="231"/>
      <c r="M440" s="231"/>
      <c r="N440" s="230"/>
      <c r="O440" s="230"/>
      <c r="P440" s="230"/>
      <c r="Q440" s="230"/>
      <c r="R440" s="231"/>
      <c r="S440" s="231"/>
      <c r="T440" s="231"/>
      <c r="U440" s="231"/>
      <c r="V440" s="231"/>
      <c r="W440" s="231"/>
      <c r="X440" s="231"/>
      <c r="Y440" s="231"/>
      <c r="Z440" s="211"/>
      <c r="AA440" s="211"/>
      <c r="AB440" s="211"/>
      <c r="AC440" s="211"/>
      <c r="AD440" s="211"/>
      <c r="AE440" s="211"/>
      <c r="AF440" s="211"/>
      <c r="AG440" s="211" t="s">
        <v>199</v>
      </c>
      <c r="AH440" s="211">
        <v>0</v>
      </c>
      <c r="AI440" s="211"/>
      <c r="AJ440" s="211"/>
      <c r="AK440" s="211"/>
      <c r="AL440" s="211"/>
      <c r="AM440" s="211"/>
      <c r="AN440" s="211"/>
      <c r="AO440" s="211"/>
      <c r="AP440" s="211"/>
      <c r="AQ440" s="211"/>
      <c r="AR440" s="211"/>
      <c r="AS440" s="211"/>
      <c r="AT440" s="211"/>
      <c r="AU440" s="211"/>
      <c r="AV440" s="211"/>
      <c r="AW440" s="211"/>
      <c r="AX440" s="211"/>
      <c r="AY440" s="211"/>
      <c r="AZ440" s="211"/>
      <c r="BA440" s="211"/>
      <c r="BB440" s="211"/>
      <c r="BC440" s="211"/>
      <c r="BD440" s="211"/>
      <c r="BE440" s="211"/>
      <c r="BF440" s="211"/>
      <c r="BG440" s="211"/>
      <c r="BH440" s="211"/>
    </row>
    <row r="441" spans="1:60" ht="22.5" outlineLevel="3" x14ac:dyDescent="0.2">
      <c r="A441" s="228"/>
      <c r="B441" s="229"/>
      <c r="C441" s="273" t="s">
        <v>278</v>
      </c>
      <c r="D441" s="264"/>
      <c r="E441" s="265">
        <v>21.31</v>
      </c>
      <c r="F441" s="231"/>
      <c r="G441" s="231"/>
      <c r="H441" s="231"/>
      <c r="I441" s="231"/>
      <c r="J441" s="231"/>
      <c r="K441" s="231"/>
      <c r="L441" s="231"/>
      <c r="M441" s="231"/>
      <c r="N441" s="230"/>
      <c r="O441" s="230"/>
      <c r="P441" s="230"/>
      <c r="Q441" s="230"/>
      <c r="R441" s="231"/>
      <c r="S441" s="231"/>
      <c r="T441" s="231"/>
      <c r="U441" s="231"/>
      <c r="V441" s="231"/>
      <c r="W441" s="231"/>
      <c r="X441" s="231"/>
      <c r="Y441" s="231"/>
      <c r="Z441" s="211"/>
      <c r="AA441" s="211"/>
      <c r="AB441" s="211"/>
      <c r="AC441" s="211"/>
      <c r="AD441" s="211"/>
      <c r="AE441" s="211"/>
      <c r="AF441" s="211"/>
      <c r="AG441" s="211" t="s">
        <v>199</v>
      </c>
      <c r="AH441" s="211">
        <v>0</v>
      </c>
      <c r="AI441" s="211"/>
      <c r="AJ441" s="211"/>
      <c r="AK441" s="211"/>
      <c r="AL441" s="211"/>
      <c r="AM441" s="211"/>
      <c r="AN441" s="211"/>
      <c r="AO441" s="211"/>
      <c r="AP441" s="211"/>
      <c r="AQ441" s="211"/>
      <c r="AR441" s="211"/>
      <c r="AS441" s="211"/>
      <c r="AT441" s="211"/>
      <c r="AU441" s="211"/>
      <c r="AV441" s="211"/>
      <c r="AW441" s="211"/>
      <c r="AX441" s="211"/>
      <c r="AY441" s="211"/>
      <c r="AZ441" s="211"/>
      <c r="BA441" s="211"/>
      <c r="BB441" s="211"/>
      <c r="BC441" s="211"/>
      <c r="BD441" s="211"/>
      <c r="BE441" s="211"/>
      <c r="BF441" s="211"/>
      <c r="BG441" s="211"/>
      <c r="BH441" s="211"/>
    </row>
    <row r="442" spans="1:60" outlineLevel="3" x14ac:dyDescent="0.2">
      <c r="A442" s="228"/>
      <c r="B442" s="229"/>
      <c r="C442" s="273" t="s">
        <v>279</v>
      </c>
      <c r="D442" s="264"/>
      <c r="E442" s="265">
        <v>31.283999999999999</v>
      </c>
      <c r="F442" s="231"/>
      <c r="G442" s="231"/>
      <c r="H442" s="231"/>
      <c r="I442" s="231"/>
      <c r="J442" s="231"/>
      <c r="K442" s="231"/>
      <c r="L442" s="231"/>
      <c r="M442" s="231"/>
      <c r="N442" s="230"/>
      <c r="O442" s="230"/>
      <c r="P442" s="230"/>
      <c r="Q442" s="230"/>
      <c r="R442" s="231"/>
      <c r="S442" s="231"/>
      <c r="T442" s="231"/>
      <c r="U442" s="231"/>
      <c r="V442" s="231"/>
      <c r="W442" s="231"/>
      <c r="X442" s="231"/>
      <c r="Y442" s="231"/>
      <c r="Z442" s="211"/>
      <c r="AA442" s="211"/>
      <c r="AB442" s="211"/>
      <c r="AC442" s="211"/>
      <c r="AD442" s="211"/>
      <c r="AE442" s="211"/>
      <c r="AF442" s="211"/>
      <c r="AG442" s="211" t="s">
        <v>199</v>
      </c>
      <c r="AH442" s="211">
        <v>0</v>
      </c>
      <c r="AI442" s="211"/>
      <c r="AJ442" s="211"/>
      <c r="AK442" s="211"/>
      <c r="AL442" s="211"/>
      <c r="AM442" s="211"/>
      <c r="AN442" s="211"/>
      <c r="AO442" s="211"/>
      <c r="AP442" s="211"/>
      <c r="AQ442" s="211"/>
      <c r="AR442" s="211"/>
      <c r="AS442" s="211"/>
      <c r="AT442" s="211"/>
      <c r="AU442" s="211"/>
      <c r="AV442" s="211"/>
      <c r="AW442" s="211"/>
      <c r="AX442" s="211"/>
      <c r="AY442" s="211"/>
      <c r="AZ442" s="211"/>
      <c r="BA442" s="211"/>
      <c r="BB442" s="211"/>
      <c r="BC442" s="211"/>
      <c r="BD442" s="211"/>
      <c r="BE442" s="211"/>
      <c r="BF442" s="211"/>
      <c r="BG442" s="211"/>
      <c r="BH442" s="211"/>
    </row>
    <row r="443" spans="1:60" outlineLevel="3" x14ac:dyDescent="0.2">
      <c r="A443" s="228"/>
      <c r="B443" s="229"/>
      <c r="C443" s="273" t="s">
        <v>280</v>
      </c>
      <c r="D443" s="264"/>
      <c r="E443" s="265">
        <v>150.2175</v>
      </c>
      <c r="F443" s="231"/>
      <c r="G443" s="231"/>
      <c r="H443" s="231"/>
      <c r="I443" s="231"/>
      <c r="J443" s="231"/>
      <c r="K443" s="231"/>
      <c r="L443" s="231"/>
      <c r="M443" s="231"/>
      <c r="N443" s="230"/>
      <c r="O443" s="230"/>
      <c r="P443" s="230"/>
      <c r="Q443" s="230"/>
      <c r="R443" s="231"/>
      <c r="S443" s="231"/>
      <c r="T443" s="231"/>
      <c r="U443" s="231"/>
      <c r="V443" s="231"/>
      <c r="W443" s="231"/>
      <c r="X443" s="231"/>
      <c r="Y443" s="231"/>
      <c r="Z443" s="211"/>
      <c r="AA443" s="211"/>
      <c r="AB443" s="211"/>
      <c r="AC443" s="211"/>
      <c r="AD443" s="211"/>
      <c r="AE443" s="211"/>
      <c r="AF443" s="211"/>
      <c r="AG443" s="211" t="s">
        <v>199</v>
      </c>
      <c r="AH443" s="211">
        <v>0</v>
      </c>
      <c r="AI443" s="211"/>
      <c r="AJ443" s="211"/>
      <c r="AK443" s="211"/>
      <c r="AL443" s="211"/>
      <c r="AM443" s="211"/>
      <c r="AN443" s="211"/>
      <c r="AO443" s="211"/>
      <c r="AP443" s="211"/>
      <c r="AQ443" s="211"/>
      <c r="AR443" s="211"/>
      <c r="AS443" s="211"/>
      <c r="AT443" s="211"/>
      <c r="AU443" s="211"/>
      <c r="AV443" s="211"/>
      <c r="AW443" s="211"/>
      <c r="AX443" s="211"/>
      <c r="AY443" s="211"/>
      <c r="AZ443" s="211"/>
      <c r="BA443" s="211"/>
      <c r="BB443" s="211"/>
      <c r="BC443" s="211"/>
      <c r="BD443" s="211"/>
      <c r="BE443" s="211"/>
      <c r="BF443" s="211"/>
      <c r="BG443" s="211"/>
      <c r="BH443" s="211"/>
    </row>
    <row r="444" spans="1:60" outlineLevel="3" x14ac:dyDescent="0.2">
      <c r="A444" s="228"/>
      <c r="B444" s="229"/>
      <c r="C444" s="273" t="s">
        <v>281</v>
      </c>
      <c r="D444" s="264"/>
      <c r="E444" s="265">
        <v>43.158000000000001</v>
      </c>
      <c r="F444" s="231"/>
      <c r="G444" s="231"/>
      <c r="H444" s="231"/>
      <c r="I444" s="231"/>
      <c r="J444" s="231"/>
      <c r="K444" s="231"/>
      <c r="L444" s="231"/>
      <c r="M444" s="231"/>
      <c r="N444" s="230"/>
      <c r="O444" s="230"/>
      <c r="P444" s="230"/>
      <c r="Q444" s="230"/>
      <c r="R444" s="231"/>
      <c r="S444" s="231"/>
      <c r="T444" s="231"/>
      <c r="U444" s="231"/>
      <c r="V444" s="231"/>
      <c r="W444" s="231"/>
      <c r="X444" s="231"/>
      <c r="Y444" s="231"/>
      <c r="Z444" s="211"/>
      <c r="AA444" s="211"/>
      <c r="AB444" s="211"/>
      <c r="AC444" s="211"/>
      <c r="AD444" s="211"/>
      <c r="AE444" s="211"/>
      <c r="AF444" s="211"/>
      <c r="AG444" s="211" t="s">
        <v>199</v>
      </c>
      <c r="AH444" s="211">
        <v>0</v>
      </c>
      <c r="AI444" s="211"/>
      <c r="AJ444" s="211"/>
      <c r="AK444" s="211"/>
      <c r="AL444" s="211"/>
      <c r="AM444" s="211"/>
      <c r="AN444" s="211"/>
      <c r="AO444" s="211"/>
      <c r="AP444" s="211"/>
      <c r="AQ444" s="211"/>
      <c r="AR444" s="211"/>
      <c r="AS444" s="211"/>
      <c r="AT444" s="211"/>
      <c r="AU444" s="211"/>
      <c r="AV444" s="211"/>
      <c r="AW444" s="211"/>
      <c r="AX444" s="211"/>
      <c r="AY444" s="211"/>
      <c r="AZ444" s="211"/>
      <c r="BA444" s="211"/>
      <c r="BB444" s="211"/>
      <c r="BC444" s="211"/>
      <c r="BD444" s="211"/>
      <c r="BE444" s="211"/>
      <c r="BF444" s="211"/>
      <c r="BG444" s="211"/>
      <c r="BH444" s="211"/>
    </row>
    <row r="445" spans="1:60" outlineLevel="3" x14ac:dyDescent="0.2">
      <c r="A445" s="228"/>
      <c r="B445" s="229"/>
      <c r="C445" s="273" t="s">
        <v>282</v>
      </c>
      <c r="D445" s="264"/>
      <c r="E445" s="265">
        <v>2.8439999999999999</v>
      </c>
      <c r="F445" s="231"/>
      <c r="G445" s="231"/>
      <c r="H445" s="231"/>
      <c r="I445" s="231"/>
      <c r="J445" s="231"/>
      <c r="K445" s="231"/>
      <c r="L445" s="231"/>
      <c r="M445" s="231"/>
      <c r="N445" s="230"/>
      <c r="O445" s="230"/>
      <c r="P445" s="230"/>
      <c r="Q445" s="230"/>
      <c r="R445" s="231"/>
      <c r="S445" s="231"/>
      <c r="T445" s="231"/>
      <c r="U445" s="231"/>
      <c r="V445" s="231"/>
      <c r="W445" s="231"/>
      <c r="X445" s="231"/>
      <c r="Y445" s="231"/>
      <c r="Z445" s="211"/>
      <c r="AA445" s="211"/>
      <c r="AB445" s="211"/>
      <c r="AC445" s="211"/>
      <c r="AD445" s="211"/>
      <c r="AE445" s="211"/>
      <c r="AF445" s="211"/>
      <c r="AG445" s="211" t="s">
        <v>199</v>
      </c>
      <c r="AH445" s="211">
        <v>0</v>
      </c>
      <c r="AI445" s="211"/>
      <c r="AJ445" s="211"/>
      <c r="AK445" s="211"/>
      <c r="AL445" s="211"/>
      <c r="AM445" s="211"/>
      <c r="AN445" s="211"/>
      <c r="AO445" s="211"/>
      <c r="AP445" s="211"/>
      <c r="AQ445" s="211"/>
      <c r="AR445" s="211"/>
      <c r="AS445" s="211"/>
      <c r="AT445" s="211"/>
      <c r="AU445" s="211"/>
      <c r="AV445" s="211"/>
      <c r="AW445" s="211"/>
      <c r="AX445" s="211"/>
      <c r="AY445" s="211"/>
      <c r="AZ445" s="211"/>
      <c r="BA445" s="211"/>
      <c r="BB445" s="211"/>
      <c r="BC445" s="211"/>
      <c r="BD445" s="211"/>
      <c r="BE445" s="211"/>
      <c r="BF445" s="211"/>
      <c r="BG445" s="211"/>
      <c r="BH445" s="211"/>
    </row>
    <row r="446" spans="1:60" outlineLevel="3" x14ac:dyDescent="0.2">
      <c r="A446" s="228"/>
      <c r="B446" s="229"/>
      <c r="C446" s="273" t="s">
        <v>283</v>
      </c>
      <c r="D446" s="264"/>
      <c r="E446" s="265">
        <v>10.8</v>
      </c>
      <c r="F446" s="231"/>
      <c r="G446" s="231"/>
      <c r="H446" s="231"/>
      <c r="I446" s="231"/>
      <c r="J446" s="231"/>
      <c r="K446" s="231"/>
      <c r="L446" s="231"/>
      <c r="M446" s="231"/>
      <c r="N446" s="230"/>
      <c r="O446" s="230"/>
      <c r="P446" s="230"/>
      <c r="Q446" s="230"/>
      <c r="R446" s="231"/>
      <c r="S446" s="231"/>
      <c r="T446" s="231"/>
      <c r="U446" s="231"/>
      <c r="V446" s="231"/>
      <c r="W446" s="231"/>
      <c r="X446" s="231"/>
      <c r="Y446" s="231"/>
      <c r="Z446" s="211"/>
      <c r="AA446" s="211"/>
      <c r="AB446" s="211"/>
      <c r="AC446" s="211"/>
      <c r="AD446" s="211"/>
      <c r="AE446" s="211"/>
      <c r="AF446" s="211"/>
      <c r="AG446" s="211" t="s">
        <v>199</v>
      </c>
      <c r="AH446" s="211">
        <v>0</v>
      </c>
      <c r="AI446" s="211"/>
      <c r="AJ446" s="211"/>
      <c r="AK446" s="211"/>
      <c r="AL446" s="211"/>
      <c r="AM446" s="211"/>
      <c r="AN446" s="211"/>
      <c r="AO446" s="211"/>
      <c r="AP446" s="211"/>
      <c r="AQ446" s="211"/>
      <c r="AR446" s="211"/>
      <c r="AS446" s="211"/>
      <c r="AT446" s="211"/>
      <c r="AU446" s="211"/>
      <c r="AV446" s="211"/>
      <c r="AW446" s="211"/>
      <c r="AX446" s="211"/>
      <c r="AY446" s="211"/>
      <c r="AZ446" s="211"/>
      <c r="BA446" s="211"/>
      <c r="BB446" s="211"/>
      <c r="BC446" s="211"/>
      <c r="BD446" s="211"/>
      <c r="BE446" s="211"/>
      <c r="BF446" s="211"/>
      <c r="BG446" s="211"/>
      <c r="BH446" s="211"/>
    </row>
    <row r="447" spans="1:60" outlineLevel="3" x14ac:dyDescent="0.2">
      <c r="A447" s="228"/>
      <c r="B447" s="229"/>
      <c r="C447" s="273" t="s">
        <v>284</v>
      </c>
      <c r="D447" s="264"/>
      <c r="E447" s="265">
        <v>44.030500000000004</v>
      </c>
      <c r="F447" s="231"/>
      <c r="G447" s="231"/>
      <c r="H447" s="231"/>
      <c r="I447" s="231"/>
      <c r="J447" s="231"/>
      <c r="K447" s="231"/>
      <c r="L447" s="231"/>
      <c r="M447" s="231"/>
      <c r="N447" s="230"/>
      <c r="O447" s="230"/>
      <c r="P447" s="230"/>
      <c r="Q447" s="230"/>
      <c r="R447" s="231"/>
      <c r="S447" s="231"/>
      <c r="T447" s="231"/>
      <c r="U447" s="231"/>
      <c r="V447" s="231"/>
      <c r="W447" s="231"/>
      <c r="X447" s="231"/>
      <c r="Y447" s="231"/>
      <c r="Z447" s="211"/>
      <c r="AA447" s="211"/>
      <c r="AB447" s="211"/>
      <c r="AC447" s="211"/>
      <c r="AD447" s="211"/>
      <c r="AE447" s="211"/>
      <c r="AF447" s="211"/>
      <c r="AG447" s="211" t="s">
        <v>199</v>
      </c>
      <c r="AH447" s="211">
        <v>0</v>
      </c>
      <c r="AI447" s="211"/>
      <c r="AJ447" s="211"/>
      <c r="AK447" s="211"/>
      <c r="AL447" s="211"/>
      <c r="AM447" s="211"/>
      <c r="AN447" s="211"/>
      <c r="AO447" s="211"/>
      <c r="AP447" s="211"/>
      <c r="AQ447" s="211"/>
      <c r="AR447" s="211"/>
      <c r="AS447" s="211"/>
      <c r="AT447" s="211"/>
      <c r="AU447" s="211"/>
      <c r="AV447" s="211"/>
      <c r="AW447" s="211"/>
      <c r="AX447" s="211"/>
      <c r="AY447" s="211"/>
      <c r="AZ447" s="211"/>
      <c r="BA447" s="211"/>
      <c r="BB447" s="211"/>
      <c r="BC447" s="211"/>
      <c r="BD447" s="211"/>
      <c r="BE447" s="211"/>
      <c r="BF447" s="211"/>
      <c r="BG447" s="211"/>
      <c r="BH447" s="211"/>
    </row>
    <row r="448" spans="1:60" outlineLevel="3" x14ac:dyDescent="0.2">
      <c r="A448" s="228"/>
      <c r="B448" s="229"/>
      <c r="C448" s="273" t="s">
        <v>285</v>
      </c>
      <c r="D448" s="264"/>
      <c r="E448" s="265">
        <v>2.8439999999999999</v>
      </c>
      <c r="F448" s="231"/>
      <c r="G448" s="231"/>
      <c r="H448" s="231"/>
      <c r="I448" s="231"/>
      <c r="J448" s="231"/>
      <c r="K448" s="231"/>
      <c r="L448" s="231"/>
      <c r="M448" s="231"/>
      <c r="N448" s="230"/>
      <c r="O448" s="230"/>
      <c r="P448" s="230"/>
      <c r="Q448" s="230"/>
      <c r="R448" s="231"/>
      <c r="S448" s="231"/>
      <c r="T448" s="231"/>
      <c r="U448" s="231"/>
      <c r="V448" s="231"/>
      <c r="W448" s="231"/>
      <c r="X448" s="231"/>
      <c r="Y448" s="231"/>
      <c r="Z448" s="211"/>
      <c r="AA448" s="211"/>
      <c r="AB448" s="211"/>
      <c r="AC448" s="211"/>
      <c r="AD448" s="211"/>
      <c r="AE448" s="211"/>
      <c r="AF448" s="211"/>
      <c r="AG448" s="211" t="s">
        <v>199</v>
      </c>
      <c r="AH448" s="211">
        <v>0</v>
      </c>
      <c r="AI448" s="211"/>
      <c r="AJ448" s="211"/>
      <c r="AK448" s="211"/>
      <c r="AL448" s="211"/>
      <c r="AM448" s="211"/>
      <c r="AN448" s="211"/>
      <c r="AO448" s="211"/>
      <c r="AP448" s="211"/>
      <c r="AQ448" s="211"/>
      <c r="AR448" s="211"/>
      <c r="AS448" s="211"/>
      <c r="AT448" s="211"/>
      <c r="AU448" s="211"/>
      <c r="AV448" s="211"/>
      <c r="AW448" s="211"/>
      <c r="AX448" s="211"/>
      <c r="AY448" s="211"/>
      <c r="AZ448" s="211"/>
      <c r="BA448" s="211"/>
      <c r="BB448" s="211"/>
      <c r="BC448" s="211"/>
      <c r="BD448" s="211"/>
      <c r="BE448" s="211"/>
      <c r="BF448" s="211"/>
      <c r="BG448" s="211"/>
      <c r="BH448" s="211"/>
    </row>
    <row r="449" spans="1:60" outlineLevel="3" x14ac:dyDescent="0.2">
      <c r="A449" s="228"/>
      <c r="B449" s="229"/>
      <c r="C449" s="273" t="s">
        <v>286</v>
      </c>
      <c r="D449" s="264"/>
      <c r="E449" s="265">
        <v>12.861000000000001</v>
      </c>
      <c r="F449" s="231"/>
      <c r="G449" s="231"/>
      <c r="H449" s="231"/>
      <c r="I449" s="231"/>
      <c r="J449" s="231"/>
      <c r="K449" s="231"/>
      <c r="L449" s="231"/>
      <c r="M449" s="231"/>
      <c r="N449" s="230"/>
      <c r="O449" s="230"/>
      <c r="P449" s="230"/>
      <c r="Q449" s="230"/>
      <c r="R449" s="231"/>
      <c r="S449" s="231"/>
      <c r="T449" s="231"/>
      <c r="U449" s="231"/>
      <c r="V449" s="231"/>
      <c r="W449" s="231"/>
      <c r="X449" s="231"/>
      <c r="Y449" s="231"/>
      <c r="Z449" s="211"/>
      <c r="AA449" s="211"/>
      <c r="AB449" s="211"/>
      <c r="AC449" s="211"/>
      <c r="AD449" s="211"/>
      <c r="AE449" s="211"/>
      <c r="AF449" s="211"/>
      <c r="AG449" s="211" t="s">
        <v>199</v>
      </c>
      <c r="AH449" s="211">
        <v>0</v>
      </c>
      <c r="AI449" s="211"/>
      <c r="AJ449" s="211"/>
      <c r="AK449" s="211"/>
      <c r="AL449" s="211"/>
      <c r="AM449" s="211"/>
      <c r="AN449" s="211"/>
      <c r="AO449" s="211"/>
      <c r="AP449" s="211"/>
      <c r="AQ449" s="211"/>
      <c r="AR449" s="211"/>
      <c r="AS449" s="211"/>
      <c r="AT449" s="211"/>
      <c r="AU449" s="211"/>
      <c r="AV449" s="211"/>
      <c r="AW449" s="211"/>
      <c r="AX449" s="211"/>
      <c r="AY449" s="211"/>
      <c r="AZ449" s="211"/>
      <c r="BA449" s="211"/>
      <c r="BB449" s="211"/>
      <c r="BC449" s="211"/>
      <c r="BD449" s="211"/>
      <c r="BE449" s="211"/>
      <c r="BF449" s="211"/>
      <c r="BG449" s="211"/>
      <c r="BH449" s="211"/>
    </row>
    <row r="450" spans="1:60" outlineLevel="3" x14ac:dyDescent="0.2">
      <c r="A450" s="228"/>
      <c r="B450" s="229"/>
      <c r="C450" s="273" t="s">
        <v>287</v>
      </c>
      <c r="D450" s="264"/>
      <c r="E450" s="265">
        <v>4.8499999999999996</v>
      </c>
      <c r="F450" s="231"/>
      <c r="G450" s="231"/>
      <c r="H450" s="231"/>
      <c r="I450" s="231"/>
      <c r="J450" s="231"/>
      <c r="K450" s="231"/>
      <c r="L450" s="231"/>
      <c r="M450" s="231"/>
      <c r="N450" s="230"/>
      <c r="O450" s="230"/>
      <c r="P450" s="230"/>
      <c r="Q450" s="230"/>
      <c r="R450" s="231"/>
      <c r="S450" s="231"/>
      <c r="T450" s="231"/>
      <c r="U450" s="231"/>
      <c r="V450" s="231"/>
      <c r="W450" s="231"/>
      <c r="X450" s="231"/>
      <c r="Y450" s="231"/>
      <c r="Z450" s="211"/>
      <c r="AA450" s="211"/>
      <c r="AB450" s="211"/>
      <c r="AC450" s="211"/>
      <c r="AD450" s="211"/>
      <c r="AE450" s="211"/>
      <c r="AF450" s="211"/>
      <c r="AG450" s="211" t="s">
        <v>199</v>
      </c>
      <c r="AH450" s="211">
        <v>0</v>
      </c>
      <c r="AI450" s="211"/>
      <c r="AJ450" s="211"/>
      <c r="AK450" s="211"/>
      <c r="AL450" s="211"/>
      <c r="AM450" s="211"/>
      <c r="AN450" s="211"/>
      <c r="AO450" s="211"/>
      <c r="AP450" s="211"/>
      <c r="AQ450" s="211"/>
      <c r="AR450" s="211"/>
      <c r="AS450" s="211"/>
      <c r="AT450" s="211"/>
      <c r="AU450" s="211"/>
      <c r="AV450" s="211"/>
      <c r="AW450" s="211"/>
      <c r="AX450" s="211"/>
      <c r="AY450" s="211"/>
      <c r="AZ450" s="211"/>
      <c r="BA450" s="211"/>
      <c r="BB450" s="211"/>
      <c r="BC450" s="211"/>
      <c r="BD450" s="211"/>
      <c r="BE450" s="211"/>
      <c r="BF450" s="211"/>
      <c r="BG450" s="211"/>
      <c r="BH450" s="211"/>
    </row>
    <row r="451" spans="1:60" outlineLevel="3" x14ac:dyDescent="0.2">
      <c r="A451" s="228"/>
      <c r="B451" s="229"/>
      <c r="C451" s="273" t="s">
        <v>288</v>
      </c>
      <c r="D451" s="264"/>
      <c r="E451" s="265">
        <v>29.308</v>
      </c>
      <c r="F451" s="231"/>
      <c r="G451" s="231"/>
      <c r="H451" s="231"/>
      <c r="I451" s="231"/>
      <c r="J451" s="231"/>
      <c r="K451" s="231"/>
      <c r="L451" s="231"/>
      <c r="M451" s="231"/>
      <c r="N451" s="230"/>
      <c r="O451" s="230"/>
      <c r="P451" s="230"/>
      <c r="Q451" s="230"/>
      <c r="R451" s="231"/>
      <c r="S451" s="231"/>
      <c r="T451" s="231"/>
      <c r="U451" s="231"/>
      <c r="V451" s="231"/>
      <c r="W451" s="231"/>
      <c r="X451" s="231"/>
      <c r="Y451" s="231"/>
      <c r="Z451" s="211"/>
      <c r="AA451" s="211"/>
      <c r="AB451" s="211"/>
      <c r="AC451" s="211"/>
      <c r="AD451" s="211"/>
      <c r="AE451" s="211"/>
      <c r="AF451" s="211"/>
      <c r="AG451" s="211" t="s">
        <v>199</v>
      </c>
      <c r="AH451" s="211">
        <v>0</v>
      </c>
      <c r="AI451" s="211"/>
      <c r="AJ451" s="211"/>
      <c r="AK451" s="211"/>
      <c r="AL451" s="211"/>
      <c r="AM451" s="211"/>
      <c r="AN451" s="211"/>
      <c r="AO451" s="211"/>
      <c r="AP451" s="211"/>
      <c r="AQ451" s="211"/>
      <c r="AR451" s="211"/>
      <c r="AS451" s="211"/>
      <c r="AT451" s="211"/>
      <c r="AU451" s="211"/>
      <c r="AV451" s="211"/>
      <c r="AW451" s="211"/>
      <c r="AX451" s="211"/>
      <c r="AY451" s="211"/>
      <c r="AZ451" s="211"/>
      <c r="BA451" s="211"/>
      <c r="BB451" s="211"/>
      <c r="BC451" s="211"/>
      <c r="BD451" s="211"/>
      <c r="BE451" s="211"/>
      <c r="BF451" s="211"/>
      <c r="BG451" s="211"/>
      <c r="BH451" s="211"/>
    </row>
    <row r="452" spans="1:60" outlineLevel="3" x14ac:dyDescent="0.2">
      <c r="A452" s="228"/>
      <c r="B452" s="229"/>
      <c r="C452" s="273" t="s">
        <v>289</v>
      </c>
      <c r="D452" s="264"/>
      <c r="E452" s="265">
        <v>9.15</v>
      </c>
      <c r="F452" s="231"/>
      <c r="G452" s="231"/>
      <c r="H452" s="231"/>
      <c r="I452" s="231"/>
      <c r="J452" s="231"/>
      <c r="K452" s="231"/>
      <c r="L452" s="231"/>
      <c r="M452" s="231"/>
      <c r="N452" s="230"/>
      <c r="O452" s="230"/>
      <c r="P452" s="230"/>
      <c r="Q452" s="230"/>
      <c r="R452" s="231"/>
      <c r="S452" s="231"/>
      <c r="T452" s="231"/>
      <c r="U452" s="231"/>
      <c r="V452" s="231"/>
      <c r="W452" s="231"/>
      <c r="X452" s="231"/>
      <c r="Y452" s="231"/>
      <c r="Z452" s="211"/>
      <c r="AA452" s="211"/>
      <c r="AB452" s="211"/>
      <c r="AC452" s="211"/>
      <c r="AD452" s="211"/>
      <c r="AE452" s="211"/>
      <c r="AF452" s="211"/>
      <c r="AG452" s="211" t="s">
        <v>199</v>
      </c>
      <c r="AH452" s="211">
        <v>0</v>
      </c>
      <c r="AI452" s="211"/>
      <c r="AJ452" s="211"/>
      <c r="AK452" s="211"/>
      <c r="AL452" s="211"/>
      <c r="AM452" s="211"/>
      <c r="AN452" s="211"/>
      <c r="AO452" s="211"/>
      <c r="AP452" s="211"/>
      <c r="AQ452" s="211"/>
      <c r="AR452" s="211"/>
      <c r="AS452" s="211"/>
      <c r="AT452" s="211"/>
      <c r="AU452" s="211"/>
      <c r="AV452" s="211"/>
      <c r="AW452" s="211"/>
      <c r="AX452" s="211"/>
      <c r="AY452" s="211"/>
      <c r="AZ452" s="211"/>
      <c r="BA452" s="211"/>
      <c r="BB452" s="211"/>
      <c r="BC452" s="211"/>
      <c r="BD452" s="211"/>
      <c r="BE452" s="211"/>
      <c r="BF452" s="211"/>
      <c r="BG452" s="211"/>
      <c r="BH452" s="211"/>
    </row>
    <row r="453" spans="1:60" outlineLevel="3" x14ac:dyDescent="0.2">
      <c r="A453" s="228"/>
      <c r="B453" s="229"/>
      <c r="C453" s="273" t="s">
        <v>290</v>
      </c>
      <c r="D453" s="264"/>
      <c r="E453" s="265">
        <v>20.815999999999999</v>
      </c>
      <c r="F453" s="231"/>
      <c r="G453" s="231"/>
      <c r="H453" s="231"/>
      <c r="I453" s="231"/>
      <c r="J453" s="231"/>
      <c r="K453" s="231"/>
      <c r="L453" s="231"/>
      <c r="M453" s="231"/>
      <c r="N453" s="230"/>
      <c r="O453" s="230"/>
      <c r="P453" s="230"/>
      <c r="Q453" s="230"/>
      <c r="R453" s="231"/>
      <c r="S453" s="231"/>
      <c r="T453" s="231"/>
      <c r="U453" s="231"/>
      <c r="V453" s="231"/>
      <c r="W453" s="231"/>
      <c r="X453" s="231"/>
      <c r="Y453" s="231"/>
      <c r="Z453" s="211"/>
      <c r="AA453" s="211"/>
      <c r="AB453" s="211"/>
      <c r="AC453" s="211"/>
      <c r="AD453" s="211"/>
      <c r="AE453" s="211"/>
      <c r="AF453" s="211"/>
      <c r="AG453" s="211" t="s">
        <v>199</v>
      </c>
      <c r="AH453" s="211">
        <v>0</v>
      </c>
      <c r="AI453" s="211"/>
      <c r="AJ453" s="211"/>
      <c r="AK453" s="211"/>
      <c r="AL453" s="211"/>
      <c r="AM453" s="211"/>
      <c r="AN453" s="211"/>
      <c r="AO453" s="211"/>
      <c r="AP453" s="211"/>
      <c r="AQ453" s="211"/>
      <c r="AR453" s="211"/>
      <c r="AS453" s="211"/>
      <c r="AT453" s="211"/>
      <c r="AU453" s="211"/>
      <c r="AV453" s="211"/>
      <c r="AW453" s="211"/>
      <c r="AX453" s="211"/>
      <c r="AY453" s="211"/>
      <c r="AZ453" s="211"/>
      <c r="BA453" s="211"/>
      <c r="BB453" s="211"/>
      <c r="BC453" s="211"/>
      <c r="BD453" s="211"/>
      <c r="BE453" s="211"/>
      <c r="BF453" s="211"/>
      <c r="BG453" s="211"/>
      <c r="BH453" s="211"/>
    </row>
    <row r="454" spans="1:60" outlineLevel="3" x14ac:dyDescent="0.2">
      <c r="A454" s="228"/>
      <c r="B454" s="229"/>
      <c r="C454" s="273" t="s">
        <v>291</v>
      </c>
      <c r="D454" s="264"/>
      <c r="E454" s="265">
        <v>7.05</v>
      </c>
      <c r="F454" s="231"/>
      <c r="G454" s="231"/>
      <c r="H454" s="231"/>
      <c r="I454" s="231"/>
      <c r="J454" s="231"/>
      <c r="K454" s="231"/>
      <c r="L454" s="231"/>
      <c r="M454" s="231"/>
      <c r="N454" s="230"/>
      <c r="O454" s="230"/>
      <c r="P454" s="230"/>
      <c r="Q454" s="230"/>
      <c r="R454" s="231"/>
      <c r="S454" s="231"/>
      <c r="T454" s="231"/>
      <c r="U454" s="231"/>
      <c r="V454" s="231"/>
      <c r="W454" s="231"/>
      <c r="X454" s="231"/>
      <c r="Y454" s="231"/>
      <c r="Z454" s="211"/>
      <c r="AA454" s="211"/>
      <c r="AB454" s="211"/>
      <c r="AC454" s="211"/>
      <c r="AD454" s="211"/>
      <c r="AE454" s="211"/>
      <c r="AF454" s="211"/>
      <c r="AG454" s="211" t="s">
        <v>199</v>
      </c>
      <c r="AH454" s="211">
        <v>0</v>
      </c>
      <c r="AI454" s="211"/>
      <c r="AJ454" s="211"/>
      <c r="AK454" s="211"/>
      <c r="AL454" s="211"/>
      <c r="AM454" s="211"/>
      <c r="AN454" s="211"/>
      <c r="AO454" s="211"/>
      <c r="AP454" s="211"/>
      <c r="AQ454" s="211"/>
      <c r="AR454" s="211"/>
      <c r="AS454" s="211"/>
      <c r="AT454" s="211"/>
      <c r="AU454" s="211"/>
      <c r="AV454" s="211"/>
      <c r="AW454" s="211"/>
      <c r="AX454" s="211"/>
      <c r="AY454" s="211"/>
      <c r="AZ454" s="211"/>
      <c r="BA454" s="211"/>
      <c r="BB454" s="211"/>
      <c r="BC454" s="211"/>
      <c r="BD454" s="211"/>
      <c r="BE454" s="211"/>
      <c r="BF454" s="211"/>
      <c r="BG454" s="211"/>
      <c r="BH454" s="211"/>
    </row>
    <row r="455" spans="1:60" ht="22.5" outlineLevel="3" x14ac:dyDescent="0.2">
      <c r="A455" s="228"/>
      <c r="B455" s="229"/>
      <c r="C455" s="273" t="s">
        <v>292</v>
      </c>
      <c r="D455" s="264"/>
      <c r="E455" s="265">
        <v>45.408000000000001</v>
      </c>
      <c r="F455" s="231"/>
      <c r="G455" s="231"/>
      <c r="H455" s="231"/>
      <c r="I455" s="231"/>
      <c r="J455" s="231"/>
      <c r="K455" s="231"/>
      <c r="L455" s="231"/>
      <c r="M455" s="231"/>
      <c r="N455" s="230"/>
      <c r="O455" s="230"/>
      <c r="P455" s="230"/>
      <c r="Q455" s="230"/>
      <c r="R455" s="231"/>
      <c r="S455" s="231"/>
      <c r="T455" s="231"/>
      <c r="U455" s="231"/>
      <c r="V455" s="231"/>
      <c r="W455" s="231"/>
      <c r="X455" s="231"/>
      <c r="Y455" s="231"/>
      <c r="Z455" s="211"/>
      <c r="AA455" s="211"/>
      <c r="AB455" s="211"/>
      <c r="AC455" s="211"/>
      <c r="AD455" s="211"/>
      <c r="AE455" s="211"/>
      <c r="AF455" s="211"/>
      <c r="AG455" s="211" t="s">
        <v>199</v>
      </c>
      <c r="AH455" s="211">
        <v>0</v>
      </c>
      <c r="AI455" s="211"/>
      <c r="AJ455" s="211"/>
      <c r="AK455" s="211"/>
      <c r="AL455" s="211"/>
      <c r="AM455" s="211"/>
      <c r="AN455" s="211"/>
      <c r="AO455" s="211"/>
      <c r="AP455" s="211"/>
      <c r="AQ455" s="211"/>
      <c r="AR455" s="211"/>
      <c r="AS455" s="211"/>
      <c r="AT455" s="211"/>
      <c r="AU455" s="211"/>
      <c r="AV455" s="211"/>
      <c r="AW455" s="211"/>
      <c r="AX455" s="211"/>
      <c r="AY455" s="211"/>
      <c r="AZ455" s="211"/>
      <c r="BA455" s="211"/>
      <c r="BB455" s="211"/>
      <c r="BC455" s="211"/>
      <c r="BD455" s="211"/>
      <c r="BE455" s="211"/>
      <c r="BF455" s="211"/>
      <c r="BG455" s="211"/>
      <c r="BH455" s="211"/>
    </row>
    <row r="456" spans="1:60" outlineLevel="3" x14ac:dyDescent="0.2">
      <c r="A456" s="228"/>
      <c r="B456" s="229"/>
      <c r="C456" s="273" t="s">
        <v>285</v>
      </c>
      <c r="D456" s="264"/>
      <c r="E456" s="265">
        <v>2.8439999999999999</v>
      </c>
      <c r="F456" s="231"/>
      <c r="G456" s="231"/>
      <c r="H456" s="231"/>
      <c r="I456" s="231"/>
      <c r="J456" s="231"/>
      <c r="K456" s="231"/>
      <c r="L456" s="231"/>
      <c r="M456" s="231"/>
      <c r="N456" s="230"/>
      <c r="O456" s="230"/>
      <c r="P456" s="230"/>
      <c r="Q456" s="230"/>
      <c r="R456" s="231"/>
      <c r="S456" s="231"/>
      <c r="T456" s="231"/>
      <c r="U456" s="231"/>
      <c r="V456" s="231"/>
      <c r="W456" s="231"/>
      <c r="X456" s="231"/>
      <c r="Y456" s="231"/>
      <c r="Z456" s="211"/>
      <c r="AA456" s="211"/>
      <c r="AB456" s="211"/>
      <c r="AC456" s="211"/>
      <c r="AD456" s="211"/>
      <c r="AE456" s="211"/>
      <c r="AF456" s="211"/>
      <c r="AG456" s="211" t="s">
        <v>199</v>
      </c>
      <c r="AH456" s="211">
        <v>0</v>
      </c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  <c r="AS456" s="211"/>
      <c r="AT456" s="211"/>
      <c r="AU456" s="211"/>
      <c r="AV456" s="211"/>
      <c r="AW456" s="211"/>
      <c r="AX456" s="211"/>
      <c r="AY456" s="211"/>
      <c r="AZ456" s="211"/>
      <c r="BA456" s="211"/>
      <c r="BB456" s="211"/>
      <c r="BC456" s="211"/>
      <c r="BD456" s="211"/>
      <c r="BE456" s="211"/>
      <c r="BF456" s="211"/>
      <c r="BG456" s="211"/>
      <c r="BH456" s="211"/>
    </row>
    <row r="457" spans="1:60" outlineLevel="3" x14ac:dyDescent="0.2">
      <c r="A457" s="228"/>
      <c r="B457" s="229"/>
      <c r="C457" s="273" t="s">
        <v>293</v>
      </c>
      <c r="D457" s="264"/>
      <c r="E457" s="265">
        <v>6</v>
      </c>
      <c r="F457" s="231"/>
      <c r="G457" s="231"/>
      <c r="H457" s="231"/>
      <c r="I457" s="231"/>
      <c r="J457" s="231"/>
      <c r="K457" s="231"/>
      <c r="L457" s="231"/>
      <c r="M457" s="231"/>
      <c r="N457" s="230"/>
      <c r="O457" s="230"/>
      <c r="P457" s="230"/>
      <c r="Q457" s="230"/>
      <c r="R457" s="231"/>
      <c r="S457" s="231"/>
      <c r="T457" s="231"/>
      <c r="U457" s="231"/>
      <c r="V457" s="231"/>
      <c r="W457" s="231"/>
      <c r="X457" s="231"/>
      <c r="Y457" s="231"/>
      <c r="Z457" s="211"/>
      <c r="AA457" s="211"/>
      <c r="AB457" s="211"/>
      <c r="AC457" s="211"/>
      <c r="AD457" s="211"/>
      <c r="AE457" s="211"/>
      <c r="AF457" s="211"/>
      <c r="AG457" s="211" t="s">
        <v>199</v>
      </c>
      <c r="AH457" s="211">
        <v>0</v>
      </c>
      <c r="AI457" s="211"/>
      <c r="AJ457" s="211"/>
      <c r="AK457" s="211"/>
      <c r="AL457" s="211"/>
      <c r="AM457" s="211"/>
      <c r="AN457" s="211"/>
      <c r="AO457" s="211"/>
      <c r="AP457" s="211"/>
      <c r="AQ457" s="211"/>
      <c r="AR457" s="211"/>
      <c r="AS457" s="211"/>
      <c r="AT457" s="211"/>
      <c r="AU457" s="211"/>
      <c r="AV457" s="211"/>
      <c r="AW457" s="211"/>
      <c r="AX457" s="211"/>
      <c r="AY457" s="211"/>
      <c r="AZ457" s="211"/>
      <c r="BA457" s="211"/>
      <c r="BB457" s="211"/>
      <c r="BC457" s="211"/>
      <c r="BD457" s="211"/>
      <c r="BE457" s="211"/>
      <c r="BF457" s="211"/>
      <c r="BG457" s="211"/>
      <c r="BH457" s="211"/>
    </row>
    <row r="458" spans="1:60" x14ac:dyDescent="0.2">
      <c r="A458" s="3"/>
      <c r="B458" s="4"/>
      <c r="C458" s="257"/>
      <c r="D458" s="6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AE458">
        <v>15</v>
      </c>
      <c r="AF458">
        <v>21</v>
      </c>
      <c r="AG458" t="s">
        <v>157</v>
      </c>
    </row>
    <row r="459" spans="1:60" x14ac:dyDescent="0.2">
      <c r="A459" s="214"/>
      <c r="B459" s="215" t="s">
        <v>31</v>
      </c>
      <c r="C459" s="258"/>
      <c r="D459" s="216"/>
      <c r="E459" s="217"/>
      <c r="F459" s="217"/>
      <c r="G459" s="241">
        <f>G8+G45+G51+G60+G89+G99+G103+G105+G109+G139+G142+G184+G258+G272+G280+G333+G347+G366</f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AE459">
        <f>SUMIF(L7:L457,AE458,G7:G457)</f>
        <v>0</v>
      </c>
      <c r="AF459">
        <f>SUMIF(L7:L457,AF458,G7:G457)</f>
        <v>0</v>
      </c>
      <c r="AG459" t="s">
        <v>189</v>
      </c>
    </row>
    <row r="460" spans="1:60" x14ac:dyDescent="0.2">
      <c r="A460" s="3"/>
      <c r="B460" s="4"/>
      <c r="C460" s="257"/>
      <c r="D460" s="6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60" x14ac:dyDescent="0.2">
      <c r="A461" s="3"/>
      <c r="B461" s="4"/>
      <c r="C461" s="257"/>
      <c r="D461" s="6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60" x14ac:dyDescent="0.2">
      <c r="A462" s="218" t="s">
        <v>190</v>
      </c>
      <c r="B462" s="218"/>
      <c r="C462" s="259"/>
      <c r="D462" s="6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60" x14ac:dyDescent="0.2">
      <c r="A463" s="219"/>
      <c r="B463" s="220"/>
      <c r="C463" s="260"/>
      <c r="D463" s="220"/>
      <c r="E463" s="220"/>
      <c r="F463" s="220"/>
      <c r="G463" s="22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AG463" t="s">
        <v>191</v>
      </c>
    </row>
    <row r="464" spans="1:60" x14ac:dyDescent="0.2">
      <c r="A464" s="222"/>
      <c r="B464" s="223"/>
      <c r="C464" s="261"/>
      <c r="D464" s="223"/>
      <c r="E464" s="223"/>
      <c r="F464" s="223"/>
      <c r="G464" s="22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33" x14ac:dyDescent="0.2">
      <c r="A465" s="222"/>
      <c r="B465" s="223"/>
      <c r="C465" s="261"/>
      <c r="D465" s="223"/>
      <c r="E465" s="223"/>
      <c r="F465" s="223"/>
      <c r="G465" s="22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33" x14ac:dyDescent="0.2">
      <c r="A466" s="222"/>
      <c r="B466" s="223"/>
      <c r="C466" s="261"/>
      <c r="D466" s="223"/>
      <c r="E466" s="223"/>
      <c r="F466" s="223"/>
      <c r="G466" s="22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33" x14ac:dyDescent="0.2">
      <c r="A467" s="225"/>
      <c r="B467" s="226"/>
      <c r="C467" s="262"/>
      <c r="D467" s="226"/>
      <c r="E467" s="226"/>
      <c r="F467" s="226"/>
      <c r="G467" s="22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33" x14ac:dyDescent="0.2">
      <c r="A468" s="3"/>
      <c r="B468" s="4"/>
      <c r="C468" s="257"/>
      <c r="D468" s="6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33" x14ac:dyDescent="0.2">
      <c r="C469" s="263"/>
      <c r="D469" s="10"/>
      <c r="AG469" t="s">
        <v>192</v>
      </c>
    </row>
    <row r="470" spans="1:33" x14ac:dyDescent="0.2">
      <c r="D470" s="10"/>
    </row>
    <row r="471" spans="1:33" x14ac:dyDescent="0.2">
      <c r="D471" s="10"/>
    </row>
    <row r="472" spans="1:33" x14ac:dyDescent="0.2">
      <c r="D472" s="10"/>
    </row>
    <row r="473" spans="1:33" x14ac:dyDescent="0.2">
      <c r="D473" s="10"/>
    </row>
    <row r="474" spans="1:33" x14ac:dyDescent="0.2">
      <c r="D474" s="10"/>
    </row>
    <row r="475" spans="1:33" x14ac:dyDescent="0.2">
      <c r="D475" s="10"/>
    </row>
    <row r="476" spans="1:33" x14ac:dyDescent="0.2">
      <c r="D476" s="10"/>
    </row>
    <row r="477" spans="1:33" x14ac:dyDescent="0.2">
      <c r="D477" s="10"/>
    </row>
    <row r="478" spans="1:33" x14ac:dyDescent="0.2">
      <c r="D478" s="10"/>
    </row>
    <row r="479" spans="1:33" x14ac:dyDescent="0.2">
      <c r="D479" s="10"/>
    </row>
    <row r="480" spans="1:33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NlPC9bz+1iHQ5FKUYzTKs9NU24iN5u8EAncsJmy+agzznjG1ucTNiTU2tqBZronk0mVwL0Zylu2Nd3yq2f56g==" saltValue="YkkSUKy12q6LKzRkOAgQxQ==" spinCount="100000" sheet="1" formatRows="0"/>
  <mergeCells count="12">
    <mergeCell ref="C191:G191"/>
    <mergeCell ref="C192:G192"/>
    <mergeCell ref="A1:G1"/>
    <mergeCell ref="C2:G2"/>
    <mergeCell ref="C3:G3"/>
    <mergeCell ref="C4:G4"/>
    <mergeCell ref="A462:C462"/>
    <mergeCell ref="A463:G467"/>
    <mergeCell ref="C186:G186"/>
    <mergeCell ref="C188:G188"/>
    <mergeCell ref="C189:G189"/>
    <mergeCell ref="C190:G19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09FB-37F2-4F04-9BFD-FB5D92910AB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6" t="s">
        <v>7</v>
      </c>
      <c r="B1" s="196"/>
      <c r="C1" s="196"/>
      <c r="D1" s="196"/>
      <c r="E1" s="196"/>
      <c r="F1" s="196"/>
      <c r="G1" s="196"/>
      <c r="AG1" t="s">
        <v>145</v>
      </c>
    </row>
    <row r="2" spans="1:60" ht="24.95" customHeight="1" x14ac:dyDescent="0.2">
      <c r="A2" s="197" t="s">
        <v>8</v>
      </c>
      <c r="B2" s="48" t="s">
        <v>43</v>
      </c>
      <c r="C2" s="200" t="s">
        <v>44</v>
      </c>
      <c r="D2" s="198"/>
      <c r="E2" s="198"/>
      <c r="F2" s="198"/>
      <c r="G2" s="199"/>
      <c r="AG2" t="s">
        <v>146</v>
      </c>
    </row>
    <row r="3" spans="1:60" ht="24.95" customHeight="1" x14ac:dyDescent="0.2">
      <c r="A3" s="197" t="s">
        <v>9</v>
      </c>
      <c r="B3" s="48" t="s">
        <v>56</v>
      </c>
      <c r="C3" s="200" t="s">
        <v>57</v>
      </c>
      <c r="D3" s="198"/>
      <c r="E3" s="198"/>
      <c r="F3" s="198"/>
      <c r="G3" s="199"/>
      <c r="AC3" s="175" t="s">
        <v>146</v>
      </c>
      <c r="AG3" t="s">
        <v>147</v>
      </c>
    </row>
    <row r="4" spans="1:60" ht="24.95" customHeight="1" x14ac:dyDescent="0.2">
      <c r="A4" s="201" t="s">
        <v>10</v>
      </c>
      <c r="B4" s="202" t="s">
        <v>62</v>
      </c>
      <c r="C4" s="203" t="s">
        <v>63</v>
      </c>
      <c r="D4" s="204"/>
      <c r="E4" s="204"/>
      <c r="F4" s="204"/>
      <c r="G4" s="205"/>
      <c r="AG4" t="s">
        <v>148</v>
      </c>
    </row>
    <row r="5" spans="1:60" x14ac:dyDescent="0.2">
      <c r="D5" s="10"/>
    </row>
    <row r="6" spans="1:60" ht="38.25" x14ac:dyDescent="0.2">
      <c r="A6" s="207" t="s">
        <v>149</v>
      </c>
      <c r="B6" s="209" t="s">
        <v>150</v>
      </c>
      <c r="C6" s="209" t="s">
        <v>151</v>
      </c>
      <c r="D6" s="208" t="s">
        <v>152</v>
      </c>
      <c r="E6" s="207" t="s">
        <v>153</v>
      </c>
      <c r="F6" s="206" t="s">
        <v>154</v>
      </c>
      <c r="G6" s="207" t="s">
        <v>31</v>
      </c>
      <c r="H6" s="210" t="s">
        <v>32</v>
      </c>
      <c r="I6" s="210" t="s">
        <v>155</v>
      </c>
      <c r="J6" s="210" t="s">
        <v>33</v>
      </c>
      <c r="K6" s="210" t="s">
        <v>156</v>
      </c>
      <c r="L6" s="210" t="s">
        <v>157</v>
      </c>
      <c r="M6" s="210" t="s">
        <v>158</v>
      </c>
      <c r="N6" s="210" t="s">
        <v>159</v>
      </c>
      <c r="O6" s="210" t="s">
        <v>160</v>
      </c>
      <c r="P6" s="210" t="s">
        <v>161</v>
      </c>
      <c r="Q6" s="210" t="s">
        <v>162</v>
      </c>
      <c r="R6" s="210" t="s">
        <v>163</v>
      </c>
      <c r="S6" s="210" t="s">
        <v>164</v>
      </c>
      <c r="T6" s="210" t="s">
        <v>165</v>
      </c>
      <c r="U6" s="210" t="s">
        <v>166</v>
      </c>
      <c r="V6" s="210" t="s">
        <v>167</v>
      </c>
      <c r="W6" s="210" t="s">
        <v>168</v>
      </c>
      <c r="X6" s="210" t="s">
        <v>169</v>
      </c>
      <c r="Y6" s="210" t="s">
        <v>170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2"/>
      <c r="O7" s="212"/>
      <c r="P7" s="212"/>
      <c r="Q7" s="212"/>
      <c r="R7" s="213"/>
      <c r="S7" s="213"/>
      <c r="T7" s="213"/>
      <c r="U7" s="213"/>
      <c r="V7" s="213"/>
      <c r="W7" s="213"/>
      <c r="X7" s="213"/>
      <c r="Y7" s="213"/>
    </row>
    <row r="8" spans="1:60" x14ac:dyDescent="0.2">
      <c r="A8" s="235" t="s">
        <v>171</v>
      </c>
      <c r="B8" s="236" t="s">
        <v>85</v>
      </c>
      <c r="C8" s="254" t="s">
        <v>86</v>
      </c>
      <c r="D8" s="237"/>
      <c r="E8" s="238"/>
      <c r="F8" s="239"/>
      <c r="G8" s="240">
        <f>SUMIF(AG9:AG30,"&lt;&gt;NOR",G9:G30)</f>
        <v>0</v>
      </c>
      <c r="H8" s="234"/>
      <c r="I8" s="234">
        <f>SUM(I9:I30)</f>
        <v>0</v>
      </c>
      <c r="J8" s="234"/>
      <c r="K8" s="234">
        <f>SUM(K9:K30)</f>
        <v>0</v>
      </c>
      <c r="L8" s="234"/>
      <c r="M8" s="234">
        <f>SUM(M9:M30)</f>
        <v>0</v>
      </c>
      <c r="N8" s="233"/>
      <c r="O8" s="233">
        <f>SUM(O9:O30)</f>
        <v>0</v>
      </c>
      <c r="P8" s="233"/>
      <c r="Q8" s="233">
        <f>SUM(Q9:Q30)</f>
        <v>0</v>
      </c>
      <c r="R8" s="234"/>
      <c r="S8" s="234"/>
      <c r="T8" s="234"/>
      <c r="U8" s="234"/>
      <c r="V8" s="234">
        <f>SUM(V9:V30)</f>
        <v>0</v>
      </c>
      <c r="W8" s="234"/>
      <c r="X8" s="234"/>
      <c r="Y8" s="234"/>
      <c r="AG8" t="s">
        <v>172</v>
      </c>
    </row>
    <row r="9" spans="1:60" outlineLevel="1" x14ac:dyDescent="0.2">
      <c r="A9" s="248">
        <v>1</v>
      </c>
      <c r="B9" s="249" t="s">
        <v>590</v>
      </c>
      <c r="C9" s="255" t="s">
        <v>591</v>
      </c>
      <c r="D9" s="250" t="s">
        <v>391</v>
      </c>
      <c r="E9" s="251">
        <v>100</v>
      </c>
      <c r="F9" s="252"/>
      <c r="G9" s="253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0">
        <v>0</v>
      </c>
      <c r="O9" s="230">
        <f>ROUND(E9*N9,2)</f>
        <v>0</v>
      </c>
      <c r="P9" s="230">
        <v>0</v>
      </c>
      <c r="Q9" s="230">
        <f>ROUND(E9*P9,2)</f>
        <v>0</v>
      </c>
      <c r="R9" s="231"/>
      <c r="S9" s="231" t="s">
        <v>182</v>
      </c>
      <c r="T9" s="231" t="s">
        <v>177</v>
      </c>
      <c r="U9" s="231">
        <v>0</v>
      </c>
      <c r="V9" s="231">
        <f>ROUND(E9*U9,2)</f>
        <v>0</v>
      </c>
      <c r="W9" s="231"/>
      <c r="X9" s="231" t="s">
        <v>196</v>
      </c>
      <c r="Y9" s="231" t="s">
        <v>178</v>
      </c>
      <c r="Z9" s="211"/>
      <c r="AA9" s="211"/>
      <c r="AB9" s="211"/>
      <c r="AC9" s="211"/>
      <c r="AD9" s="211"/>
      <c r="AE9" s="211"/>
      <c r="AF9" s="211"/>
      <c r="AG9" s="211" t="s">
        <v>592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">
      <c r="A10" s="248">
        <v>2</v>
      </c>
      <c r="B10" s="249" t="s">
        <v>593</v>
      </c>
      <c r="C10" s="255" t="s">
        <v>594</v>
      </c>
      <c r="D10" s="250" t="s">
        <v>391</v>
      </c>
      <c r="E10" s="251">
        <v>90</v>
      </c>
      <c r="F10" s="252"/>
      <c r="G10" s="253">
        <f>ROUND(E10*F10,2)</f>
        <v>0</v>
      </c>
      <c r="H10" s="232"/>
      <c r="I10" s="231">
        <f>ROUND(E10*H10,2)</f>
        <v>0</v>
      </c>
      <c r="J10" s="232"/>
      <c r="K10" s="231">
        <f>ROUND(E10*J10,2)</f>
        <v>0</v>
      </c>
      <c r="L10" s="231">
        <v>21</v>
      </c>
      <c r="M10" s="231">
        <f>G10*(1+L10/100)</f>
        <v>0</v>
      </c>
      <c r="N10" s="230">
        <v>0</v>
      </c>
      <c r="O10" s="230">
        <f>ROUND(E10*N10,2)</f>
        <v>0</v>
      </c>
      <c r="P10" s="230">
        <v>0</v>
      </c>
      <c r="Q10" s="230">
        <f>ROUND(E10*P10,2)</f>
        <v>0</v>
      </c>
      <c r="R10" s="231"/>
      <c r="S10" s="231" t="s">
        <v>182</v>
      </c>
      <c r="T10" s="231" t="s">
        <v>177</v>
      </c>
      <c r="U10" s="231">
        <v>0</v>
      </c>
      <c r="V10" s="231">
        <f>ROUND(E10*U10,2)</f>
        <v>0</v>
      </c>
      <c r="W10" s="231"/>
      <c r="X10" s="231" t="s">
        <v>196</v>
      </c>
      <c r="Y10" s="231" t="s">
        <v>178</v>
      </c>
      <c r="Z10" s="211"/>
      <c r="AA10" s="211"/>
      <c r="AB10" s="211"/>
      <c r="AC10" s="211"/>
      <c r="AD10" s="211"/>
      <c r="AE10" s="211"/>
      <c r="AF10" s="211"/>
      <c r="AG10" s="211" t="s">
        <v>592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ht="22.5" outlineLevel="1" x14ac:dyDescent="0.2">
      <c r="A11" s="248">
        <v>3</v>
      </c>
      <c r="B11" s="249" t="s">
        <v>595</v>
      </c>
      <c r="C11" s="255" t="s">
        <v>596</v>
      </c>
      <c r="D11" s="250" t="s">
        <v>597</v>
      </c>
      <c r="E11" s="251">
        <v>45</v>
      </c>
      <c r="F11" s="252"/>
      <c r="G11" s="253">
        <f>ROUND(E11*F11,2)</f>
        <v>0</v>
      </c>
      <c r="H11" s="232"/>
      <c r="I11" s="231">
        <f>ROUND(E11*H11,2)</f>
        <v>0</v>
      </c>
      <c r="J11" s="232"/>
      <c r="K11" s="231">
        <f>ROUND(E11*J11,2)</f>
        <v>0</v>
      </c>
      <c r="L11" s="231">
        <v>21</v>
      </c>
      <c r="M11" s="231">
        <f>G11*(1+L11/100)</f>
        <v>0</v>
      </c>
      <c r="N11" s="230">
        <v>0</v>
      </c>
      <c r="O11" s="230">
        <f>ROUND(E11*N11,2)</f>
        <v>0</v>
      </c>
      <c r="P11" s="230">
        <v>0</v>
      </c>
      <c r="Q11" s="230">
        <f>ROUND(E11*P11,2)</f>
        <v>0</v>
      </c>
      <c r="R11" s="231"/>
      <c r="S11" s="231" t="s">
        <v>182</v>
      </c>
      <c r="T11" s="231" t="s">
        <v>177</v>
      </c>
      <c r="U11" s="231">
        <v>0</v>
      </c>
      <c r="V11" s="231">
        <f>ROUND(E11*U11,2)</f>
        <v>0</v>
      </c>
      <c r="W11" s="231"/>
      <c r="X11" s="231" t="s">
        <v>196</v>
      </c>
      <c r="Y11" s="231" t="s">
        <v>178</v>
      </c>
      <c r="Z11" s="211"/>
      <c r="AA11" s="211"/>
      <c r="AB11" s="211"/>
      <c r="AC11" s="211"/>
      <c r="AD11" s="211"/>
      <c r="AE11" s="211"/>
      <c r="AF11" s="211"/>
      <c r="AG11" s="211" t="s">
        <v>592</v>
      </c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ht="22.5" outlineLevel="1" x14ac:dyDescent="0.2">
      <c r="A12" s="248">
        <v>4</v>
      </c>
      <c r="B12" s="249" t="s">
        <v>598</v>
      </c>
      <c r="C12" s="255" t="s">
        <v>599</v>
      </c>
      <c r="D12" s="250" t="s">
        <v>597</v>
      </c>
      <c r="E12" s="251">
        <v>35</v>
      </c>
      <c r="F12" s="252"/>
      <c r="G12" s="253">
        <f>ROUND(E12*F12,2)</f>
        <v>0</v>
      </c>
      <c r="H12" s="232"/>
      <c r="I12" s="231">
        <f>ROUND(E12*H12,2)</f>
        <v>0</v>
      </c>
      <c r="J12" s="232"/>
      <c r="K12" s="231">
        <f>ROUND(E12*J12,2)</f>
        <v>0</v>
      </c>
      <c r="L12" s="231">
        <v>21</v>
      </c>
      <c r="M12" s="231">
        <f>G12*(1+L12/100)</f>
        <v>0</v>
      </c>
      <c r="N12" s="230">
        <v>0</v>
      </c>
      <c r="O12" s="230">
        <f>ROUND(E12*N12,2)</f>
        <v>0</v>
      </c>
      <c r="P12" s="230">
        <v>0</v>
      </c>
      <c r="Q12" s="230">
        <f>ROUND(E12*P12,2)</f>
        <v>0</v>
      </c>
      <c r="R12" s="231"/>
      <c r="S12" s="231" t="s">
        <v>182</v>
      </c>
      <c r="T12" s="231" t="s">
        <v>177</v>
      </c>
      <c r="U12" s="231">
        <v>0</v>
      </c>
      <c r="V12" s="231">
        <f>ROUND(E12*U12,2)</f>
        <v>0</v>
      </c>
      <c r="W12" s="231"/>
      <c r="X12" s="231" t="s">
        <v>196</v>
      </c>
      <c r="Y12" s="231" t="s">
        <v>178</v>
      </c>
      <c r="Z12" s="211"/>
      <c r="AA12" s="211"/>
      <c r="AB12" s="211"/>
      <c r="AC12" s="211"/>
      <c r="AD12" s="211"/>
      <c r="AE12" s="211"/>
      <c r="AF12" s="211"/>
      <c r="AG12" s="211" t="s">
        <v>592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ht="22.5" outlineLevel="1" x14ac:dyDescent="0.2">
      <c r="A13" s="248">
        <v>5</v>
      </c>
      <c r="B13" s="249" t="s">
        <v>600</v>
      </c>
      <c r="C13" s="255" t="s">
        <v>601</v>
      </c>
      <c r="D13" s="250" t="s">
        <v>597</v>
      </c>
      <c r="E13" s="251">
        <v>5</v>
      </c>
      <c r="F13" s="252"/>
      <c r="G13" s="253">
        <f>ROUND(E13*F13,2)</f>
        <v>0</v>
      </c>
      <c r="H13" s="232"/>
      <c r="I13" s="231">
        <f>ROUND(E13*H13,2)</f>
        <v>0</v>
      </c>
      <c r="J13" s="232"/>
      <c r="K13" s="231">
        <f>ROUND(E13*J13,2)</f>
        <v>0</v>
      </c>
      <c r="L13" s="231">
        <v>21</v>
      </c>
      <c r="M13" s="231">
        <f>G13*(1+L13/100)</f>
        <v>0</v>
      </c>
      <c r="N13" s="230">
        <v>0</v>
      </c>
      <c r="O13" s="230">
        <f>ROUND(E13*N13,2)</f>
        <v>0</v>
      </c>
      <c r="P13" s="230">
        <v>0</v>
      </c>
      <c r="Q13" s="230">
        <f>ROUND(E13*P13,2)</f>
        <v>0</v>
      </c>
      <c r="R13" s="231"/>
      <c r="S13" s="231" t="s">
        <v>182</v>
      </c>
      <c r="T13" s="231" t="s">
        <v>177</v>
      </c>
      <c r="U13" s="231">
        <v>0</v>
      </c>
      <c r="V13" s="231">
        <f>ROUND(E13*U13,2)</f>
        <v>0</v>
      </c>
      <c r="W13" s="231"/>
      <c r="X13" s="231" t="s">
        <v>196</v>
      </c>
      <c r="Y13" s="231" t="s">
        <v>178</v>
      </c>
      <c r="Z13" s="211"/>
      <c r="AA13" s="211"/>
      <c r="AB13" s="211"/>
      <c r="AC13" s="211"/>
      <c r="AD13" s="211"/>
      <c r="AE13" s="211"/>
      <c r="AF13" s="211"/>
      <c r="AG13" s="211" t="s">
        <v>592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ht="22.5" outlineLevel="1" x14ac:dyDescent="0.2">
      <c r="A14" s="248">
        <v>6</v>
      </c>
      <c r="B14" s="249" t="s">
        <v>602</v>
      </c>
      <c r="C14" s="255" t="s">
        <v>603</v>
      </c>
      <c r="D14" s="250" t="s">
        <v>597</v>
      </c>
      <c r="E14" s="251">
        <v>60</v>
      </c>
      <c r="F14" s="252"/>
      <c r="G14" s="253">
        <f>ROUND(E14*F14,2)</f>
        <v>0</v>
      </c>
      <c r="H14" s="232"/>
      <c r="I14" s="231">
        <f>ROUND(E14*H14,2)</f>
        <v>0</v>
      </c>
      <c r="J14" s="232"/>
      <c r="K14" s="231">
        <f>ROUND(E14*J14,2)</f>
        <v>0</v>
      </c>
      <c r="L14" s="231">
        <v>21</v>
      </c>
      <c r="M14" s="231">
        <f>G14*(1+L14/100)</f>
        <v>0</v>
      </c>
      <c r="N14" s="230">
        <v>0</v>
      </c>
      <c r="O14" s="230">
        <f>ROUND(E14*N14,2)</f>
        <v>0</v>
      </c>
      <c r="P14" s="230">
        <v>0</v>
      </c>
      <c r="Q14" s="230">
        <f>ROUND(E14*P14,2)</f>
        <v>0</v>
      </c>
      <c r="R14" s="231"/>
      <c r="S14" s="231" t="s">
        <v>182</v>
      </c>
      <c r="T14" s="231" t="s">
        <v>177</v>
      </c>
      <c r="U14" s="231">
        <v>0</v>
      </c>
      <c r="V14" s="231">
        <f>ROUND(E14*U14,2)</f>
        <v>0</v>
      </c>
      <c r="W14" s="231"/>
      <c r="X14" s="231" t="s">
        <v>196</v>
      </c>
      <c r="Y14" s="231" t="s">
        <v>178</v>
      </c>
      <c r="Z14" s="211"/>
      <c r="AA14" s="211"/>
      <c r="AB14" s="211"/>
      <c r="AC14" s="211"/>
      <c r="AD14" s="211"/>
      <c r="AE14" s="211"/>
      <c r="AF14" s="211"/>
      <c r="AG14" s="211" t="s">
        <v>592</v>
      </c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ht="22.5" outlineLevel="1" x14ac:dyDescent="0.2">
      <c r="A15" s="248">
        <v>7</v>
      </c>
      <c r="B15" s="249" t="s">
        <v>604</v>
      </c>
      <c r="C15" s="255" t="s">
        <v>605</v>
      </c>
      <c r="D15" s="250" t="s">
        <v>597</v>
      </c>
      <c r="E15" s="251">
        <v>3</v>
      </c>
      <c r="F15" s="252"/>
      <c r="G15" s="253">
        <f>ROUND(E15*F15,2)</f>
        <v>0</v>
      </c>
      <c r="H15" s="232"/>
      <c r="I15" s="231">
        <f>ROUND(E15*H15,2)</f>
        <v>0</v>
      </c>
      <c r="J15" s="232"/>
      <c r="K15" s="231">
        <f>ROUND(E15*J15,2)</f>
        <v>0</v>
      </c>
      <c r="L15" s="231">
        <v>21</v>
      </c>
      <c r="M15" s="231">
        <f>G15*(1+L15/100)</f>
        <v>0</v>
      </c>
      <c r="N15" s="230">
        <v>0</v>
      </c>
      <c r="O15" s="230">
        <f>ROUND(E15*N15,2)</f>
        <v>0</v>
      </c>
      <c r="P15" s="230">
        <v>0</v>
      </c>
      <c r="Q15" s="230">
        <f>ROUND(E15*P15,2)</f>
        <v>0</v>
      </c>
      <c r="R15" s="231"/>
      <c r="S15" s="231" t="s">
        <v>182</v>
      </c>
      <c r="T15" s="231" t="s">
        <v>177</v>
      </c>
      <c r="U15" s="231">
        <v>0</v>
      </c>
      <c r="V15" s="231">
        <f>ROUND(E15*U15,2)</f>
        <v>0</v>
      </c>
      <c r="W15" s="231"/>
      <c r="X15" s="231" t="s">
        <v>196</v>
      </c>
      <c r="Y15" s="231" t="s">
        <v>178</v>
      </c>
      <c r="Z15" s="211"/>
      <c r="AA15" s="211"/>
      <c r="AB15" s="211"/>
      <c r="AC15" s="211"/>
      <c r="AD15" s="211"/>
      <c r="AE15" s="211"/>
      <c r="AF15" s="211"/>
      <c r="AG15" s="211" t="s">
        <v>592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ht="22.5" outlineLevel="1" x14ac:dyDescent="0.2">
      <c r="A16" s="248">
        <v>8</v>
      </c>
      <c r="B16" s="249" t="s">
        <v>606</v>
      </c>
      <c r="C16" s="255" t="s">
        <v>607</v>
      </c>
      <c r="D16" s="250" t="s">
        <v>597</v>
      </c>
      <c r="E16" s="251">
        <v>1</v>
      </c>
      <c r="F16" s="252"/>
      <c r="G16" s="253">
        <f>ROUND(E16*F16,2)</f>
        <v>0</v>
      </c>
      <c r="H16" s="232"/>
      <c r="I16" s="231">
        <f>ROUND(E16*H16,2)</f>
        <v>0</v>
      </c>
      <c r="J16" s="232"/>
      <c r="K16" s="231">
        <f>ROUND(E16*J16,2)</f>
        <v>0</v>
      </c>
      <c r="L16" s="231">
        <v>21</v>
      </c>
      <c r="M16" s="231">
        <f>G16*(1+L16/100)</f>
        <v>0</v>
      </c>
      <c r="N16" s="230">
        <v>0</v>
      </c>
      <c r="O16" s="230">
        <f>ROUND(E16*N16,2)</f>
        <v>0</v>
      </c>
      <c r="P16" s="230">
        <v>0</v>
      </c>
      <c r="Q16" s="230">
        <f>ROUND(E16*P16,2)</f>
        <v>0</v>
      </c>
      <c r="R16" s="231"/>
      <c r="S16" s="231" t="s">
        <v>182</v>
      </c>
      <c r="T16" s="231" t="s">
        <v>177</v>
      </c>
      <c r="U16" s="231">
        <v>0</v>
      </c>
      <c r="V16" s="231">
        <f>ROUND(E16*U16,2)</f>
        <v>0</v>
      </c>
      <c r="W16" s="231"/>
      <c r="X16" s="231" t="s">
        <v>196</v>
      </c>
      <c r="Y16" s="231" t="s">
        <v>178</v>
      </c>
      <c r="Z16" s="211"/>
      <c r="AA16" s="211"/>
      <c r="AB16" s="211"/>
      <c r="AC16" s="211"/>
      <c r="AD16" s="211"/>
      <c r="AE16" s="211"/>
      <c r="AF16" s="211"/>
      <c r="AG16" s="211" t="s">
        <v>592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ht="22.5" outlineLevel="1" x14ac:dyDescent="0.2">
      <c r="A17" s="248">
        <v>9</v>
      </c>
      <c r="B17" s="249" t="s">
        <v>608</v>
      </c>
      <c r="C17" s="255" t="s">
        <v>609</v>
      </c>
      <c r="D17" s="250" t="s">
        <v>597</v>
      </c>
      <c r="E17" s="251">
        <v>2</v>
      </c>
      <c r="F17" s="252"/>
      <c r="G17" s="253">
        <f>ROUND(E17*F17,2)</f>
        <v>0</v>
      </c>
      <c r="H17" s="232"/>
      <c r="I17" s="231">
        <f>ROUND(E17*H17,2)</f>
        <v>0</v>
      </c>
      <c r="J17" s="232"/>
      <c r="K17" s="231">
        <f>ROUND(E17*J17,2)</f>
        <v>0</v>
      </c>
      <c r="L17" s="231">
        <v>21</v>
      </c>
      <c r="M17" s="231">
        <f>G17*(1+L17/100)</f>
        <v>0</v>
      </c>
      <c r="N17" s="230">
        <v>0</v>
      </c>
      <c r="O17" s="230">
        <f>ROUND(E17*N17,2)</f>
        <v>0</v>
      </c>
      <c r="P17" s="230">
        <v>0</v>
      </c>
      <c r="Q17" s="230">
        <f>ROUND(E17*P17,2)</f>
        <v>0</v>
      </c>
      <c r="R17" s="231"/>
      <c r="S17" s="231" t="s">
        <v>182</v>
      </c>
      <c r="T17" s="231" t="s">
        <v>177</v>
      </c>
      <c r="U17" s="231">
        <v>0</v>
      </c>
      <c r="V17" s="231">
        <f>ROUND(E17*U17,2)</f>
        <v>0</v>
      </c>
      <c r="W17" s="231"/>
      <c r="X17" s="231" t="s">
        <v>196</v>
      </c>
      <c r="Y17" s="231" t="s">
        <v>178</v>
      </c>
      <c r="Z17" s="211"/>
      <c r="AA17" s="211"/>
      <c r="AB17" s="211"/>
      <c r="AC17" s="211"/>
      <c r="AD17" s="211"/>
      <c r="AE17" s="211"/>
      <c r="AF17" s="211"/>
      <c r="AG17" s="211" t="s">
        <v>592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ht="22.5" outlineLevel="1" x14ac:dyDescent="0.2">
      <c r="A18" s="248">
        <v>10</v>
      </c>
      <c r="B18" s="249" t="s">
        <v>610</v>
      </c>
      <c r="C18" s="255" t="s">
        <v>611</v>
      </c>
      <c r="D18" s="250" t="s">
        <v>597</v>
      </c>
      <c r="E18" s="251">
        <v>2</v>
      </c>
      <c r="F18" s="252"/>
      <c r="G18" s="253">
        <f>ROUND(E18*F18,2)</f>
        <v>0</v>
      </c>
      <c r="H18" s="232"/>
      <c r="I18" s="231">
        <f>ROUND(E18*H18,2)</f>
        <v>0</v>
      </c>
      <c r="J18" s="232"/>
      <c r="K18" s="231">
        <f>ROUND(E18*J18,2)</f>
        <v>0</v>
      </c>
      <c r="L18" s="231">
        <v>21</v>
      </c>
      <c r="M18" s="231">
        <f>G18*(1+L18/100)</f>
        <v>0</v>
      </c>
      <c r="N18" s="230">
        <v>0</v>
      </c>
      <c r="O18" s="230">
        <f>ROUND(E18*N18,2)</f>
        <v>0</v>
      </c>
      <c r="P18" s="230">
        <v>0</v>
      </c>
      <c r="Q18" s="230">
        <f>ROUND(E18*P18,2)</f>
        <v>0</v>
      </c>
      <c r="R18" s="231"/>
      <c r="S18" s="231" t="s">
        <v>182</v>
      </c>
      <c r="T18" s="231" t="s">
        <v>177</v>
      </c>
      <c r="U18" s="231">
        <v>0</v>
      </c>
      <c r="V18" s="231">
        <f>ROUND(E18*U18,2)</f>
        <v>0</v>
      </c>
      <c r="W18" s="231"/>
      <c r="X18" s="231" t="s">
        <v>196</v>
      </c>
      <c r="Y18" s="231" t="s">
        <v>178</v>
      </c>
      <c r="Z18" s="211"/>
      <c r="AA18" s="211"/>
      <c r="AB18" s="211"/>
      <c r="AC18" s="211"/>
      <c r="AD18" s="211"/>
      <c r="AE18" s="211"/>
      <c r="AF18" s="211"/>
      <c r="AG18" s="211" t="s">
        <v>592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ht="22.5" outlineLevel="1" x14ac:dyDescent="0.2">
      <c r="A19" s="248">
        <v>11</v>
      </c>
      <c r="B19" s="249" t="s">
        <v>612</v>
      </c>
      <c r="C19" s="255" t="s">
        <v>613</v>
      </c>
      <c r="D19" s="250" t="s">
        <v>597</v>
      </c>
      <c r="E19" s="251">
        <v>10</v>
      </c>
      <c r="F19" s="252"/>
      <c r="G19" s="253">
        <f>ROUND(E19*F19,2)</f>
        <v>0</v>
      </c>
      <c r="H19" s="232"/>
      <c r="I19" s="231">
        <f>ROUND(E19*H19,2)</f>
        <v>0</v>
      </c>
      <c r="J19" s="232"/>
      <c r="K19" s="231">
        <f>ROUND(E19*J19,2)</f>
        <v>0</v>
      </c>
      <c r="L19" s="231">
        <v>21</v>
      </c>
      <c r="M19" s="231">
        <f>G19*(1+L19/100)</f>
        <v>0</v>
      </c>
      <c r="N19" s="230">
        <v>0</v>
      </c>
      <c r="O19" s="230">
        <f>ROUND(E19*N19,2)</f>
        <v>0</v>
      </c>
      <c r="P19" s="230">
        <v>0</v>
      </c>
      <c r="Q19" s="230">
        <f>ROUND(E19*P19,2)</f>
        <v>0</v>
      </c>
      <c r="R19" s="231"/>
      <c r="S19" s="231" t="s">
        <v>182</v>
      </c>
      <c r="T19" s="231" t="s">
        <v>177</v>
      </c>
      <c r="U19" s="231">
        <v>0</v>
      </c>
      <c r="V19" s="231">
        <f>ROUND(E19*U19,2)</f>
        <v>0</v>
      </c>
      <c r="W19" s="231"/>
      <c r="X19" s="231" t="s">
        <v>196</v>
      </c>
      <c r="Y19" s="231" t="s">
        <v>178</v>
      </c>
      <c r="Z19" s="211"/>
      <c r="AA19" s="211"/>
      <c r="AB19" s="211"/>
      <c r="AC19" s="211"/>
      <c r="AD19" s="211"/>
      <c r="AE19" s="211"/>
      <c r="AF19" s="211"/>
      <c r="AG19" s="211" t="s">
        <v>592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48">
        <v>12</v>
      </c>
      <c r="B20" s="249" t="s">
        <v>614</v>
      </c>
      <c r="C20" s="255" t="s">
        <v>615</v>
      </c>
      <c r="D20" s="250" t="s">
        <v>597</v>
      </c>
      <c r="E20" s="251">
        <v>1</v>
      </c>
      <c r="F20" s="252"/>
      <c r="G20" s="253">
        <f>ROUND(E20*F20,2)</f>
        <v>0</v>
      </c>
      <c r="H20" s="232"/>
      <c r="I20" s="231">
        <f>ROUND(E20*H20,2)</f>
        <v>0</v>
      </c>
      <c r="J20" s="232"/>
      <c r="K20" s="231">
        <f>ROUND(E20*J20,2)</f>
        <v>0</v>
      </c>
      <c r="L20" s="231">
        <v>21</v>
      </c>
      <c r="M20" s="231">
        <f>G20*(1+L20/100)</f>
        <v>0</v>
      </c>
      <c r="N20" s="230">
        <v>0</v>
      </c>
      <c r="O20" s="230">
        <f>ROUND(E20*N20,2)</f>
        <v>0</v>
      </c>
      <c r="P20" s="230">
        <v>0</v>
      </c>
      <c r="Q20" s="230">
        <f>ROUND(E20*P20,2)</f>
        <v>0</v>
      </c>
      <c r="R20" s="231"/>
      <c r="S20" s="231" t="s">
        <v>182</v>
      </c>
      <c r="T20" s="231" t="s">
        <v>177</v>
      </c>
      <c r="U20" s="231">
        <v>0</v>
      </c>
      <c r="V20" s="231">
        <f>ROUND(E20*U20,2)</f>
        <v>0</v>
      </c>
      <c r="W20" s="231"/>
      <c r="X20" s="231" t="s">
        <v>196</v>
      </c>
      <c r="Y20" s="231" t="s">
        <v>178</v>
      </c>
      <c r="Z20" s="211"/>
      <c r="AA20" s="211"/>
      <c r="AB20" s="211"/>
      <c r="AC20" s="211"/>
      <c r="AD20" s="211"/>
      <c r="AE20" s="211"/>
      <c r="AF20" s="211"/>
      <c r="AG20" s="211" t="s">
        <v>592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48">
        <v>13</v>
      </c>
      <c r="B21" s="249" t="s">
        <v>616</v>
      </c>
      <c r="C21" s="255" t="s">
        <v>617</v>
      </c>
      <c r="D21" s="250" t="s">
        <v>597</v>
      </c>
      <c r="E21" s="251">
        <v>42</v>
      </c>
      <c r="F21" s="252"/>
      <c r="G21" s="253">
        <f>ROUND(E21*F21,2)</f>
        <v>0</v>
      </c>
      <c r="H21" s="232"/>
      <c r="I21" s="231">
        <f>ROUND(E21*H21,2)</f>
        <v>0</v>
      </c>
      <c r="J21" s="232"/>
      <c r="K21" s="231">
        <f>ROUND(E21*J21,2)</f>
        <v>0</v>
      </c>
      <c r="L21" s="231">
        <v>21</v>
      </c>
      <c r="M21" s="231">
        <f>G21*(1+L21/100)</f>
        <v>0</v>
      </c>
      <c r="N21" s="230">
        <v>0</v>
      </c>
      <c r="O21" s="230">
        <f>ROUND(E21*N21,2)</f>
        <v>0</v>
      </c>
      <c r="P21" s="230">
        <v>0</v>
      </c>
      <c r="Q21" s="230">
        <f>ROUND(E21*P21,2)</f>
        <v>0</v>
      </c>
      <c r="R21" s="231"/>
      <c r="S21" s="231" t="s">
        <v>182</v>
      </c>
      <c r="T21" s="231" t="s">
        <v>177</v>
      </c>
      <c r="U21" s="231">
        <v>0</v>
      </c>
      <c r="V21" s="231">
        <f>ROUND(E21*U21,2)</f>
        <v>0</v>
      </c>
      <c r="W21" s="231"/>
      <c r="X21" s="231" t="s">
        <v>196</v>
      </c>
      <c r="Y21" s="231" t="s">
        <v>178</v>
      </c>
      <c r="Z21" s="211"/>
      <c r="AA21" s="211"/>
      <c r="AB21" s="211"/>
      <c r="AC21" s="211"/>
      <c r="AD21" s="211"/>
      <c r="AE21" s="211"/>
      <c r="AF21" s="211"/>
      <c r="AG21" s="211" t="s">
        <v>592</v>
      </c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48">
        <v>14</v>
      </c>
      <c r="B22" s="249" t="s">
        <v>618</v>
      </c>
      <c r="C22" s="255" t="s">
        <v>619</v>
      </c>
      <c r="D22" s="250" t="s">
        <v>391</v>
      </c>
      <c r="E22" s="251">
        <v>50</v>
      </c>
      <c r="F22" s="252"/>
      <c r="G22" s="253">
        <f>ROUND(E22*F22,2)</f>
        <v>0</v>
      </c>
      <c r="H22" s="232"/>
      <c r="I22" s="231">
        <f>ROUND(E22*H22,2)</f>
        <v>0</v>
      </c>
      <c r="J22" s="232"/>
      <c r="K22" s="231">
        <f>ROUND(E22*J22,2)</f>
        <v>0</v>
      </c>
      <c r="L22" s="231">
        <v>21</v>
      </c>
      <c r="M22" s="231">
        <f>G22*(1+L22/100)</f>
        <v>0</v>
      </c>
      <c r="N22" s="230">
        <v>0</v>
      </c>
      <c r="O22" s="230">
        <f>ROUND(E22*N22,2)</f>
        <v>0</v>
      </c>
      <c r="P22" s="230">
        <v>0</v>
      </c>
      <c r="Q22" s="230">
        <f>ROUND(E22*P22,2)</f>
        <v>0</v>
      </c>
      <c r="R22" s="231"/>
      <c r="S22" s="231" t="s">
        <v>182</v>
      </c>
      <c r="T22" s="231" t="s">
        <v>177</v>
      </c>
      <c r="U22" s="231">
        <v>0</v>
      </c>
      <c r="V22" s="231">
        <f>ROUND(E22*U22,2)</f>
        <v>0</v>
      </c>
      <c r="W22" s="231"/>
      <c r="X22" s="231" t="s">
        <v>196</v>
      </c>
      <c r="Y22" s="231" t="s">
        <v>178</v>
      </c>
      <c r="Z22" s="211"/>
      <c r="AA22" s="211"/>
      <c r="AB22" s="211"/>
      <c r="AC22" s="211"/>
      <c r="AD22" s="211"/>
      <c r="AE22" s="211"/>
      <c r="AF22" s="211"/>
      <c r="AG22" s="211" t="s">
        <v>592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">
      <c r="A23" s="248">
        <v>15</v>
      </c>
      <c r="B23" s="249" t="s">
        <v>620</v>
      </c>
      <c r="C23" s="255" t="s">
        <v>621</v>
      </c>
      <c r="D23" s="250" t="s">
        <v>391</v>
      </c>
      <c r="E23" s="251">
        <v>590</v>
      </c>
      <c r="F23" s="252"/>
      <c r="G23" s="253">
        <f>ROUND(E23*F23,2)</f>
        <v>0</v>
      </c>
      <c r="H23" s="232"/>
      <c r="I23" s="231">
        <f>ROUND(E23*H23,2)</f>
        <v>0</v>
      </c>
      <c r="J23" s="232"/>
      <c r="K23" s="231">
        <f>ROUND(E23*J23,2)</f>
        <v>0</v>
      </c>
      <c r="L23" s="231">
        <v>21</v>
      </c>
      <c r="M23" s="231">
        <f>G23*(1+L23/100)</f>
        <v>0</v>
      </c>
      <c r="N23" s="230">
        <v>0</v>
      </c>
      <c r="O23" s="230">
        <f>ROUND(E23*N23,2)</f>
        <v>0</v>
      </c>
      <c r="P23" s="230">
        <v>0</v>
      </c>
      <c r="Q23" s="230">
        <f>ROUND(E23*P23,2)</f>
        <v>0</v>
      </c>
      <c r="R23" s="231"/>
      <c r="S23" s="231" t="s">
        <v>182</v>
      </c>
      <c r="T23" s="231" t="s">
        <v>177</v>
      </c>
      <c r="U23" s="231">
        <v>0</v>
      </c>
      <c r="V23" s="231">
        <f>ROUND(E23*U23,2)</f>
        <v>0</v>
      </c>
      <c r="W23" s="231"/>
      <c r="X23" s="231" t="s">
        <v>196</v>
      </c>
      <c r="Y23" s="231" t="s">
        <v>178</v>
      </c>
      <c r="Z23" s="211"/>
      <c r="AA23" s="211"/>
      <c r="AB23" s="211"/>
      <c r="AC23" s="211"/>
      <c r="AD23" s="211"/>
      <c r="AE23" s="211"/>
      <c r="AF23" s="211"/>
      <c r="AG23" s="211" t="s">
        <v>592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">
      <c r="A24" s="248">
        <v>16</v>
      </c>
      <c r="B24" s="249" t="s">
        <v>622</v>
      </c>
      <c r="C24" s="255" t="s">
        <v>623</v>
      </c>
      <c r="D24" s="250" t="s">
        <v>391</v>
      </c>
      <c r="E24" s="251">
        <v>320</v>
      </c>
      <c r="F24" s="252"/>
      <c r="G24" s="253">
        <f>ROUND(E24*F24,2)</f>
        <v>0</v>
      </c>
      <c r="H24" s="232"/>
      <c r="I24" s="231">
        <f>ROUND(E24*H24,2)</f>
        <v>0</v>
      </c>
      <c r="J24" s="232"/>
      <c r="K24" s="231">
        <f>ROUND(E24*J24,2)</f>
        <v>0</v>
      </c>
      <c r="L24" s="231">
        <v>21</v>
      </c>
      <c r="M24" s="231">
        <f>G24*(1+L24/100)</f>
        <v>0</v>
      </c>
      <c r="N24" s="230">
        <v>0</v>
      </c>
      <c r="O24" s="230">
        <f>ROUND(E24*N24,2)</f>
        <v>0</v>
      </c>
      <c r="P24" s="230">
        <v>0</v>
      </c>
      <c r="Q24" s="230">
        <f>ROUND(E24*P24,2)</f>
        <v>0</v>
      </c>
      <c r="R24" s="231"/>
      <c r="S24" s="231" t="s">
        <v>182</v>
      </c>
      <c r="T24" s="231" t="s">
        <v>177</v>
      </c>
      <c r="U24" s="231">
        <v>0</v>
      </c>
      <c r="V24" s="231">
        <f>ROUND(E24*U24,2)</f>
        <v>0</v>
      </c>
      <c r="W24" s="231"/>
      <c r="X24" s="231" t="s">
        <v>196</v>
      </c>
      <c r="Y24" s="231" t="s">
        <v>178</v>
      </c>
      <c r="Z24" s="211"/>
      <c r="AA24" s="211"/>
      <c r="AB24" s="211"/>
      <c r="AC24" s="211"/>
      <c r="AD24" s="211"/>
      <c r="AE24" s="211"/>
      <c r="AF24" s="211"/>
      <c r="AG24" s="211" t="s">
        <v>592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 x14ac:dyDescent="0.2">
      <c r="A25" s="248">
        <v>17</v>
      </c>
      <c r="B25" s="249" t="s">
        <v>624</v>
      </c>
      <c r="C25" s="255" t="s">
        <v>625</v>
      </c>
      <c r="D25" s="250" t="s">
        <v>391</v>
      </c>
      <c r="E25" s="251">
        <v>35</v>
      </c>
      <c r="F25" s="252"/>
      <c r="G25" s="253">
        <f>ROUND(E25*F25,2)</f>
        <v>0</v>
      </c>
      <c r="H25" s="232"/>
      <c r="I25" s="231">
        <f>ROUND(E25*H25,2)</f>
        <v>0</v>
      </c>
      <c r="J25" s="232"/>
      <c r="K25" s="231">
        <f>ROUND(E25*J25,2)</f>
        <v>0</v>
      </c>
      <c r="L25" s="231">
        <v>21</v>
      </c>
      <c r="M25" s="231">
        <f>G25*(1+L25/100)</f>
        <v>0</v>
      </c>
      <c r="N25" s="230">
        <v>0</v>
      </c>
      <c r="O25" s="230">
        <f>ROUND(E25*N25,2)</f>
        <v>0</v>
      </c>
      <c r="P25" s="230">
        <v>0</v>
      </c>
      <c r="Q25" s="230">
        <f>ROUND(E25*P25,2)</f>
        <v>0</v>
      </c>
      <c r="R25" s="231"/>
      <c r="S25" s="231" t="s">
        <v>182</v>
      </c>
      <c r="T25" s="231" t="s">
        <v>177</v>
      </c>
      <c r="U25" s="231">
        <v>0</v>
      </c>
      <c r="V25" s="231">
        <f>ROUND(E25*U25,2)</f>
        <v>0</v>
      </c>
      <c r="W25" s="231"/>
      <c r="X25" s="231" t="s">
        <v>196</v>
      </c>
      <c r="Y25" s="231" t="s">
        <v>178</v>
      </c>
      <c r="Z25" s="211"/>
      <c r="AA25" s="211"/>
      <c r="AB25" s="211"/>
      <c r="AC25" s="211"/>
      <c r="AD25" s="211"/>
      <c r="AE25" s="211"/>
      <c r="AF25" s="211"/>
      <c r="AG25" s="211" t="s">
        <v>592</v>
      </c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 x14ac:dyDescent="0.2">
      <c r="A26" s="248">
        <v>18</v>
      </c>
      <c r="B26" s="249" t="s">
        <v>626</v>
      </c>
      <c r="C26" s="255" t="s">
        <v>627</v>
      </c>
      <c r="D26" s="250" t="s">
        <v>391</v>
      </c>
      <c r="E26" s="251">
        <v>40</v>
      </c>
      <c r="F26" s="252"/>
      <c r="G26" s="253">
        <f>ROUND(E26*F26,2)</f>
        <v>0</v>
      </c>
      <c r="H26" s="232"/>
      <c r="I26" s="231">
        <f>ROUND(E26*H26,2)</f>
        <v>0</v>
      </c>
      <c r="J26" s="232"/>
      <c r="K26" s="231">
        <f>ROUND(E26*J26,2)</f>
        <v>0</v>
      </c>
      <c r="L26" s="231">
        <v>21</v>
      </c>
      <c r="M26" s="231">
        <f>G26*(1+L26/100)</f>
        <v>0</v>
      </c>
      <c r="N26" s="230">
        <v>0</v>
      </c>
      <c r="O26" s="230">
        <f>ROUND(E26*N26,2)</f>
        <v>0</v>
      </c>
      <c r="P26" s="230">
        <v>0</v>
      </c>
      <c r="Q26" s="230">
        <f>ROUND(E26*P26,2)</f>
        <v>0</v>
      </c>
      <c r="R26" s="231"/>
      <c r="S26" s="231" t="s">
        <v>182</v>
      </c>
      <c r="T26" s="231" t="s">
        <v>177</v>
      </c>
      <c r="U26" s="231">
        <v>0</v>
      </c>
      <c r="V26" s="231">
        <f>ROUND(E26*U26,2)</f>
        <v>0</v>
      </c>
      <c r="W26" s="231"/>
      <c r="X26" s="231" t="s">
        <v>196</v>
      </c>
      <c r="Y26" s="231" t="s">
        <v>178</v>
      </c>
      <c r="Z26" s="211"/>
      <c r="AA26" s="211"/>
      <c r="AB26" s="211"/>
      <c r="AC26" s="211"/>
      <c r="AD26" s="211"/>
      <c r="AE26" s="211"/>
      <c r="AF26" s="211"/>
      <c r="AG26" s="211" t="s">
        <v>592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48">
        <v>19</v>
      </c>
      <c r="B27" s="249" t="s">
        <v>628</v>
      </c>
      <c r="C27" s="255" t="s">
        <v>629</v>
      </c>
      <c r="D27" s="250" t="s">
        <v>391</v>
      </c>
      <c r="E27" s="251">
        <v>50</v>
      </c>
      <c r="F27" s="252"/>
      <c r="G27" s="253">
        <f>ROUND(E27*F27,2)</f>
        <v>0</v>
      </c>
      <c r="H27" s="232"/>
      <c r="I27" s="231">
        <f>ROUND(E27*H27,2)</f>
        <v>0</v>
      </c>
      <c r="J27" s="232"/>
      <c r="K27" s="231">
        <f>ROUND(E27*J27,2)</f>
        <v>0</v>
      </c>
      <c r="L27" s="231">
        <v>21</v>
      </c>
      <c r="M27" s="231">
        <f>G27*(1+L27/100)</f>
        <v>0</v>
      </c>
      <c r="N27" s="230">
        <v>0</v>
      </c>
      <c r="O27" s="230">
        <f>ROUND(E27*N27,2)</f>
        <v>0</v>
      </c>
      <c r="P27" s="230">
        <v>0</v>
      </c>
      <c r="Q27" s="230">
        <f>ROUND(E27*P27,2)</f>
        <v>0</v>
      </c>
      <c r="R27" s="231"/>
      <c r="S27" s="231" t="s">
        <v>182</v>
      </c>
      <c r="T27" s="231" t="s">
        <v>177</v>
      </c>
      <c r="U27" s="231">
        <v>0</v>
      </c>
      <c r="V27" s="231">
        <f>ROUND(E27*U27,2)</f>
        <v>0</v>
      </c>
      <c r="W27" s="231"/>
      <c r="X27" s="231" t="s">
        <v>196</v>
      </c>
      <c r="Y27" s="231" t="s">
        <v>178</v>
      </c>
      <c r="Z27" s="211"/>
      <c r="AA27" s="211"/>
      <c r="AB27" s="211"/>
      <c r="AC27" s="211"/>
      <c r="AD27" s="211"/>
      <c r="AE27" s="211"/>
      <c r="AF27" s="211"/>
      <c r="AG27" s="211" t="s">
        <v>592</v>
      </c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ht="22.5" outlineLevel="1" x14ac:dyDescent="0.2">
      <c r="A28" s="248">
        <v>20</v>
      </c>
      <c r="B28" s="249" t="s">
        <v>630</v>
      </c>
      <c r="C28" s="255" t="s">
        <v>631</v>
      </c>
      <c r="D28" s="250" t="s">
        <v>597</v>
      </c>
      <c r="E28" s="251">
        <v>150</v>
      </c>
      <c r="F28" s="252"/>
      <c r="G28" s="253">
        <f>ROUND(E28*F28,2)</f>
        <v>0</v>
      </c>
      <c r="H28" s="232"/>
      <c r="I28" s="231">
        <f>ROUND(E28*H28,2)</f>
        <v>0</v>
      </c>
      <c r="J28" s="232"/>
      <c r="K28" s="231">
        <f>ROUND(E28*J28,2)</f>
        <v>0</v>
      </c>
      <c r="L28" s="231">
        <v>21</v>
      </c>
      <c r="M28" s="231">
        <f>G28*(1+L28/100)</f>
        <v>0</v>
      </c>
      <c r="N28" s="230">
        <v>0</v>
      </c>
      <c r="O28" s="230">
        <f>ROUND(E28*N28,2)</f>
        <v>0</v>
      </c>
      <c r="P28" s="230">
        <v>0</v>
      </c>
      <c r="Q28" s="230">
        <f>ROUND(E28*P28,2)</f>
        <v>0</v>
      </c>
      <c r="R28" s="231"/>
      <c r="S28" s="231" t="s">
        <v>182</v>
      </c>
      <c r="T28" s="231" t="s">
        <v>177</v>
      </c>
      <c r="U28" s="231">
        <v>0</v>
      </c>
      <c r="V28" s="231">
        <f>ROUND(E28*U28,2)</f>
        <v>0</v>
      </c>
      <c r="W28" s="231"/>
      <c r="X28" s="231" t="s">
        <v>196</v>
      </c>
      <c r="Y28" s="231" t="s">
        <v>178</v>
      </c>
      <c r="Z28" s="211"/>
      <c r="AA28" s="211"/>
      <c r="AB28" s="211"/>
      <c r="AC28" s="211"/>
      <c r="AD28" s="211"/>
      <c r="AE28" s="211"/>
      <c r="AF28" s="211"/>
      <c r="AG28" s="211" t="s">
        <v>592</v>
      </c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48">
        <v>21</v>
      </c>
      <c r="B29" s="249" t="s">
        <v>632</v>
      </c>
      <c r="C29" s="255" t="s">
        <v>633</v>
      </c>
      <c r="D29" s="250" t="s">
        <v>391</v>
      </c>
      <c r="E29" s="251">
        <v>75</v>
      </c>
      <c r="F29" s="252"/>
      <c r="G29" s="253">
        <f>ROUND(E29*F29,2)</f>
        <v>0</v>
      </c>
      <c r="H29" s="232"/>
      <c r="I29" s="231">
        <f>ROUND(E29*H29,2)</f>
        <v>0</v>
      </c>
      <c r="J29" s="232"/>
      <c r="K29" s="231">
        <f>ROUND(E29*J29,2)</f>
        <v>0</v>
      </c>
      <c r="L29" s="231">
        <v>21</v>
      </c>
      <c r="M29" s="231">
        <f>G29*(1+L29/100)</f>
        <v>0</v>
      </c>
      <c r="N29" s="230">
        <v>0</v>
      </c>
      <c r="O29" s="230">
        <f>ROUND(E29*N29,2)</f>
        <v>0</v>
      </c>
      <c r="P29" s="230">
        <v>0</v>
      </c>
      <c r="Q29" s="230">
        <f>ROUND(E29*P29,2)</f>
        <v>0</v>
      </c>
      <c r="R29" s="231"/>
      <c r="S29" s="231" t="s">
        <v>182</v>
      </c>
      <c r="T29" s="231" t="s">
        <v>177</v>
      </c>
      <c r="U29" s="231">
        <v>0</v>
      </c>
      <c r="V29" s="231">
        <f>ROUND(E29*U29,2)</f>
        <v>0</v>
      </c>
      <c r="W29" s="231"/>
      <c r="X29" s="231" t="s">
        <v>337</v>
      </c>
      <c r="Y29" s="231" t="s">
        <v>178</v>
      </c>
      <c r="Z29" s="211"/>
      <c r="AA29" s="211"/>
      <c r="AB29" s="211"/>
      <c r="AC29" s="211"/>
      <c r="AD29" s="211"/>
      <c r="AE29" s="211"/>
      <c r="AF29" s="211"/>
      <c r="AG29" s="211" t="s">
        <v>634</v>
      </c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outlineLevel="1" x14ac:dyDescent="0.2">
      <c r="A30" s="248">
        <v>22</v>
      </c>
      <c r="B30" s="249" t="s">
        <v>612</v>
      </c>
      <c r="C30" s="255" t="s">
        <v>635</v>
      </c>
      <c r="D30" s="250" t="s">
        <v>597</v>
      </c>
      <c r="E30" s="251">
        <v>8</v>
      </c>
      <c r="F30" s="252"/>
      <c r="G30" s="253">
        <f>ROUND(E30*F30,2)</f>
        <v>0</v>
      </c>
      <c r="H30" s="232"/>
      <c r="I30" s="231">
        <f>ROUND(E30*H30,2)</f>
        <v>0</v>
      </c>
      <c r="J30" s="232"/>
      <c r="K30" s="231">
        <f>ROUND(E30*J30,2)</f>
        <v>0</v>
      </c>
      <c r="L30" s="231">
        <v>21</v>
      </c>
      <c r="M30" s="231">
        <f>G30*(1+L30/100)</f>
        <v>0</v>
      </c>
      <c r="N30" s="230">
        <v>0</v>
      </c>
      <c r="O30" s="230">
        <f>ROUND(E30*N30,2)</f>
        <v>0</v>
      </c>
      <c r="P30" s="230">
        <v>0</v>
      </c>
      <c r="Q30" s="230">
        <f>ROUND(E30*P30,2)</f>
        <v>0</v>
      </c>
      <c r="R30" s="231"/>
      <c r="S30" s="231" t="s">
        <v>182</v>
      </c>
      <c r="T30" s="231" t="s">
        <v>177</v>
      </c>
      <c r="U30" s="231">
        <v>0</v>
      </c>
      <c r="V30" s="231">
        <f>ROUND(E30*U30,2)</f>
        <v>0</v>
      </c>
      <c r="W30" s="231"/>
      <c r="X30" s="231" t="s">
        <v>636</v>
      </c>
      <c r="Y30" s="231" t="s">
        <v>178</v>
      </c>
      <c r="Z30" s="211"/>
      <c r="AA30" s="211"/>
      <c r="AB30" s="211"/>
      <c r="AC30" s="211"/>
      <c r="AD30" s="211"/>
      <c r="AE30" s="211"/>
      <c r="AF30" s="211"/>
      <c r="AG30" s="211" t="s">
        <v>637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x14ac:dyDescent="0.2">
      <c r="A31" s="235" t="s">
        <v>171</v>
      </c>
      <c r="B31" s="236" t="s">
        <v>89</v>
      </c>
      <c r="C31" s="254" t="s">
        <v>90</v>
      </c>
      <c r="D31" s="237"/>
      <c r="E31" s="238"/>
      <c r="F31" s="239"/>
      <c r="G31" s="240">
        <f>SUMIF(AG32:AG39,"&lt;&gt;NOR",G32:G39)</f>
        <v>0</v>
      </c>
      <c r="H31" s="234"/>
      <c r="I31" s="234">
        <f>SUM(I32:I39)</f>
        <v>0</v>
      </c>
      <c r="J31" s="234"/>
      <c r="K31" s="234">
        <f>SUM(K32:K39)</f>
        <v>0</v>
      </c>
      <c r="L31" s="234"/>
      <c r="M31" s="234">
        <f>SUM(M32:M39)</f>
        <v>0</v>
      </c>
      <c r="N31" s="233"/>
      <c r="O31" s="233">
        <f>SUM(O32:O39)</f>
        <v>0</v>
      </c>
      <c r="P31" s="233"/>
      <c r="Q31" s="233">
        <f>SUM(Q32:Q39)</f>
        <v>0</v>
      </c>
      <c r="R31" s="234"/>
      <c r="S31" s="234"/>
      <c r="T31" s="234"/>
      <c r="U31" s="234"/>
      <c r="V31" s="234">
        <f>SUM(V32:V39)</f>
        <v>0</v>
      </c>
      <c r="W31" s="234"/>
      <c r="X31" s="234"/>
      <c r="Y31" s="234"/>
      <c r="AG31" t="s">
        <v>172</v>
      </c>
    </row>
    <row r="32" spans="1:60" outlineLevel="1" x14ac:dyDescent="0.2">
      <c r="A32" s="248">
        <v>23</v>
      </c>
      <c r="B32" s="249" t="s">
        <v>638</v>
      </c>
      <c r="C32" s="255" t="s">
        <v>639</v>
      </c>
      <c r="D32" s="250" t="s">
        <v>640</v>
      </c>
      <c r="E32" s="251">
        <v>1</v>
      </c>
      <c r="F32" s="252"/>
      <c r="G32" s="253">
        <f>ROUND(E32*F32,2)</f>
        <v>0</v>
      </c>
      <c r="H32" s="232"/>
      <c r="I32" s="231">
        <f>ROUND(E32*H32,2)</f>
        <v>0</v>
      </c>
      <c r="J32" s="232"/>
      <c r="K32" s="231">
        <f>ROUND(E32*J32,2)</f>
        <v>0</v>
      </c>
      <c r="L32" s="231">
        <v>21</v>
      </c>
      <c r="M32" s="231">
        <f>G32*(1+L32/100)</f>
        <v>0</v>
      </c>
      <c r="N32" s="230">
        <v>0</v>
      </c>
      <c r="O32" s="230">
        <f>ROUND(E32*N32,2)</f>
        <v>0</v>
      </c>
      <c r="P32" s="230">
        <v>0</v>
      </c>
      <c r="Q32" s="230">
        <f>ROUND(E32*P32,2)</f>
        <v>0</v>
      </c>
      <c r="R32" s="231"/>
      <c r="S32" s="231" t="s">
        <v>182</v>
      </c>
      <c r="T32" s="231" t="s">
        <v>177</v>
      </c>
      <c r="U32" s="231">
        <v>0</v>
      </c>
      <c r="V32" s="231">
        <f>ROUND(E32*U32,2)</f>
        <v>0</v>
      </c>
      <c r="W32" s="231"/>
      <c r="X32" s="231" t="s">
        <v>196</v>
      </c>
      <c r="Y32" s="231" t="s">
        <v>178</v>
      </c>
      <c r="Z32" s="211"/>
      <c r="AA32" s="211"/>
      <c r="AB32" s="211"/>
      <c r="AC32" s="211"/>
      <c r="AD32" s="211"/>
      <c r="AE32" s="211"/>
      <c r="AF32" s="211"/>
      <c r="AG32" s="211" t="s">
        <v>592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">
      <c r="A33" s="248">
        <v>24</v>
      </c>
      <c r="B33" s="249" t="s">
        <v>641</v>
      </c>
      <c r="C33" s="255" t="s">
        <v>642</v>
      </c>
      <c r="D33" s="250" t="s">
        <v>597</v>
      </c>
      <c r="E33" s="251">
        <v>1</v>
      </c>
      <c r="F33" s="252"/>
      <c r="G33" s="253">
        <f>ROUND(E33*F33,2)</f>
        <v>0</v>
      </c>
      <c r="H33" s="232"/>
      <c r="I33" s="231">
        <f>ROUND(E33*H33,2)</f>
        <v>0</v>
      </c>
      <c r="J33" s="232"/>
      <c r="K33" s="231">
        <f>ROUND(E33*J33,2)</f>
        <v>0</v>
      </c>
      <c r="L33" s="231">
        <v>21</v>
      </c>
      <c r="M33" s="231">
        <f>G33*(1+L33/100)</f>
        <v>0</v>
      </c>
      <c r="N33" s="230">
        <v>0</v>
      </c>
      <c r="O33" s="230">
        <f>ROUND(E33*N33,2)</f>
        <v>0</v>
      </c>
      <c r="P33" s="230">
        <v>0</v>
      </c>
      <c r="Q33" s="230">
        <f>ROUND(E33*P33,2)</f>
        <v>0</v>
      </c>
      <c r="R33" s="231"/>
      <c r="S33" s="231" t="s">
        <v>182</v>
      </c>
      <c r="T33" s="231" t="s">
        <v>177</v>
      </c>
      <c r="U33" s="231">
        <v>0</v>
      </c>
      <c r="V33" s="231">
        <f>ROUND(E33*U33,2)</f>
        <v>0</v>
      </c>
      <c r="W33" s="231"/>
      <c r="X33" s="231" t="s">
        <v>196</v>
      </c>
      <c r="Y33" s="231" t="s">
        <v>178</v>
      </c>
      <c r="Z33" s="211"/>
      <c r="AA33" s="211"/>
      <c r="AB33" s="211"/>
      <c r="AC33" s="211"/>
      <c r="AD33" s="211"/>
      <c r="AE33" s="211"/>
      <c r="AF33" s="211"/>
      <c r="AG33" s="211" t="s">
        <v>592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outlineLevel="1" x14ac:dyDescent="0.2">
      <c r="A34" s="248">
        <v>25</v>
      </c>
      <c r="B34" s="249" t="s">
        <v>641</v>
      </c>
      <c r="C34" s="255" t="s">
        <v>643</v>
      </c>
      <c r="D34" s="250" t="s">
        <v>597</v>
      </c>
      <c r="E34" s="251">
        <v>1</v>
      </c>
      <c r="F34" s="252"/>
      <c r="G34" s="253">
        <f>ROUND(E34*F34,2)</f>
        <v>0</v>
      </c>
      <c r="H34" s="232"/>
      <c r="I34" s="231">
        <f>ROUND(E34*H34,2)</f>
        <v>0</v>
      </c>
      <c r="J34" s="232"/>
      <c r="K34" s="231">
        <f>ROUND(E34*J34,2)</f>
        <v>0</v>
      </c>
      <c r="L34" s="231">
        <v>21</v>
      </c>
      <c r="M34" s="231">
        <f>G34*(1+L34/100)</f>
        <v>0</v>
      </c>
      <c r="N34" s="230">
        <v>0</v>
      </c>
      <c r="O34" s="230">
        <f>ROUND(E34*N34,2)</f>
        <v>0</v>
      </c>
      <c r="P34" s="230">
        <v>0</v>
      </c>
      <c r="Q34" s="230">
        <f>ROUND(E34*P34,2)</f>
        <v>0</v>
      </c>
      <c r="R34" s="231"/>
      <c r="S34" s="231" t="s">
        <v>182</v>
      </c>
      <c r="T34" s="231" t="s">
        <v>177</v>
      </c>
      <c r="U34" s="231">
        <v>0</v>
      </c>
      <c r="V34" s="231">
        <f>ROUND(E34*U34,2)</f>
        <v>0</v>
      </c>
      <c r="W34" s="231"/>
      <c r="X34" s="231" t="s">
        <v>636</v>
      </c>
      <c r="Y34" s="231" t="s">
        <v>178</v>
      </c>
      <c r="Z34" s="211"/>
      <c r="AA34" s="211"/>
      <c r="AB34" s="211"/>
      <c r="AC34" s="211"/>
      <c r="AD34" s="211"/>
      <c r="AE34" s="211"/>
      <c r="AF34" s="211"/>
      <c r="AG34" s="211" t="s">
        <v>637</v>
      </c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">
      <c r="A35" s="248">
        <v>26</v>
      </c>
      <c r="B35" s="249" t="s">
        <v>641</v>
      </c>
      <c r="C35" s="255" t="s">
        <v>644</v>
      </c>
      <c r="D35" s="250" t="s">
        <v>597</v>
      </c>
      <c r="E35" s="251">
        <v>1</v>
      </c>
      <c r="F35" s="252"/>
      <c r="G35" s="253">
        <f>ROUND(E35*F35,2)</f>
        <v>0</v>
      </c>
      <c r="H35" s="232"/>
      <c r="I35" s="231">
        <f>ROUND(E35*H35,2)</f>
        <v>0</v>
      </c>
      <c r="J35" s="232"/>
      <c r="K35" s="231">
        <f>ROUND(E35*J35,2)</f>
        <v>0</v>
      </c>
      <c r="L35" s="231">
        <v>21</v>
      </c>
      <c r="M35" s="231">
        <f>G35*(1+L35/100)</f>
        <v>0</v>
      </c>
      <c r="N35" s="230">
        <v>0</v>
      </c>
      <c r="O35" s="230">
        <f>ROUND(E35*N35,2)</f>
        <v>0</v>
      </c>
      <c r="P35" s="230">
        <v>0</v>
      </c>
      <c r="Q35" s="230">
        <f>ROUND(E35*P35,2)</f>
        <v>0</v>
      </c>
      <c r="R35" s="231"/>
      <c r="S35" s="231" t="s">
        <v>182</v>
      </c>
      <c r="T35" s="231" t="s">
        <v>177</v>
      </c>
      <c r="U35" s="231">
        <v>0</v>
      </c>
      <c r="V35" s="231">
        <f>ROUND(E35*U35,2)</f>
        <v>0</v>
      </c>
      <c r="W35" s="231"/>
      <c r="X35" s="231" t="s">
        <v>636</v>
      </c>
      <c r="Y35" s="231" t="s">
        <v>178</v>
      </c>
      <c r="Z35" s="211"/>
      <c r="AA35" s="211"/>
      <c r="AB35" s="211"/>
      <c r="AC35" s="211"/>
      <c r="AD35" s="211"/>
      <c r="AE35" s="211"/>
      <c r="AF35" s="211"/>
      <c r="AG35" s="211" t="s">
        <v>637</v>
      </c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">
      <c r="A36" s="248">
        <v>27</v>
      </c>
      <c r="B36" s="249" t="s">
        <v>641</v>
      </c>
      <c r="C36" s="255" t="s">
        <v>645</v>
      </c>
      <c r="D36" s="250" t="s">
        <v>597</v>
      </c>
      <c r="E36" s="251">
        <v>1</v>
      </c>
      <c r="F36" s="252"/>
      <c r="G36" s="253">
        <f>ROUND(E36*F36,2)</f>
        <v>0</v>
      </c>
      <c r="H36" s="232"/>
      <c r="I36" s="231">
        <f>ROUND(E36*H36,2)</f>
        <v>0</v>
      </c>
      <c r="J36" s="232"/>
      <c r="K36" s="231">
        <f>ROUND(E36*J36,2)</f>
        <v>0</v>
      </c>
      <c r="L36" s="231">
        <v>21</v>
      </c>
      <c r="M36" s="231">
        <f>G36*(1+L36/100)</f>
        <v>0</v>
      </c>
      <c r="N36" s="230">
        <v>0</v>
      </c>
      <c r="O36" s="230">
        <f>ROUND(E36*N36,2)</f>
        <v>0</v>
      </c>
      <c r="P36" s="230">
        <v>0</v>
      </c>
      <c r="Q36" s="230">
        <f>ROUND(E36*P36,2)</f>
        <v>0</v>
      </c>
      <c r="R36" s="231"/>
      <c r="S36" s="231" t="s">
        <v>182</v>
      </c>
      <c r="T36" s="231" t="s">
        <v>177</v>
      </c>
      <c r="U36" s="231">
        <v>0</v>
      </c>
      <c r="V36" s="231">
        <f>ROUND(E36*U36,2)</f>
        <v>0</v>
      </c>
      <c r="W36" s="231"/>
      <c r="X36" s="231" t="s">
        <v>636</v>
      </c>
      <c r="Y36" s="231" t="s">
        <v>178</v>
      </c>
      <c r="Z36" s="211"/>
      <c r="AA36" s="211"/>
      <c r="AB36" s="211"/>
      <c r="AC36" s="211"/>
      <c r="AD36" s="211"/>
      <c r="AE36" s="211"/>
      <c r="AF36" s="211"/>
      <c r="AG36" s="211" t="s">
        <v>637</v>
      </c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outlineLevel="1" x14ac:dyDescent="0.2">
      <c r="A37" s="248">
        <v>28</v>
      </c>
      <c r="B37" s="249" t="s">
        <v>641</v>
      </c>
      <c r="C37" s="255" t="s">
        <v>646</v>
      </c>
      <c r="D37" s="250" t="s">
        <v>597</v>
      </c>
      <c r="E37" s="251">
        <v>1</v>
      </c>
      <c r="F37" s="252"/>
      <c r="G37" s="253">
        <f>ROUND(E37*F37,2)</f>
        <v>0</v>
      </c>
      <c r="H37" s="232"/>
      <c r="I37" s="231">
        <f>ROUND(E37*H37,2)</f>
        <v>0</v>
      </c>
      <c r="J37" s="232"/>
      <c r="K37" s="231">
        <f>ROUND(E37*J37,2)</f>
        <v>0</v>
      </c>
      <c r="L37" s="231">
        <v>21</v>
      </c>
      <c r="M37" s="231">
        <f>G37*(1+L37/100)</f>
        <v>0</v>
      </c>
      <c r="N37" s="230">
        <v>0</v>
      </c>
      <c r="O37" s="230">
        <f>ROUND(E37*N37,2)</f>
        <v>0</v>
      </c>
      <c r="P37" s="230">
        <v>0</v>
      </c>
      <c r="Q37" s="230">
        <f>ROUND(E37*P37,2)</f>
        <v>0</v>
      </c>
      <c r="R37" s="231"/>
      <c r="S37" s="231" t="s">
        <v>182</v>
      </c>
      <c r="T37" s="231" t="s">
        <v>177</v>
      </c>
      <c r="U37" s="231">
        <v>0</v>
      </c>
      <c r="V37" s="231">
        <f>ROUND(E37*U37,2)</f>
        <v>0</v>
      </c>
      <c r="W37" s="231"/>
      <c r="X37" s="231" t="s">
        <v>636</v>
      </c>
      <c r="Y37" s="231" t="s">
        <v>178</v>
      </c>
      <c r="Z37" s="211"/>
      <c r="AA37" s="211"/>
      <c r="AB37" s="211"/>
      <c r="AC37" s="211"/>
      <c r="AD37" s="211"/>
      <c r="AE37" s="211"/>
      <c r="AF37" s="211"/>
      <c r="AG37" s="211" t="s">
        <v>637</v>
      </c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1" x14ac:dyDescent="0.2">
      <c r="A38" s="248">
        <v>29</v>
      </c>
      <c r="B38" s="249" t="s">
        <v>641</v>
      </c>
      <c r="C38" s="255" t="s">
        <v>647</v>
      </c>
      <c r="D38" s="250" t="s">
        <v>597</v>
      </c>
      <c r="E38" s="251">
        <v>1</v>
      </c>
      <c r="F38" s="252"/>
      <c r="G38" s="253">
        <f>ROUND(E38*F38,2)</f>
        <v>0</v>
      </c>
      <c r="H38" s="232"/>
      <c r="I38" s="231">
        <f>ROUND(E38*H38,2)</f>
        <v>0</v>
      </c>
      <c r="J38" s="232"/>
      <c r="K38" s="231">
        <f>ROUND(E38*J38,2)</f>
        <v>0</v>
      </c>
      <c r="L38" s="231">
        <v>21</v>
      </c>
      <c r="M38" s="231">
        <f>G38*(1+L38/100)</f>
        <v>0</v>
      </c>
      <c r="N38" s="230">
        <v>0</v>
      </c>
      <c r="O38" s="230">
        <f>ROUND(E38*N38,2)</f>
        <v>0</v>
      </c>
      <c r="P38" s="230">
        <v>0</v>
      </c>
      <c r="Q38" s="230">
        <f>ROUND(E38*P38,2)</f>
        <v>0</v>
      </c>
      <c r="R38" s="231"/>
      <c r="S38" s="231" t="s">
        <v>182</v>
      </c>
      <c r="T38" s="231" t="s">
        <v>177</v>
      </c>
      <c r="U38" s="231">
        <v>0</v>
      </c>
      <c r="V38" s="231">
        <f>ROUND(E38*U38,2)</f>
        <v>0</v>
      </c>
      <c r="W38" s="231"/>
      <c r="X38" s="231" t="s">
        <v>636</v>
      </c>
      <c r="Y38" s="231" t="s">
        <v>178</v>
      </c>
      <c r="Z38" s="211"/>
      <c r="AA38" s="211"/>
      <c r="AB38" s="211"/>
      <c r="AC38" s="211"/>
      <c r="AD38" s="211"/>
      <c r="AE38" s="211"/>
      <c r="AF38" s="211"/>
      <c r="AG38" s="211" t="s">
        <v>637</v>
      </c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outlineLevel="1" x14ac:dyDescent="0.2">
      <c r="A39" s="248">
        <v>30</v>
      </c>
      <c r="B39" s="249" t="s">
        <v>641</v>
      </c>
      <c r="C39" s="255" t="s">
        <v>648</v>
      </c>
      <c r="D39" s="250" t="s">
        <v>597</v>
      </c>
      <c r="E39" s="251">
        <v>1</v>
      </c>
      <c r="F39" s="252"/>
      <c r="G39" s="253">
        <f>ROUND(E39*F39,2)</f>
        <v>0</v>
      </c>
      <c r="H39" s="232"/>
      <c r="I39" s="231">
        <f>ROUND(E39*H39,2)</f>
        <v>0</v>
      </c>
      <c r="J39" s="232"/>
      <c r="K39" s="231">
        <f>ROUND(E39*J39,2)</f>
        <v>0</v>
      </c>
      <c r="L39" s="231">
        <v>21</v>
      </c>
      <c r="M39" s="231">
        <f>G39*(1+L39/100)</f>
        <v>0</v>
      </c>
      <c r="N39" s="230">
        <v>0</v>
      </c>
      <c r="O39" s="230">
        <f>ROUND(E39*N39,2)</f>
        <v>0</v>
      </c>
      <c r="P39" s="230">
        <v>0</v>
      </c>
      <c r="Q39" s="230">
        <f>ROUND(E39*P39,2)</f>
        <v>0</v>
      </c>
      <c r="R39" s="231"/>
      <c r="S39" s="231" t="s">
        <v>182</v>
      </c>
      <c r="T39" s="231" t="s">
        <v>177</v>
      </c>
      <c r="U39" s="231">
        <v>0</v>
      </c>
      <c r="V39" s="231">
        <f>ROUND(E39*U39,2)</f>
        <v>0</v>
      </c>
      <c r="W39" s="231"/>
      <c r="X39" s="231" t="s">
        <v>636</v>
      </c>
      <c r="Y39" s="231" t="s">
        <v>178</v>
      </c>
      <c r="Z39" s="211"/>
      <c r="AA39" s="211"/>
      <c r="AB39" s="211"/>
      <c r="AC39" s="211"/>
      <c r="AD39" s="211"/>
      <c r="AE39" s="211"/>
      <c r="AF39" s="211"/>
      <c r="AG39" s="211" t="s">
        <v>637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x14ac:dyDescent="0.2">
      <c r="A40" s="235" t="s">
        <v>171</v>
      </c>
      <c r="B40" s="236" t="s">
        <v>91</v>
      </c>
      <c r="C40" s="254" t="s">
        <v>92</v>
      </c>
      <c r="D40" s="237"/>
      <c r="E40" s="238"/>
      <c r="F40" s="239"/>
      <c r="G40" s="240">
        <f>SUMIF(AG41:AG67,"&lt;&gt;NOR",G41:G67)</f>
        <v>0</v>
      </c>
      <c r="H40" s="234"/>
      <c r="I40" s="234">
        <f>SUM(I41:I67)</f>
        <v>0</v>
      </c>
      <c r="J40" s="234"/>
      <c r="K40" s="234">
        <f>SUM(K41:K67)</f>
        <v>0</v>
      </c>
      <c r="L40" s="234"/>
      <c r="M40" s="234">
        <f>SUM(M41:M67)</f>
        <v>0</v>
      </c>
      <c r="N40" s="233"/>
      <c r="O40" s="233">
        <f>SUM(O41:O67)</f>
        <v>0</v>
      </c>
      <c r="P40" s="233"/>
      <c r="Q40" s="233">
        <f>SUM(Q41:Q67)</f>
        <v>0</v>
      </c>
      <c r="R40" s="234"/>
      <c r="S40" s="234"/>
      <c r="T40" s="234"/>
      <c r="U40" s="234"/>
      <c r="V40" s="234">
        <f>SUM(V41:V67)</f>
        <v>0</v>
      </c>
      <c r="W40" s="234"/>
      <c r="X40" s="234"/>
      <c r="Y40" s="234"/>
      <c r="AG40" t="s">
        <v>172</v>
      </c>
    </row>
    <row r="41" spans="1:60" outlineLevel="1" x14ac:dyDescent="0.2">
      <c r="A41" s="248">
        <v>31</v>
      </c>
      <c r="B41" s="249" t="s">
        <v>649</v>
      </c>
      <c r="C41" s="255" t="s">
        <v>650</v>
      </c>
      <c r="D41" s="250" t="s">
        <v>597</v>
      </c>
      <c r="E41" s="251">
        <v>1</v>
      </c>
      <c r="F41" s="252"/>
      <c r="G41" s="253">
        <f>ROUND(E41*F41,2)</f>
        <v>0</v>
      </c>
      <c r="H41" s="232"/>
      <c r="I41" s="231">
        <f>ROUND(E41*H41,2)</f>
        <v>0</v>
      </c>
      <c r="J41" s="232"/>
      <c r="K41" s="231">
        <f>ROUND(E41*J41,2)</f>
        <v>0</v>
      </c>
      <c r="L41" s="231">
        <v>21</v>
      </c>
      <c r="M41" s="231">
        <f>G41*(1+L41/100)</f>
        <v>0</v>
      </c>
      <c r="N41" s="230">
        <v>0</v>
      </c>
      <c r="O41" s="230">
        <f>ROUND(E41*N41,2)</f>
        <v>0</v>
      </c>
      <c r="P41" s="230">
        <v>0</v>
      </c>
      <c r="Q41" s="230">
        <f>ROUND(E41*P41,2)</f>
        <v>0</v>
      </c>
      <c r="R41" s="231"/>
      <c r="S41" s="231" t="s">
        <v>182</v>
      </c>
      <c r="T41" s="231" t="s">
        <v>177</v>
      </c>
      <c r="U41" s="231">
        <v>0</v>
      </c>
      <c r="V41" s="231">
        <f>ROUND(E41*U41,2)</f>
        <v>0</v>
      </c>
      <c r="W41" s="231"/>
      <c r="X41" s="231" t="s">
        <v>196</v>
      </c>
      <c r="Y41" s="231" t="s">
        <v>178</v>
      </c>
      <c r="Z41" s="211"/>
      <c r="AA41" s="211"/>
      <c r="AB41" s="211"/>
      <c r="AC41" s="211"/>
      <c r="AD41" s="211"/>
      <c r="AE41" s="211"/>
      <c r="AF41" s="211"/>
      <c r="AG41" s="211" t="s">
        <v>592</v>
      </c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ht="33.75" outlineLevel="1" x14ac:dyDescent="0.2">
      <c r="A42" s="248">
        <v>32</v>
      </c>
      <c r="B42" s="249" t="s">
        <v>649</v>
      </c>
      <c r="C42" s="255" t="s">
        <v>651</v>
      </c>
      <c r="D42" s="250" t="s">
        <v>597</v>
      </c>
      <c r="E42" s="251">
        <v>3</v>
      </c>
      <c r="F42" s="252"/>
      <c r="G42" s="253">
        <f>ROUND(E42*F42,2)</f>
        <v>0</v>
      </c>
      <c r="H42" s="232"/>
      <c r="I42" s="231">
        <f>ROUND(E42*H42,2)</f>
        <v>0</v>
      </c>
      <c r="J42" s="232"/>
      <c r="K42" s="231">
        <f>ROUND(E42*J42,2)</f>
        <v>0</v>
      </c>
      <c r="L42" s="231">
        <v>21</v>
      </c>
      <c r="M42" s="231">
        <f>G42*(1+L42/100)</f>
        <v>0</v>
      </c>
      <c r="N42" s="230">
        <v>0</v>
      </c>
      <c r="O42" s="230">
        <f>ROUND(E42*N42,2)</f>
        <v>0</v>
      </c>
      <c r="P42" s="230">
        <v>0</v>
      </c>
      <c r="Q42" s="230">
        <f>ROUND(E42*P42,2)</f>
        <v>0</v>
      </c>
      <c r="R42" s="231"/>
      <c r="S42" s="231" t="s">
        <v>182</v>
      </c>
      <c r="T42" s="231" t="s">
        <v>177</v>
      </c>
      <c r="U42" s="231">
        <v>0</v>
      </c>
      <c r="V42" s="231">
        <f>ROUND(E42*U42,2)</f>
        <v>0</v>
      </c>
      <c r="W42" s="231"/>
      <c r="X42" s="231" t="s">
        <v>636</v>
      </c>
      <c r="Y42" s="231" t="s">
        <v>178</v>
      </c>
      <c r="Z42" s="211"/>
      <c r="AA42" s="211"/>
      <c r="AB42" s="211"/>
      <c r="AC42" s="211"/>
      <c r="AD42" s="211"/>
      <c r="AE42" s="211"/>
      <c r="AF42" s="211"/>
      <c r="AG42" s="211" t="s">
        <v>652</v>
      </c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ht="33.75" outlineLevel="1" x14ac:dyDescent="0.2">
      <c r="A43" s="248">
        <v>33</v>
      </c>
      <c r="B43" s="249" t="s">
        <v>649</v>
      </c>
      <c r="C43" s="255" t="s">
        <v>653</v>
      </c>
      <c r="D43" s="250" t="s">
        <v>597</v>
      </c>
      <c r="E43" s="251">
        <v>10</v>
      </c>
      <c r="F43" s="252"/>
      <c r="G43" s="253">
        <f>ROUND(E43*F43,2)</f>
        <v>0</v>
      </c>
      <c r="H43" s="232"/>
      <c r="I43" s="231">
        <f>ROUND(E43*H43,2)</f>
        <v>0</v>
      </c>
      <c r="J43" s="232"/>
      <c r="K43" s="231">
        <f>ROUND(E43*J43,2)</f>
        <v>0</v>
      </c>
      <c r="L43" s="231">
        <v>21</v>
      </c>
      <c r="M43" s="231">
        <f>G43*(1+L43/100)</f>
        <v>0</v>
      </c>
      <c r="N43" s="230">
        <v>0</v>
      </c>
      <c r="O43" s="230">
        <f>ROUND(E43*N43,2)</f>
        <v>0</v>
      </c>
      <c r="P43" s="230">
        <v>0</v>
      </c>
      <c r="Q43" s="230">
        <f>ROUND(E43*P43,2)</f>
        <v>0</v>
      </c>
      <c r="R43" s="231"/>
      <c r="S43" s="231" t="s">
        <v>182</v>
      </c>
      <c r="T43" s="231" t="s">
        <v>177</v>
      </c>
      <c r="U43" s="231">
        <v>0</v>
      </c>
      <c r="V43" s="231">
        <f>ROUND(E43*U43,2)</f>
        <v>0</v>
      </c>
      <c r="W43" s="231"/>
      <c r="X43" s="231" t="s">
        <v>636</v>
      </c>
      <c r="Y43" s="231" t="s">
        <v>178</v>
      </c>
      <c r="Z43" s="211"/>
      <c r="AA43" s="211"/>
      <c r="AB43" s="211"/>
      <c r="AC43" s="211"/>
      <c r="AD43" s="211"/>
      <c r="AE43" s="211"/>
      <c r="AF43" s="211"/>
      <c r="AG43" s="211" t="s">
        <v>652</v>
      </c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ht="33.75" outlineLevel="1" x14ac:dyDescent="0.2">
      <c r="A44" s="248">
        <v>34</v>
      </c>
      <c r="B44" s="249" t="s">
        <v>649</v>
      </c>
      <c r="C44" s="255" t="s">
        <v>654</v>
      </c>
      <c r="D44" s="250" t="s">
        <v>597</v>
      </c>
      <c r="E44" s="251">
        <v>4</v>
      </c>
      <c r="F44" s="252"/>
      <c r="G44" s="253">
        <f>ROUND(E44*F44,2)</f>
        <v>0</v>
      </c>
      <c r="H44" s="232"/>
      <c r="I44" s="231">
        <f>ROUND(E44*H44,2)</f>
        <v>0</v>
      </c>
      <c r="J44" s="232"/>
      <c r="K44" s="231">
        <f>ROUND(E44*J44,2)</f>
        <v>0</v>
      </c>
      <c r="L44" s="231">
        <v>21</v>
      </c>
      <c r="M44" s="231">
        <f>G44*(1+L44/100)</f>
        <v>0</v>
      </c>
      <c r="N44" s="230">
        <v>0</v>
      </c>
      <c r="O44" s="230">
        <f>ROUND(E44*N44,2)</f>
        <v>0</v>
      </c>
      <c r="P44" s="230">
        <v>0</v>
      </c>
      <c r="Q44" s="230">
        <f>ROUND(E44*P44,2)</f>
        <v>0</v>
      </c>
      <c r="R44" s="231"/>
      <c r="S44" s="231" t="s">
        <v>182</v>
      </c>
      <c r="T44" s="231" t="s">
        <v>177</v>
      </c>
      <c r="U44" s="231">
        <v>0</v>
      </c>
      <c r="V44" s="231">
        <f>ROUND(E44*U44,2)</f>
        <v>0</v>
      </c>
      <c r="W44" s="231"/>
      <c r="X44" s="231" t="s">
        <v>636</v>
      </c>
      <c r="Y44" s="231" t="s">
        <v>178</v>
      </c>
      <c r="Z44" s="211"/>
      <c r="AA44" s="211"/>
      <c r="AB44" s="211"/>
      <c r="AC44" s="211"/>
      <c r="AD44" s="211"/>
      <c r="AE44" s="211"/>
      <c r="AF44" s="211"/>
      <c r="AG44" s="211" t="s">
        <v>652</v>
      </c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ht="22.5" outlineLevel="1" x14ac:dyDescent="0.2">
      <c r="A45" s="248">
        <v>35</v>
      </c>
      <c r="B45" s="249" t="s">
        <v>649</v>
      </c>
      <c r="C45" s="255" t="s">
        <v>655</v>
      </c>
      <c r="D45" s="250" t="s">
        <v>597</v>
      </c>
      <c r="E45" s="251">
        <v>3</v>
      </c>
      <c r="F45" s="252"/>
      <c r="G45" s="253">
        <f>ROUND(E45*F45,2)</f>
        <v>0</v>
      </c>
      <c r="H45" s="232"/>
      <c r="I45" s="231">
        <f>ROUND(E45*H45,2)</f>
        <v>0</v>
      </c>
      <c r="J45" s="232"/>
      <c r="K45" s="231">
        <f>ROUND(E45*J45,2)</f>
        <v>0</v>
      </c>
      <c r="L45" s="231">
        <v>21</v>
      </c>
      <c r="M45" s="231">
        <f>G45*(1+L45/100)</f>
        <v>0</v>
      </c>
      <c r="N45" s="230">
        <v>0</v>
      </c>
      <c r="O45" s="230">
        <f>ROUND(E45*N45,2)</f>
        <v>0</v>
      </c>
      <c r="P45" s="230">
        <v>0</v>
      </c>
      <c r="Q45" s="230">
        <f>ROUND(E45*P45,2)</f>
        <v>0</v>
      </c>
      <c r="R45" s="231"/>
      <c r="S45" s="231" t="s">
        <v>182</v>
      </c>
      <c r="T45" s="231" t="s">
        <v>177</v>
      </c>
      <c r="U45" s="231">
        <v>0</v>
      </c>
      <c r="V45" s="231">
        <f>ROUND(E45*U45,2)</f>
        <v>0</v>
      </c>
      <c r="W45" s="231"/>
      <c r="X45" s="231" t="s">
        <v>636</v>
      </c>
      <c r="Y45" s="231" t="s">
        <v>178</v>
      </c>
      <c r="Z45" s="211"/>
      <c r="AA45" s="211"/>
      <c r="AB45" s="211"/>
      <c r="AC45" s="211"/>
      <c r="AD45" s="211"/>
      <c r="AE45" s="211"/>
      <c r="AF45" s="211"/>
      <c r="AG45" s="211" t="s">
        <v>652</v>
      </c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ht="22.5" outlineLevel="1" x14ac:dyDescent="0.2">
      <c r="A46" s="248">
        <v>36</v>
      </c>
      <c r="B46" s="249" t="s">
        <v>649</v>
      </c>
      <c r="C46" s="255" t="s">
        <v>656</v>
      </c>
      <c r="D46" s="250" t="s">
        <v>597</v>
      </c>
      <c r="E46" s="251">
        <v>4</v>
      </c>
      <c r="F46" s="252"/>
      <c r="G46" s="253">
        <f>ROUND(E46*F46,2)</f>
        <v>0</v>
      </c>
      <c r="H46" s="232"/>
      <c r="I46" s="231">
        <f>ROUND(E46*H46,2)</f>
        <v>0</v>
      </c>
      <c r="J46" s="232"/>
      <c r="K46" s="231">
        <f>ROUND(E46*J46,2)</f>
        <v>0</v>
      </c>
      <c r="L46" s="231">
        <v>21</v>
      </c>
      <c r="M46" s="231">
        <f>G46*(1+L46/100)</f>
        <v>0</v>
      </c>
      <c r="N46" s="230">
        <v>0</v>
      </c>
      <c r="O46" s="230">
        <f>ROUND(E46*N46,2)</f>
        <v>0</v>
      </c>
      <c r="P46" s="230">
        <v>0</v>
      </c>
      <c r="Q46" s="230">
        <f>ROUND(E46*P46,2)</f>
        <v>0</v>
      </c>
      <c r="R46" s="231"/>
      <c r="S46" s="231" t="s">
        <v>182</v>
      </c>
      <c r="T46" s="231" t="s">
        <v>177</v>
      </c>
      <c r="U46" s="231">
        <v>0</v>
      </c>
      <c r="V46" s="231">
        <f>ROUND(E46*U46,2)</f>
        <v>0</v>
      </c>
      <c r="W46" s="231"/>
      <c r="X46" s="231" t="s">
        <v>636</v>
      </c>
      <c r="Y46" s="231" t="s">
        <v>178</v>
      </c>
      <c r="Z46" s="211"/>
      <c r="AA46" s="211"/>
      <c r="AB46" s="211"/>
      <c r="AC46" s="211"/>
      <c r="AD46" s="211"/>
      <c r="AE46" s="211"/>
      <c r="AF46" s="211"/>
      <c r="AG46" s="211" t="s">
        <v>652</v>
      </c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ht="33.75" outlineLevel="1" x14ac:dyDescent="0.2">
      <c r="A47" s="248">
        <v>37</v>
      </c>
      <c r="B47" s="249" t="s">
        <v>649</v>
      </c>
      <c r="C47" s="255" t="s">
        <v>657</v>
      </c>
      <c r="D47" s="250" t="s">
        <v>597</v>
      </c>
      <c r="E47" s="251">
        <v>18</v>
      </c>
      <c r="F47" s="252"/>
      <c r="G47" s="253">
        <f>ROUND(E47*F47,2)</f>
        <v>0</v>
      </c>
      <c r="H47" s="232"/>
      <c r="I47" s="231">
        <f>ROUND(E47*H47,2)</f>
        <v>0</v>
      </c>
      <c r="J47" s="232"/>
      <c r="K47" s="231">
        <f>ROUND(E47*J47,2)</f>
        <v>0</v>
      </c>
      <c r="L47" s="231">
        <v>21</v>
      </c>
      <c r="M47" s="231">
        <f>G47*(1+L47/100)</f>
        <v>0</v>
      </c>
      <c r="N47" s="230">
        <v>0</v>
      </c>
      <c r="O47" s="230">
        <f>ROUND(E47*N47,2)</f>
        <v>0</v>
      </c>
      <c r="P47" s="230">
        <v>0</v>
      </c>
      <c r="Q47" s="230">
        <f>ROUND(E47*P47,2)</f>
        <v>0</v>
      </c>
      <c r="R47" s="231"/>
      <c r="S47" s="231" t="s">
        <v>182</v>
      </c>
      <c r="T47" s="231" t="s">
        <v>177</v>
      </c>
      <c r="U47" s="231">
        <v>0</v>
      </c>
      <c r="V47" s="231">
        <f>ROUND(E47*U47,2)</f>
        <v>0</v>
      </c>
      <c r="W47" s="231"/>
      <c r="X47" s="231" t="s">
        <v>636</v>
      </c>
      <c r="Y47" s="231" t="s">
        <v>178</v>
      </c>
      <c r="Z47" s="211"/>
      <c r="AA47" s="211"/>
      <c r="AB47" s="211"/>
      <c r="AC47" s="211"/>
      <c r="AD47" s="211"/>
      <c r="AE47" s="211"/>
      <c r="AF47" s="211"/>
      <c r="AG47" s="211" t="s">
        <v>652</v>
      </c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outlineLevel="1" x14ac:dyDescent="0.2">
      <c r="A48" s="248">
        <v>38</v>
      </c>
      <c r="B48" s="249" t="s">
        <v>649</v>
      </c>
      <c r="C48" s="255" t="s">
        <v>658</v>
      </c>
      <c r="D48" s="250" t="s">
        <v>597</v>
      </c>
      <c r="E48" s="251">
        <v>1</v>
      </c>
      <c r="F48" s="252"/>
      <c r="G48" s="253">
        <f>ROUND(E48*F48,2)</f>
        <v>0</v>
      </c>
      <c r="H48" s="232"/>
      <c r="I48" s="231">
        <f>ROUND(E48*H48,2)</f>
        <v>0</v>
      </c>
      <c r="J48" s="232"/>
      <c r="K48" s="231">
        <f>ROUND(E48*J48,2)</f>
        <v>0</v>
      </c>
      <c r="L48" s="231">
        <v>21</v>
      </c>
      <c r="M48" s="231">
        <f>G48*(1+L48/100)</f>
        <v>0</v>
      </c>
      <c r="N48" s="230">
        <v>0</v>
      </c>
      <c r="O48" s="230">
        <f>ROUND(E48*N48,2)</f>
        <v>0</v>
      </c>
      <c r="P48" s="230">
        <v>0</v>
      </c>
      <c r="Q48" s="230">
        <f>ROUND(E48*P48,2)</f>
        <v>0</v>
      </c>
      <c r="R48" s="231"/>
      <c r="S48" s="231" t="s">
        <v>182</v>
      </c>
      <c r="T48" s="231" t="s">
        <v>177</v>
      </c>
      <c r="U48" s="231">
        <v>0</v>
      </c>
      <c r="V48" s="231">
        <f>ROUND(E48*U48,2)</f>
        <v>0</v>
      </c>
      <c r="W48" s="231"/>
      <c r="X48" s="231" t="s">
        <v>337</v>
      </c>
      <c r="Y48" s="231" t="s">
        <v>178</v>
      </c>
      <c r="Z48" s="211"/>
      <c r="AA48" s="211"/>
      <c r="AB48" s="211"/>
      <c r="AC48" s="211"/>
      <c r="AD48" s="211"/>
      <c r="AE48" s="211"/>
      <c r="AF48" s="211"/>
      <c r="AG48" s="211" t="s">
        <v>634</v>
      </c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48">
        <v>39</v>
      </c>
      <c r="B49" s="249" t="s">
        <v>659</v>
      </c>
      <c r="C49" s="255" t="s">
        <v>660</v>
      </c>
      <c r="D49" s="250" t="s">
        <v>391</v>
      </c>
      <c r="E49" s="251">
        <v>100</v>
      </c>
      <c r="F49" s="252"/>
      <c r="G49" s="253">
        <f>ROUND(E49*F49,2)</f>
        <v>0</v>
      </c>
      <c r="H49" s="232"/>
      <c r="I49" s="231">
        <f>ROUND(E49*H49,2)</f>
        <v>0</v>
      </c>
      <c r="J49" s="232"/>
      <c r="K49" s="231">
        <f>ROUND(E49*J49,2)</f>
        <v>0</v>
      </c>
      <c r="L49" s="231">
        <v>21</v>
      </c>
      <c r="M49" s="231">
        <f>G49*(1+L49/100)</f>
        <v>0</v>
      </c>
      <c r="N49" s="230">
        <v>0</v>
      </c>
      <c r="O49" s="230">
        <f>ROUND(E49*N49,2)</f>
        <v>0</v>
      </c>
      <c r="P49" s="230">
        <v>0</v>
      </c>
      <c r="Q49" s="230">
        <f>ROUND(E49*P49,2)</f>
        <v>0</v>
      </c>
      <c r="R49" s="231"/>
      <c r="S49" s="231" t="s">
        <v>182</v>
      </c>
      <c r="T49" s="231" t="s">
        <v>177</v>
      </c>
      <c r="U49" s="231">
        <v>0</v>
      </c>
      <c r="V49" s="231">
        <f>ROUND(E49*U49,2)</f>
        <v>0</v>
      </c>
      <c r="W49" s="231"/>
      <c r="X49" s="231" t="s">
        <v>337</v>
      </c>
      <c r="Y49" s="231" t="s">
        <v>178</v>
      </c>
      <c r="Z49" s="211"/>
      <c r="AA49" s="211"/>
      <c r="AB49" s="211"/>
      <c r="AC49" s="211"/>
      <c r="AD49" s="211"/>
      <c r="AE49" s="211"/>
      <c r="AF49" s="211"/>
      <c r="AG49" s="211" t="s">
        <v>634</v>
      </c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 x14ac:dyDescent="0.2">
      <c r="A50" s="248">
        <v>40</v>
      </c>
      <c r="B50" s="249" t="s">
        <v>661</v>
      </c>
      <c r="C50" s="255" t="s">
        <v>662</v>
      </c>
      <c r="D50" s="250" t="s">
        <v>391</v>
      </c>
      <c r="E50" s="251">
        <v>90</v>
      </c>
      <c r="F50" s="252"/>
      <c r="G50" s="253">
        <f>ROUND(E50*F50,2)</f>
        <v>0</v>
      </c>
      <c r="H50" s="232"/>
      <c r="I50" s="231">
        <f>ROUND(E50*H50,2)</f>
        <v>0</v>
      </c>
      <c r="J50" s="232"/>
      <c r="K50" s="231">
        <f>ROUND(E50*J50,2)</f>
        <v>0</v>
      </c>
      <c r="L50" s="231">
        <v>21</v>
      </c>
      <c r="M50" s="231">
        <f>G50*(1+L50/100)</f>
        <v>0</v>
      </c>
      <c r="N50" s="230">
        <v>0</v>
      </c>
      <c r="O50" s="230">
        <f>ROUND(E50*N50,2)</f>
        <v>0</v>
      </c>
      <c r="P50" s="230">
        <v>0</v>
      </c>
      <c r="Q50" s="230">
        <f>ROUND(E50*P50,2)</f>
        <v>0</v>
      </c>
      <c r="R50" s="231"/>
      <c r="S50" s="231" t="s">
        <v>182</v>
      </c>
      <c r="T50" s="231" t="s">
        <v>177</v>
      </c>
      <c r="U50" s="231">
        <v>0</v>
      </c>
      <c r="V50" s="231">
        <f>ROUND(E50*U50,2)</f>
        <v>0</v>
      </c>
      <c r="W50" s="231"/>
      <c r="X50" s="231" t="s">
        <v>337</v>
      </c>
      <c r="Y50" s="231" t="s">
        <v>178</v>
      </c>
      <c r="Z50" s="211"/>
      <c r="AA50" s="211"/>
      <c r="AB50" s="211"/>
      <c r="AC50" s="211"/>
      <c r="AD50" s="211"/>
      <c r="AE50" s="211"/>
      <c r="AF50" s="211"/>
      <c r="AG50" s="211" t="s">
        <v>634</v>
      </c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outlineLevel="1" x14ac:dyDescent="0.2">
      <c r="A51" s="248">
        <v>41</v>
      </c>
      <c r="B51" s="249" t="s">
        <v>663</v>
      </c>
      <c r="C51" s="255" t="s">
        <v>664</v>
      </c>
      <c r="D51" s="250" t="s">
        <v>597</v>
      </c>
      <c r="E51" s="251">
        <v>35</v>
      </c>
      <c r="F51" s="252"/>
      <c r="G51" s="253">
        <f>ROUND(E51*F51,2)</f>
        <v>0</v>
      </c>
      <c r="H51" s="232"/>
      <c r="I51" s="231">
        <f>ROUND(E51*H51,2)</f>
        <v>0</v>
      </c>
      <c r="J51" s="232"/>
      <c r="K51" s="231">
        <f>ROUND(E51*J51,2)</f>
        <v>0</v>
      </c>
      <c r="L51" s="231">
        <v>21</v>
      </c>
      <c r="M51" s="231">
        <f>G51*(1+L51/100)</f>
        <v>0</v>
      </c>
      <c r="N51" s="230">
        <v>0</v>
      </c>
      <c r="O51" s="230">
        <f>ROUND(E51*N51,2)</f>
        <v>0</v>
      </c>
      <c r="P51" s="230">
        <v>0</v>
      </c>
      <c r="Q51" s="230">
        <f>ROUND(E51*P51,2)</f>
        <v>0</v>
      </c>
      <c r="R51" s="231"/>
      <c r="S51" s="231" t="s">
        <v>182</v>
      </c>
      <c r="T51" s="231" t="s">
        <v>177</v>
      </c>
      <c r="U51" s="231">
        <v>0</v>
      </c>
      <c r="V51" s="231">
        <f>ROUND(E51*U51,2)</f>
        <v>0</v>
      </c>
      <c r="W51" s="231"/>
      <c r="X51" s="231" t="s">
        <v>337</v>
      </c>
      <c r="Y51" s="231" t="s">
        <v>178</v>
      </c>
      <c r="Z51" s="211"/>
      <c r="AA51" s="211"/>
      <c r="AB51" s="211"/>
      <c r="AC51" s="211"/>
      <c r="AD51" s="211"/>
      <c r="AE51" s="211"/>
      <c r="AF51" s="211"/>
      <c r="AG51" s="211" t="s">
        <v>634</v>
      </c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outlineLevel="1" x14ac:dyDescent="0.2">
      <c r="A52" s="248">
        <v>42</v>
      </c>
      <c r="B52" s="249" t="s">
        <v>665</v>
      </c>
      <c r="C52" s="255" t="s">
        <v>666</v>
      </c>
      <c r="D52" s="250" t="s">
        <v>597</v>
      </c>
      <c r="E52" s="251">
        <v>5</v>
      </c>
      <c r="F52" s="252"/>
      <c r="G52" s="253">
        <f>ROUND(E52*F52,2)</f>
        <v>0</v>
      </c>
      <c r="H52" s="232"/>
      <c r="I52" s="231">
        <f>ROUND(E52*H52,2)</f>
        <v>0</v>
      </c>
      <c r="J52" s="232"/>
      <c r="K52" s="231">
        <f>ROUND(E52*J52,2)</f>
        <v>0</v>
      </c>
      <c r="L52" s="231">
        <v>21</v>
      </c>
      <c r="M52" s="231">
        <f>G52*(1+L52/100)</f>
        <v>0</v>
      </c>
      <c r="N52" s="230">
        <v>0</v>
      </c>
      <c r="O52" s="230">
        <f>ROUND(E52*N52,2)</f>
        <v>0</v>
      </c>
      <c r="P52" s="230">
        <v>0</v>
      </c>
      <c r="Q52" s="230">
        <f>ROUND(E52*P52,2)</f>
        <v>0</v>
      </c>
      <c r="R52" s="231"/>
      <c r="S52" s="231" t="s">
        <v>182</v>
      </c>
      <c r="T52" s="231" t="s">
        <v>177</v>
      </c>
      <c r="U52" s="231">
        <v>0</v>
      </c>
      <c r="V52" s="231">
        <f>ROUND(E52*U52,2)</f>
        <v>0</v>
      </c>
      <c r="W52" s="231"/>
      <c r="X52" s="231" t="s">
        <v>337</v>
      </c>
      <c r="Y52" s="231" t="s">
        <v>178</v>
      </c>
      <c r="Z52" s="211"/>
      <c r="AA52" s="211"/>
      <c r="AB52" s="211"/>
      <c r="AC52" s="211"/>
      <c r="AD52" s="211"/>
      <c r="AE52" s="211"/>
      <c r="AF52" s="211"/>
      <c r="AG52" s="211" t="s">
        <v>634</v>
      </c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outlineLevel="1" x14ac:dyDescent="0.2">
      <c r="A53" s="248">
        <v>43</v>
      </c>
      <c r="B53" s="249" t="s">
        <v>667</v>
      </c>
      <c r="C53" s="255" t="s">
        <v>668</v>
      </c>
      <c r="D53" s="250" t="s">
        <v>597</v>
      </c>
      <c r="E53" s="251">
        <v>45</v>
      </c>
      <c r="F53" s="252"/>
      <c r="G53" s="253">
        <f>ROUND(E53*F53,2)</f>
        <v>0</v>
      </c>
      <c r="H53" s="232"/>
      <c r="I53" s="231">
        <f>ROUND(E53*H53,2)</f>
        <v>0</v>
      </c>
      <c r="J53" s="232"/>
      <c r="K53" s="231">
        <f>ROUND(E53*J53,2)</f>
        <v>0</v>
      </c>
      <c r="L53" s="231">
        <v>21</v>
      </c>
      <c r="M53" s="231">
        <f>G53*(1+L53/100)</f>
        <v>0</v>
      </c>
      <c r="N53" s="230">
        <v>0</v>
      </c>
      <c r="O53" s="230">
        <f>ROUND(E53*N53,2)</f>
        <v>0</v>
      </c>
      <c r="P53" s="230">
        <v>0</v>
      </c>
      <c r="Q53" s="230">
        <f>ROUND(E53*P53,2)</f>
        <v>0</v>
      </c>
      <c r="R53" s="231"/>
      <c r="S53" s="231" t="s">
        <v>182</v>
      </c>
      <c r="T53" s="231" t="s">
        <v>177</v>
      </c>
      <c r="U53" s="231">
        <v>0</v>
      </c>
      <c r="V53" s="231">
        <f>ROUND(E53*U53,2)</f>
        <v>0</v>
      </c>
      <c r="W53" s="231"/>
      <c r="X53" s="231" t="s">
        <v>337</v>
      </c>
      <c r="Y53" s="231" t="s">
        <v>178</v>
      </c>
      <c r="Z53" s="211"/>
      <c r="AA53" s="211"/>
      <c r="AB53" s="211"/>
      <c r="AC53" s="211"/>
      <c r="AD53" s="211"/>
      <c r="AE53" s="211"/>
      <c r="AF53" s="211"/>
      <c r="AG53" s="211" t="s">
        <v>634</v>
      </c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1" x14ac:dyDescent="0.2">
      <c r="A54" s="248">
        <v>44</v>
      </c>
      <c r="B54" s="249" t="s">
        <v>669</v>
      </c>
      <c r="C54" s="255" t="s">
        <v>670</v>
      </c>
      <c r="D54" s="250" t="s">
        <v>597</v>
      </c>
      <c r="E54" s="251">
        <v>3</v>
      </c>
      <c r="F54" s="252"/>
      <c r="G54" s="253">
        <f>ROUND(E54*F54,2)</f>
        <v>0</v>
      </c>
      <c r="H54" s="232"/>
      <c r="I54" s="231">
        <f>ROUND(E54*H54,2)</f>
        <v>0</v>
      </c>
      <c r="J54" s="232"/>
      <c r="K54" s="231">
        <f>ROUND(E54*J54,2)</f>
        <v>0</v>
      </c>
      <c r="L54" s="231">
        <v>21</v>
      </c>
      <c r="M54" s="231">
        <f>G54*(1+L54/100)</f>
        <v>0</v>
      </c>
      <c r="N54" s="230">
        <v>0</v>
      </c>
      <c r="O54" s="230">
        <f>ROUND(E54*N54,2)</f>
        <v>0</v>
      </c>
      <c r="P54" s="230">
        <v>0</v>
      </c>
      <c r="Q54" s="230">
        <f>ROUND(E54*P54,2)</f>
        <v>0</v>
      </c>
      <c r="R54" s="231"/>
      <c r="S54" s="231" t="s">
        <v>182</v>
      </c>
      <c r="T54" s="231" t="s">
        <v>177</v>
      </c>
      <c r="U54" s="231">
        <v>0</v>
      </c>
      <c r="V54" s="231">
        <f>ROUND(E54*U54,2)</f>
        <v>0</v>
      </c>
      <c r="W54" s="231"/>
      <c r="X54" s="231" t="s">
        <v>337</v>
      </c>
      <c r="Y54" s="231" t="s">
        <v>178</v>
      </c>
      <c r="Z54" s="211"/>
      <c r="AA54" s="211"/>
      <c r="AB54" s="211"/>
      <c r="AC54" s="211"/>
      <c r="AD54" s="211"/>
      <c r="AE54" s="211"/>
      <c r="AF54" s="211"/>
      <c r="AG54" s="211" t="s">
        <v>634</v>
      </c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outlineLevel="1" x14ac:dyDescent="0.2">
      <c r="A55" s="248">
        <v>45</v>
      </c>
      <c r="B55" s="249" t="s">
        <v>671</v>
      </c>
      <c r="C55" s="255" t="s">
        <v>672</v>
      </c>
      <c r="D55" s="250" t="s">
        <v>597</v>
      </c>
      <c r="E55" s="251">
        <v>1</v>
      </c>
      <c r="F55" s="252"/>
      <c r="G55" s="253">
        <f>ROUND(E55*F55,2)</f>
        <v>0</v>
      </c>
      <c r="H55" s="232"/>
      <c r="I55" s="231">
        <f>ROUND(E55*H55,2)</f>
        <v>0</v>
      </c>
      <c r="J55" s="232"/>
      <c r="K55" s="231">
        <f>ROUND(E55*J55,2)</f>
        <v>0</v>
      </c>
      <c r="L55" s="231">
        <v>21</v>
      </c>
      <c r="M55" s="231">
        <f>G55*(1+L55/100)</f>
        <v>0</v>
      </c>
      <c r="N55" s="230">
        <v>0</v>
      </c>
      <c r="O55" s="230">
        <f>ROUND(E55*N55,2)</f>
        <v>0</v>
      </c>
      <c r="P55" s="230">
        <v>0</v>
      </c>
      <c r="Q55" s="230">
        <f>ROUND(E55*P55,2)</f>
        <v>0</v>
      </c>
      <c r="R55" s="231"/>
      <c r="S55" s="231" t="s">
        <v>182</v>
      </c>
      <c r="T55" s="231" t="s">
        <v>177</v>
      </c>
      <c r="U55" s="231">
        <v>0</v>
      </c>
      <c r="V55" s="231">
        <f>ROUND(E55*U55,2)</f>
        <v>0</v>
      </c>
      <c r="W55" s="231"/>
      <c r="X55" s="231" t="s">
        <v>337</v>
      </c>
      <c r="Y55" s="231" t="s">
        <v>178</v>
      </c>
      <c r="Z55" s="211"/>
      <c r="AA55" s="211"/>
      <c r="AB55" s="211"/>
      <c r="AC55" s="211"/>
      <c r="AD55" s="211"/>
      <c r="AE55" s="211"/>
      <c r="AF55" s="211"/>
      <c r="AG55" s="211" t="s">
        <v>634</v>
      </c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1" x14ac:dyDescent="0.2">
      <c r="A56" s="248">
        <v>46</v>
      </c>
      <c r="B56" s="249" t="s">
        <v>673</v>
      </c>
      <c r="C56" s="255" t="s">
        <v>674</v>
      </c>
      <c r="D56" s="250" t="s">
        <v>597</v>
      </c>
      <c r="E56" s="251">
        <v>2</v>
      </c>
      <c r="F56" s="252"/>
      <c r="G56" s="253">
        <f>ROUND(E56*F56,2)</f>
        <v>0</v>
      </c>
      <c r="H56" s="232"/>
      <c r="I56" s="231">
        <f>ROUND(E56*H56,2)</f>
        <v>0</v>
      </c>
      <c r="J56" s="232"/>
      <c r="K56" s="231">
        <f>ROUND(E56*J56,2)</f>
        <v>0</v>
      </c>
      <c r="L56" s="231">
        <v>21</v>
      </c>
      <c r="M56" s="231">
        <f>G56*(1+L56/100)</f>
        <v>0</v>
      </c>
      <c r="N56" s="230">
        <v>0</v>
      </c>
      <c r="O56" s="230">
        <f>ROUND(E56*N56,2)</f>
        <v>0</v>
      </c>
      <c r="P56" s="230">
        <v>0</v>
      </c>
      <c r="Q56" s="230">
        <f>ROUND(E56*P56,2)</f>
        <v>0</v>
      </c>
      <c r="R56" s="231"/>
      <c r="S56" s="231" t="s">
        <v>182</v>
      </c>
      <c r="T56" s="231" t="s">
        <v>177</v>
      </c>
      <c r="U56" s="231">
        <v>0</v>
      </c>
      <c r="V56" s="231">
        <f>ROUND(E56*U56,2)</f>
        <v>0</v>
      </c>
      <c r="W56" s="231"/>
      <c r="X56" s="231" t="s">
        <v>337</v>
      </c>
      <c r="Y56" s="231" t="s">
        <v>178</v>
      </c>
      <c r="Z56" s="211"/>
      <c r="AA56" s="211"/>
      <c r="AB56" s="211"/>
      <c r="AC56" s="211"/>
      <c r="AD56" s="211"/>
      <c r="AE56" s="211"/>
      <c r="AF56" s="211"/>
      <c r="AG56" s="211" t="s">
        <v>634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 x14ac:dyDescent="0.2">
      <c r="A57" s="248">
        <v>47</v>
      </c>
      <c r="B57" s="249" t="s">
        <v>675</v>
      </c>
      <c r="C57" s="255" t="s">
        <v>676</v>
      </c>
      <c r="D57" s="250" t="s">
        <v>597</v>
      </c>
      <c r="E57" s="251">
        <v>8</v>
      </c>
      <c r="F57" s="252"/>
      <c r="G57" s="253">
        <f>ROUND(E57*F57,2)</f>
        <v>0</v>
      </c>
      <c r="H57" s="232"/>
      <c r="I57" s="231">
        <f>ROUND(E57*H57,2)</f>
        <v>0</v>
      </c>
      <c r="J57" s="232"/>
      <c r="K57" s="231">
        <f>ROUND(E57*J57,2)</f>
        <v>0</v>
      </c>
      <c r="L57" s="231">
        <v>21</v>
      </c>
      <c r="M57" s="231">
        <f>G57*(1+L57/100)</f>
        <v>0</v>
      </c>
      <c r="N57" s="230">
        <v>0</v>
      </c>
      <c r="O57" s="230">
        <f>ROUND(E57*N57,2)</f>
        <v>0</v>
      </c>
      <c r="P57" s="230">
        <v>0</v>
      </c>
      <c r="Q57" s="230">
        <f>ROUND(E57*P57,2)</f>
        <v>0</v>
      </c>
      <c r="R57" s="231"/>
      <c r="S57" s="231" t="s">
        <v>182</v>
      </c>
      <c r="T57" s="231" t="s">
        <v>177</v>
      </c>
      <c r="U57" s="231">
        <v>0</v>
      </c>
      <c r="V57" s="231">
        <f>ROUND(E57*U57,2)</f>
        <v>0</v>
      </c>
      <c r="W57" s="231"/>
      <c r="X57" s="231" t="s">
        <v>337</v>
      </c>
      <c r="Y57" s="231" t="s">
        <v>178</v>
      </c>
      <c r="Z57" s="211"/>
      <c r="AA57" s="211"/>
      <c r="AB57" s="211"/>
      <c r="AC57" s="211"/>
      <c r="AD57" s="211"/>
      <c r="AE57" s="211"/>
      <c r="AF57" s="211"/>
      <c r="AG57" s="211" t="s">
        <v>634</v>
      </c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outlineLevel="1" x14ac:dyDescent="0.2">
      <c r="A58" s="248">
        <v>48</v>
      </c>
      <c r="B58" s="249" t="s">
        <v>677</v>
      </c>
      <c r="C58" s="255" t="s">
        <v>678</v>
      </c>
      <c r="D58" s="250" t="s">
        <v>597</v>
      </c>
      <c r="E58" s="251">
        <v>10</v>
      </c>
      <c r="F58" s="252"/>
      <c r="G58" s="253">
        <f>ROUND(E58*F58,2)</f>
        <v>0</v>
      </c>
      <c r="H58" s="232"/>
      <c r="I58" s="231">
        <f>ROUND(E58*H58,2)</f>
        <v>0</v>
      </c>
      <c r="J58" s="232"/>
      <c r="K58" s="231">
        <f>ROUND(E58*J58,2)</f>
        <v>0</v>
      </c>
      <c r="L58" s="231">
        <v>21</v>
      </c>
      <c r="M58" s="231">
        <f>G58*(1+L58/100)</f>
        <v>0</v>
      </c>
      <c r="N58" s="230">
        <v>0</v>
      </c>
      <c r="O58" s="230">
        <f>ROUND(E58*N58,2)</f>
        <v>0</v>
      </c>
      <c r="P58" s="230">
        <v>0</v>
      </c>
      <c r="Q58" s="230">
        <f>ROUND(E58*P58,2)</f>
        <v>0</v>
      </c>
      <c r="R58" s="231"/>
      <c r="S58" s="231" t="s">
        <v>182</v>
      </c>
      <c r="T58" s="231" t="s">
        <v>177</v>
      </c>
      <c r="U58" s="231">
        <v>0</v>
      </c>
      <c r="V58" s="231">
        <f>ROUND(E58*U58,2)</f>
        <v>0</v>
      </c>
      <c r="W58" s="231"/>
      <c r="X58" s="231" t="s">
        <v>337</v>
      </c>
      <c r="Y58" s="231" t="s">
        <v>178</v>
      </c>
      <c r="Z58" s="211"/>
      <c r="AA58" s="211"/>
      <c r="AB58" s="211"/>
      <c r="AC58" s="211"/>
      <c r="AD58" s="211"/>
      <c r="AE58" s="211"/>
      <c r="AF58" s="211"/>
      <c r="AG58" s="211" t="s">
        <v>634</v>
      </c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outlineLevel="1" x14ac:dyDescent="0.2">
      <c r="A59" s="248">
        <v>49</v>
      </c>
      <c r="B59" s="249" t="s">
        <v>679</v>
      </c>
      <c r="C59" s="255" t="s">
        <v>680</v>
      </c>
      <c r="D59" s="250" t="s">
        <v>597</v>
      </c>
      <c r="E59" s="251">
        <v>2</v>
      </c>
      <c r="F59" s="252"/>
      <c r="G59" s="253">
        <f>ROUND(E59*F59,2)</f>
        <v>0</v>
      </c>
      <c r="H59" s="232"/>
      <c r="I59" s="231">
        <f>ROUND(E59*H59,2)</f>
        <v>0</v>
      </c>
      <c r="J59" s="232"/>
      <c r="K59" s="231">
        <f>ROUND(E59*J59,2)</f>
        <v>0</v>
      </c>
      <c r="L59" s="231">
        <v>21</v>
      </c>
      <c r="M59" s="231">
        <f>G59*(1+L59/100)</f>
        <v>0</v>
      </c>
      <c r="N59" s="230">
        <v>0</v>
      </c>
      <c r="O59" s="230">
        <f>ROUND(E59*N59,2)</f>
        <v>0</v>
      </c>
      <c r="P59" s="230">
        <v>0</v>
      </c>
      <c r="Q59" s="230">
        <f>ROUND(E59*P59,2)</f>
        <v>0</v>
      </c>
      <c r="R59" s="231"/>
      <c r="S59" s="231" t="s">
        <v>182</v>
      </c>
      <c r="T59" s="231" t="s">
        <v>177</v>
      </c>
      <c r="U59" s="231">
        <v>0</v>
      </c>
      <c r="V59" s="231">
        <f>ROUND(E59*U59,2)</f>
        <v>0</v>
      </c>
      <c r="W59" s="231"/>
      <c r="X59" s="231" t="s">
        <v>337</v>
      </c>
      <c r="Y59" s="231" t="s">
        <v>178</v>
      </c>
      <c r="Z59" s="211"/>
      <c r="AA59" s="211"/>
      <c r="AB59" s="211"/>
      <c r="AC59" s="211"/>
      <c r="AD59" s="211"/>
      <c r="AE59" s="211"/>
      <c r="AF59" s="211"/>
      <c r="AG59" s="211" t="s">
        <v>634</v>
      </c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outlineLevel="1" x14ac:dyDescent="0.2">
      <c r="A60" s="248">
        <v>50</v>
      </c>
      <c r="B60" s="249" t="s">
        <v>681</v>
      </c>
      <c r="C60" s="255" t="s">
        <v>682</v>
      </c>
      <c r="D60" s="250" t="s">
        <v>391</v>
      </c>
      <c r="E60" s="251">
        <v>50</v>
      </c>
      <c r="F60" s="252"/>
      <c r="G60" s="253">
        <f>ROUND(E60*F60,2)</f>
        <v>0</v>
      </c>
      <c r="H60" s="232"/>
      <c r="I60" s="231">
        <f>ROUND(E60*H60,2)</f>
        <v>0</v>
      </c>
      <c r="J60" s="232"/>
      <c r="K60" s="231">
        <f>ROUND(E60*J60,2)</f>
        <v>0</v>
      </c>
      <c r="L60" s="231">
        <v>21</v>
      </c>
      <c r="M60" s="231">
        <f>G60*(1+L60/100)</f>
        <v>0</v>
      </c>
      <c r="N60" s="230">
        <v>0</v>
      </c>
      <c r="O60" s="230">
        <f>ROUND(E60*N60,2)</f>
        <v>0</v>
      </c>
      <c r="P60" s="230">
        <v>0</v>
      </c>
      <c r="Q60" s="230">
        <f>ROUND(E60*P60,2)</f>
        <v>0</v>
      </c>
      <c r="R60" s="231"/>
      <c r="S60" s="231" t="s">
        <v>182</v>
      </c>
      <c r="T60" s="231" t="s">
        <v>177</v>
      </c>
      <c r="U60" s="231">
        <v>0</v>
      </c>
      <c r="V60" s="231">
        <f>ROUND(E60*U60,2)</f>
        <v>0</v>
      </c>
      <c r="W60" s="231"/>
      <c r="X60" s="231" t="s">
        <v>337</v>
      </c>
      <c r="Y60" s="231" t="s">
        <v>178</v>
      </c>
      <c r="Z60" s="211"/>
      <c r="AA60" s="211"/>
      <c r="AB60" s="211"/>
      <c r="AC60" s="211"/>
      <c r="AD60" s="211"/>
      <c r="AE60" s="211"/>
      <c r="AF60" s="211"/>
      <c r="AG60" s="211" t="s">
        <v>634</v>
      </c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outlineLevel="1" x14ac:dyDescent="0.2">
      <c r="A61" s="248">
        <v>51</v>
      </c>
      <c r="B61" s="249" t="s">
        <v>683</v>
      </c>
      <c r="C61" s="255" t="s">
        <v>684</v>
      </c>
      <c r="D61" s="250" t="s">
        <v>391</v>
      </c>
      <c r="E61" s="251">
        <v>35</v>
      </c>
      <c r="F61" s="252"/>
      <c r="G61" s="253">
        <f>ROUND(E61*F61,2)</f>
        <v>0</v>
      </c>
      <c r="H61" s="232"/>
      <c r="I61" s="231">
        <f>ROUND(E61*H61,2)</f>
        <v>0</v>
      </c>
      <c r="J61" s="232"/>
      <c r="K61" s="231">
        <f>ROUND(E61*J61,2)</f>
        <v>0</v>
      </c>
      <c r="L61" s="231">
        <v>21</v>
      </c>
      <c r="M61" s="231">
        <f>G61*(1+L61/100)</f>
        <v>0</v>
      </c>
      <c r="N61" s="230">
        <v>0</v>
      </c>
      <c r="O61" s="230">
        <f>ROUND(E61*N61,2)</f>
        <v>0</v>
      </c>
      <c r="P61" s="230">
        <v>0</v>
      </c>
      <c r="Q61" s="230">
        <f>ROUND(E61*P61,2)</f>
        <v>0</v>
      </c>
      <c r="R61" s="231"/>
      <c r="S61" s="231" t="s">
        <v>182</v>
      </c>
      <c r="T61" s="231" t="s">
        <v>177</v>
      </c>
      <c r="U61" s="231">
        <v>0</v>
      </c>
      <c r="V61" s="231">
        <f>ROUND(E61*U61,2)</f>
        <v>0</v>
      </c>
      <c r="W61" s="231"/>
      <c r="X61" s="231" t="s">
        <v>337</v>
      </c>
      <c r="Y61" s="231" t="s">
        <v>178</v>
      </c>
      <c r="Z61" s="211"/>
      <c r="AA61" s="211"/>
      <c r="AB61" s="211"/>
      <c r="AC61" s="211"/>
      <c r="AD61" s="211"/>
      <c r="AE61" s="211"/>
      <c r="AF61" s="211"/>
      <c r="AG61" s="211" t="s">
        <v>634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1" x14ac:dyDescent="0.2">
      <c r="A62" s="248">
        <v>52</v>
      </c>
      <c r="B62" s="249" t="s">
        <v>685</v>
      </c>
      <c r="C62" s="255" t="s">
        <v>633</v>
      </c>
      <c r="D62" s="250" t="s">
        <v>391</v>
      </c>
      <c r="E62" s="251">
        <v>75</v>
      </c>
      <c r="F62" s="252"/>
      <c r="G62" s="253">
        <f>ROUND(E62*F62,2)</f>
        <v>0</v>
      </c>
      <c r="H62" s="232"/>
      <c r="I62" s="231">
        <f>ROUND(E62*H62,2)</f>
        <v>0</v>
      </c>
      <c r="J62" s="232"/>
      <c r="K62" s="231">
        <f>ROUND(E62*J62,2)</f>
        <v>0</v>
      </c>
      <c r="L62" s="231">
        <v>21</v>
      </c>
      <c r="M62" s="231">
        <f>G62*(1+L62/100)</f>
        <v>0</v>
      </c>
      <c r="N62" s="230">
        <v>0</v>
      </c>
      <c r="O62" s="230">
        <f>ROUND(E62*N62,2)</f>
        <v>0</v>
      </c>
      <c r="P62" s="230">
        <v>0</v>
      </c>
      <c r="Q62" s="230">
        <f>ROUND(E62*P62,2)</f>
        <v>0</v>
      </c>
      <c r="R62" s="231"/>
      <c r="S62" s="231" t="s">
        <v>182</v>
      </c>
      <c r="T62" s="231" t="s">
        <v>177</v>
      </c>
      <c r="U62" s="231">
        <v>0</v>
      </c>
      <c r="V62" s="231">
        <f>ROUND(E62*U62,2)</f>
        <v>0</v>
      </c>
      <c r="W62" s="231"/>
      <c r="X62" s="231" t="s">
        <v>337</v>
      </c>
      <c r="Y62" s="231" t="s">
        <v>178</v>
      </c>
      <c r="Z62" s="211"/>
      <c r="AA62" s="211"/>
      <c r="AB62" s="211"/>
      <c r="AC62" s="211"/>
      <c r="AD62" s="211"/>
      <c r="AE62" s="211"/>
      <c r="AF62" s="211"/>
      <c r="AG62" s="211" t="s">
        <v>634</v>
      </c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outlineLevel="1" x14ac:dyDescent="0.2">
      <c r="A63" s="248">
        <v>53</v>
      </c>
      <c r="B63" s="249" t="s">
        <v>686</v>
      </c>
      <c r="C63" s="255" t="s">
        <v>687</v>
      </c>
      <c r="D63" s="250" t="s">
        <v>597</v>
      </c>
      <c r="E63" s="251">
        <v>150</v>
      </c>
      <c r="F63" s="252"/>
      <c r="G63" s="253">
        <f>ROUND(E63*F63,2)</f>
        <v>0</v>
      </c>
      <c r="H63" s="232"/>
      <c r="I63" s="231">
        <f>ROUND(E63*H63,2)</f>
        <v>0</v>
      </c>
      <c r="J63" s="232"/>
      <c r="K63" s="231">
        <f>ROUND(E63*J63,2)</f>
        <v>0</v>
      </c>
      <c r="L63" s="231">
        <v>21</v>
      </c>
      <c r="M63" s="231">
        <f>G63*(1+L63/100)</f>
        <v>0</v>
      </c>
      <c r="N63" s="230">
        <v>0</v>
      </c>
      <c r="O63" s="230">
        <f>ROUND(E63*N63,2)</f>
        <v>0</v>
      </c>
      <c r="P63" s="230">
        <v>0</v>
      </c>
      <c r="Q63" s="230">
        <f>ROUND(E63*P63,2)</f>
        <v>0</v>
      </c>
      <c r="R63" s="231"/>
      <c r="S63" s="231" t="s">
        <v>182</v>
      </c>
      <c r="T63" s="231" t="s">
        <v>177</v>
      </c>
      <c r="U63" s="231">
        <v>0</v>
      </c>
      <c r="V63" s="231">
        <f>ROUND(E63*U63,2)</f>
        <v>0</v>
      </c>
      <c r="W63" s="231"/>
      <c r="X63" s="231" t="s">
        <v>337</v>
      </c>
      <c r="Y63" s="231" t="s">
        <v>178</v>
      </c>
      <c r="Z63" s="211"/>
      <c r="AA63" s="211"/>
      <c r="AB63" s="211"/>
      <c r="AC63" s="211"/>
      <c r="AD63" s="211"/>
      <c r="AE63" s="211"/>
      <c r="AF63" s="211"/>
      <c r="AG63" s="211" t="s">
        <v>634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1" x14ac:dyDescent="0.2">
      <c r="A64" s="248">
        <v>54</v>
      </c>
      <c r="B64" s="249" t="s">
        <v>688</v>
      </c>
      <c r="C64" s="255" t="s">
        <v>689</v>
      </c>
      <c r="D64" s="250" t="s">
        <v>391</v>
      </c>
      <c r="E64" s="251">
        <v>40</v>
      </c>
      <c r="F64" s="252"/>
      <c r="G64" s="253">
        <f>ROUND(E64*F64,2)</f>
        <v>0</v>
      </c>
      <c r="H64" s="232"/>
      <c r="I64" s="231">
        <f>ROUND(E64*H64,2)</f>
        <v>0</v>
      </c>
      <c r="J64" s="232"/>
      <c r="K64" s="231">
        <f>ROUND(E64*J64,2)</f>
        <v>0</v>
      </c>
      <c r="L64" s="231">
        <v>21</v>
      </c>
      <c r="M64" s="231">
        <f>G64*(1+L64/100)</f>
        <v>0</v>
      </c>
      <c r="N64" s="230">
        <v>0</v>
      </c>
      <c r="O64" s="230">
        <f>ROUND(E64*N64,2)</f>
        <v>0</v>
      </c>
      <c r="P64" s="230">
        <v>0</v>
      </c>
      <c r="Q64" s="230">
        <f>ROUND(E64*P64,2)</f>
        <v>0</v>
      </c>
      <c r="R64" s="231"/>
      <c r="S64" s="231" t="s">
        <v>182</v>
      </c>
      <c r="T64" s="231" t="s">
        <v>177</v>
      </c>
      <c r="U64" s="231">
        <v>0</v>
      </c>
      <c r="V64" s="231">
        <f>ROUND(E64*U64,2)</f>
        <v>0</v>
      </c>
      <c r="W64" s="231"/>
      <c r="X64" s="231" t="s">
        <v>337</v>
      </c>
      <c r="Y64" s="231" t="s">
        <v>178</v>
      </c>
      <c r="Z64" s="211"/>
      <c r="AA64" s="211"/>
      <c r="AB64" s="211"/>
      <c r="AC64" s="211"/>
      <c r="AD64" s="211"/>
      <c r="AE64" s="211"/>
      <c r="AF64" s="211"/>
      <c r="AG64" s="211" t="s">
        <v>634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 x14ac:dyDescent="0.2">
      <c r="A65" s="248">
        <v>55</v>
      </c>
      <c r="B65" s="249" t="s">
        <v>690</v>
      </c>
      <c r="C65" s="255" t="s">
        <v>691</v>
      </c>
      <c r="D65" s="250" t="s">
        <v>391</v>
      </c>
      <c r="E65" s="251">
        <v>50</v>
      </c>
      <c r="F65" s="252"/>
      <c r="G65" s="253">
        <f>ROUND(E65*F65,2)</f>
        <v>0</v>
      </c>
      <c r="H65" s="232"/>
      <c r="I65" s="231">
        <f>ROUND(E65*H65,2)</f>
        <v>0</v>
      </c>
      <c r="J65" s="232"/>
      <c r="K65" s="231">
        <f>ROUND(E65*J65,2)</f>
        <v>0</v>
      </c>
      <c r="L65" s="231">
        <v>21</v>
      </c>
      <c r="M65" s="231">
        <f>G65*(1+L65/100)</f>
        <v>0</v>
      </c>
      <c r="N65" s="230">
        <v>0</v>
      </c>
      <c r="O65" s="230">
        <f>ROUND(E65*N65,2)</f>
        <v>0</v>
      </c>
      <c r="P65" s="230">
        <v>0</v>
      </c>
      <c r="Q65" s="230">
        <f>ROUND(E65*P65,2)</f>
        <v>0</v>
      </c>
      <c r="R65" s="231"/>
      <c r="S65" s="231" t="s">
        <v>182</v>
      </c>
      <c r="T65" s="231" t="s">
        <v>177</v>
      </c>
      <c r="U65" s="231">
        <v>0</v>
      </c>
      <c r="V65" s="231">
        <f>ROUND(E65*U65,2)</f>
        <v>0</v>
      </c>
      <c r="W65" s="231"/>
      <c r="X65" s="231" t="s">
        <v>337</v>
      </c>
      <c r="Y65" s="231" t="s">
        <v>178</v>
      </c>
      <c r="Z65" s="211"/>
      <c r="AA65" s="211"/>
      <c r="AB65" s="211"/>
      <c r="AC65" s="211"/>
      <c r="AD65" s="211"/>
      <c r="AE65" s="211"/>
      <c r="AF65" s="211"/>
      <c r="AG65" s="211" t="s">
        <v>634</v>
      </c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 x14ac:dyDescent="0.2">
      <c r="A66" s="248">
        <v>56</v>
      </c>
      <c r="B66" s="249" t="s">
        <v>692</v>
      </c>
      <c r="C66" s="255" t="s">
        <v>693</v>
      </c>
      <c r="D66" s="250" t="s">
        <v>391</v>
      </c>
      <c r="E66" s="251">
        <v>590</v>
      </c>
      <c r="F66" s="252"/>
      <c r="G66" s="253">
        <f>ROUND(E66*F66,2)</f>
        <v>0</v>
      </c>
      <c r="H66" s="232"/>
      <c r="I66" s="231">
        <f>ROUND(E66*H66,2)</f>
        <v>0</v>
      </c>
      <c r="J66" s="232"/>
      <c r="K66" s="231">
        <f>ROUND(E66*J66,2)</f>
        <v>0</v>
      </c>
      <c r="L66" s="231">
        <v>21</v>
      </c>
      <c r="M66" s="231">
        <f>G66*(1+L66/100)</f>
        <v>0</v>
      </c>
      <c r="N66" s="230">
        <v>0</v>
      </c>
      <c r="O66" s="230">
        <f>ROUND(E66*N66,2)</f>
        <v>0</v>
      </c>
      <c r="P66" s="230">
        <v>0</v>
      </c>
      <c r="Q66" s="230">
        <f>ROUND(E66*P66,2)</f>
        <v>0</v>
      </c>
      <c r="R66" s="231"/>
      <c r="S66" s="231" t="s">
        <v>182</v>
      </c>
      <c r="T66" s="231" t="s">
        <v>177</v>
      </c>
      <c r="U66" s="231">
        <v>0</v>
      </c>
      <c r="V66" s="231">
        <f>ROUND(E66*U66,2)</f>
        <v>0</v>
      </c>
      <c r="W66" s="231"/>
      <c r="X66" s="231" t="s">
        <v>337</v>
      </c>
      <c r="Y66" s="231" t="s">
        <v>178</v>
      </c>
      <c r="Z66" s="211"/>
      <c r="AA66" s="211"/>
      <c r="AB66" s="211"/>
      <c r="AC66" s="211"/>
      <c r="AD66" s="211"/>
      <c r="AE66" s="211"/>
      <c r="AF66" s="211"/>
      <c r="AG66" s="211" t="s">
        <v>634</v>
      </c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outlineLevel="1" x14ac:dyDescent="0.2">
      <c r="A67" s="248">
        <v>57</v>
      </c>
      <c r="B67" s="249" t="s">
        <v>694</v>
      </c>
      <c r="C67" s="255" t="s">
        <v>695</v>
      </c>
      <c r="D67" s="250" t="s">
        <v>391</v>
      </c>
      <c r="E67" s="251">
        <v>320</v>
      </c>
      <c r="F67" s="252"/>
      <c r="G67" s="253">
        <f>ROUND(E67*F67,2)</f>
        <v>0</v>
      </c>
      <c r="H67" s="232"/>
      <c r="I67" s="231">
        <f>ROUND(E67*H67,2)</f>
        <v>0</v>
      </c>
      <c r="J67" s="232"/>
      <c r="K67" s="231">
        <f>ROUND(E67*J67,2)</f>
        <v>0</v>
      </c>
      <c r="L67" s="231">
        <v>21</v>
      </c>
      <c r="M67" s="231">
        <f>G67*(1+L67/100)</f>
        <v>0</v>
      </c>
      <c r="N67" s="230">
        <v>0</v>
      </c>
      <c r="O67" s="230">
        <f>ROUND(E67*N67,2)</f>
        <v>0</v>
      </c>
      <c r="P67" s="230">
        <v>0</v>
      </c>
      <c r="Q67" s="230">
        <f>ROUND(E67*P67,2)</f>
        <v>0</v>
      </c>
      <c r="R67" s="231"/>
      <c r="S67" s="231" t="s">
        <v>182</v>
      </c>
      <c r="T67" s="231" t="s">
        <v>177</v>
      </c>
      <c r="U67" s="231">
        <v>0</v>
      </c>
      <c r="V67" s="231">
        <f>ROUND(E67*U67,2)</f>
        <v>0</v>
      </c>
      <c r="W67" s="231"/>
      <c r="X67" s="231" t="s">
        <v>337</v>
      </c>
      <c r="Y67" s="231" t="s">
        <v>178</v>
      </c>
      <c r="Z67" s="211"/>
      <c r="AA67" s="211"/>
      <c r="AB67" s="211"/>
      <c r="AC67" s="211"/>
      <c r="AD67" s="211"/>
      <c r="AE67" s="211"/>
      <c r="AF67" s="211"/>
      <c r="AG67" s="211" t="s">
        <v>634</v>
      </c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x14ac:dyDescent="0.2">
      <c r="A68" s="235" t="s">
        <v>171</v>
      </c>
      <c r="B68" s="236" t="s">
        <v>97</v>
      </c>
      <c r="C68" s="254" t="s">
        <v>98</v>
      </c>
      <c r="D68" s="237"/>
      <c r="E68" s="238"/>
      <c r="F68" s="239"/>
      <c r="G68" s="240">
        <f>SUMIF(AG69:AG73,"&lt;&gt;NOR",G69:G73)</f>
        <v>0</v>
      </c>
      <c r="H68" s="234"/>
      <c r="I68" s="234">
        <f>SUM(I69:I73)</f>
        <v>0</v>
      </c>
      <c r="J68" s="234"/>
      <c r="K68" s="234">
        <f>SUM(K69:K73)</f>
        <v>0</v>
      </c>
      <c r="L68" s="234"/>
      <c r="M68" s="234">
        <f>SUM(M69:M73)</f>
        <v>0</v>
      </c>
      <c r="N68" s="233"/>
      <c r="O68" s="233">
        <f>SUM(O69:O73)</f>
        <v>0</v>
      </c>
      <c r="P68" s="233"/>
      <c r="Q68" s="233">
        <f>SUM(Q69:Q73)</f>
        <v>0</v>
      </c>
      <c r="R68" s="234"/>
      <c r="S68" s="234"/>
      <c r="T68" s="234"/>
      <c r="U68" s="234"/>
      <c r="V68" s="234">
        <f>SUM(V69:V73)</f>
        <v>0</v>
      </c>
      <c r="W68" s="234"/>
      <c r="X68" s="234"/>
      <c r="Y68" s="234"/>
      <c r="AG68" t="s">
        <v>172</v>
      </c>
    </row>
    <row r="69" spans="1:60" outlineLevel="1" x14ac:dyDescent="0.2">
      <c r="A69" s="248">
        <v>58</v>
      </c>
      <c r="B69" s="249" t="s">
        <v>696</v>
      </c>
      <c r="C69" s="255" t="s">
        <v>697</v>
      </c>
      <c r="D69" s="250" t="s">
        <v>391</v>
      </c>
      <c r="E69" s="251">
        <v>80</v>
      </c>
      <c r="F69" s="252"/>
      <c r="G69" s="253">
        <f>ROUND(E69*F69,2)</f>
        <v>0</v>
      </c>
      <c r="H69" s="232"/>
      <c r="I69" s="231">
        <f>ROUND(E69*H69,2)</f>
        <v>0</v>
      </c>
      <c r="J69" s="232"/>
      <c r="K69" s="231">
        <f>ROUND(E69*J69,2)</f>
        <v>0</v>
      </c>
      <c r="L69" s="231">
        <v>21</v>
      </c>
      <c r="M69" s="231">
        <f>G69*(1+L69/100)</f>
        <v>0</v>
      </c>
      <c r="N69" s="230">
        <v>0</v>
      </c>
      <c r="O69" s="230">
        <f>ROUND(E69*N69,2)</f>
        <v>0</v>
      </c>
      <c r="P69" s="230">
        <v>0</v>
      </c>
      <c r="Q69" s="230">
        <f>ROUND(E69*P69,2)</f>
        <v>0</v>
      </c>
      <c r="R69" s="231"/>
      <c r="S69" s="231" t="s">
        <v>182</v>
      </c>
      <c r="T69" s="231" t="s">
        <v>177</v>
      </c>
      <c r="U69" s="231">
        <v>0</v>
      </c>
      <c r="V69" s="231">
        <f>ROUND(E69*U69,2)</f>
        <v>0</v>
      </c>
      <c r="W69" s="231"/>
      <c r="X69" s="231" t="s">
        <v>196</v>
      </c>
      <c r="Y69" s="231" t="s">
        <v>178</v>
      </c>
      <c r="Z69" s="211"/>
      <c r="AA69" s="211"/>
      <c r="AB69" s="211"/>
      <c r="AC69" s="211"/>
      <c r="AD69" s="211"/>
      <c r="AE69" s="211"/>
      <c r="AF69" s="211"/>
      <c r="AG69" s="211" t="s">
        <v>592</v>
      </c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outlineLevel="1" x14ac:dyDescent="0.2">
      <c r="A70" s="248">
        <v>59</v>
      </c>
      <c r="B70" s="249" t="s">
        <v>698</v>
      </c>
      <c r="C70" s="255" t="s">
        <v>699</v>
      </c>
      <c r="D70" s="250" t="s">
        <v>310</v>
      </c>
      <c r="E70" s="251">
        <v>1</v>
      </c>
      <c r="F70" s="252"/>
      <c r="G70" s="253">
        <f>ROUND(E70*F70,2)</f>
        <v>0</v>
      </c>
      <c r="H70" s="232"/>
      <c r="I70" s="231">
        <f>ROUND(E70*H70,2)</f>
        <v>0</v>
      </c>
      <c r="J70" s="232"/>
      <c r="K70" s="231">
        <f>ROUND(E70*J70,2)</f>
        <v>0</v>
      </c>
      <c r="L70" s="231">
        <v>21</v>
      </c>
      <c r="M70" s="231">
        <f>G70*(1+L70/100)</f>
        <v>0</v>
      </c>
      <c r="N70" s="230">
        <v>0</v>
      </c>
      <c r="O70" s="230">
        <f>ROUND(E70*N70,2)</f>
        <v>0</v>
      </c>
      <c r="P70" s="230">
        <v>0</v>
      </c>
      <c r="Q70" s="230">
        <f>ROUND(E70*P70,2)</f>
        <v>0</v>
      </c>
      <c r="R70" s="231"/>
      <c r="S70" s="231" t="s">
        <v>182</v>
      </c>
      <c r="T70" s="231" t="s">
        <v>177</v>
      </c>
      <c r="U70" s="231">
        <v>0</v>
      </c>
      <c r="V70" s="231">
        <f>ROUND(E70*U70,2)</f>
        <v>0</v>
      </c>
      <c r="W70" s="231"/>
      <c r="X70" s="231" t="s">
        <v>196</v>
      </c>
      <c r="Y70" s="231" t="s">
        <v>178</v>
      </c>
      <c r="Z70" s="211"/>
      <c r="AA70" s="211"/>
      <c r="AB70" s="211"/>
      <c r="AC70" s="211"/>
      <c r="AD70" s="211"/>
      <c r="AE70" s="211"/>
      <c r="AF70" s="211"/>
      <c r="AG70" s="211" t="s">
        <v>197</v>
      </c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outlineLevel="1" x14ac:dyDescent="0.2">
      <c r="A71" s="248">
        <v>60</v>
      </c>
      <c r="B71" s="249" t="s">
        <v>696</v>
      </c>
      <c r="C71" s="255" t="s">
        <v>700</v>
      </c>
      <c r="D71" s="250" t="s">
        <v>597</v>
      </c>
      <c r="E71" s="251">
        <v>12</v>
      </c>
      <c r="F71" s="252"/>
      <c r="G71" s="253">
        <f>ROUND(E71*F71,2)</f>
        <v>0</v>
      </c>
      <c r="H71" s="232"/>
      <c r="I71" s="231">
        <f>ROUND(E71*H71,2)</f>
        <v>0</v>
      </c>
      <c r="J71" s="232"/>
      <c r="K71" s="231">
        <f>ROUND(E71*J71,2)</f>
        <v>0</v>
      </c>
      <c r="L71" s="231">
        <v>21</v>
      </c>
      <c r="M71" s="231">
        <f>G71*(1+L71/100)</f>
        <v>0</v>
      </c>
      <c r="N71" s="230">
        <v>0</v>
      </c>
      <c r="O71" s="230">
        <f>ROUND(E71*N71,2)</f>
        <v>0</v>
      </c>
      <c r="P71" s="230">
        <v>0</v>
      </c>
      <c r="Q71" s="230">
        <f>ROUND(E71*P71,2)</f>
        <v>0</v>
      </c>
      <c r="R71" s="231"/>
      <c r="S71" s="231" t="s">
        <v>182</v>
      </c>
      <c r="T71" s="231" t="s">
        <v>177</v>
      </c>
      <c r="U71" s="231">
        <v>0</v>
      </c>
      <c r="V71" s="231">
        <f>ROUND(E71*U71,2)</f>
        <v>0</v>
      </c>
      <c r="W71" s="231"/>
      <c r="X71" s="231" t="s">
        <v>636</v>
      </c>
      <c r="Y71" s="231" t="s">
        <v>178</v>
      </c>
      <c r="Z71" s="211"/>
      <c r="AA71" s="211"/>
      <c r="AB71" s="211"/>
      <c r="AC71" s="211"/>
      <c r="AD71" s="211"/>
      <c r="AE71" s="211"/>
      <c r="AF71" s="211"/>
      <c r="AG71" s="211" t="s">
        <v>652</v>
      </c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1" x14ac:dyDescent="0.2">
      <c r="A72" s="248">
        <v>61</v>
      </c>
      <c r="B72" s="249" t="s">
        <v>696</v>
      </c>
      <c r="C72" s="255" t="s">
        <v>701</v>
      </c>
      <c r="D72" s="250" t="s">
        <v>597</v>
      </c>
      <c r="E72" s="251">
        <v>80</v>
      </c>
      <c r="F72" s="252"/>
      <c r="G72" s="253">
        <f>ROUND(E72*F72,2)</f>
        <v>0</v>
      </c>
      <c r="H72" s="232"/>
      <c r="I72" s="231">
        <f>ROUND(E72*H72,2)</f>
        <v>0</v>
      </c>
      <c r="J72" s="232"/>
      <c r="K72" s="231">
        <f>ROUND(E72*J72,2)</f>
        <v>0</v>
      </c>
      <c r="L72" s="231">
        <v>21</v>
      </c>
      <c r="M72" s="231">
        <f>G72*(1+L72/100)</f>
        <v>0</v>
      </c>
      <c r="N72" s="230">
        <v>0</v>
      </c>
      <c r="O72" s="230">
        <f>ROUND(E72*N72,2)</f>
        <v>0</v>
      </c>
      <c r="P72" s="230">
        <v>0</v>
      </c>
      <c r="Q72" s="230">
        <f>ROUND(E72*P72,2)</f>
        <v>0</v>
      </c>
      <c r="R72" s="231"/>
      <c r="S72" s="231" t="s">
        <v>182</v>
      </c>
      <c r="T72" s="231" t="s">
        <v>177</v>
      </c>
      <c r="U72" s="231">
        <v>0</v>
      </c>
      <c r="V72" s="231">
        <f>ROUND(E72*U72,2)</f>
        <v>0</v>
      </c>
      <c r="W72" s="231"/>
      <c r="X72" s="231" t="s">
        <v>337</v>
      </c>
      <c r="Y72" s="231" t="s">
        <v>178</v>
      </c>
      <c r="Z72" s="211"/>
      <c r="AA72" s="211"/>
      <c r="AB72" s="211"/>
      <c r="AC72" s="211"/>
      <c r="AD72" s="211"/>
      <c r="AE72" s="211"/>
      <c r="AF72" s="211"/>
      <c r="AG72" s="211" t="s">
        <v>634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outlineLevel="1" x14ac:dyDescent="0.2">
      <c r="A73" s="242">
        <v>62</v>
      </c>
      <c r="B73" s="243" t="s">
        <v>696</v>
      </c>
      <c r="C73" s="256" t="s">
        <v>702</v>
      </c>
      <c r="D73" s="244" t="s">
        <v>597</v>
      </c>
      <c r="E73" s="245">
        <v>1</v>
      </c>
      <c r="F73" s="246"/>
      <c r="G73" s="247">
        <f>ROUND(E73*F73,2)</f>
        <v>0</v>
      </c>
      <c r="H73" s="232"/>
      <c r="I73" s="231">
        <f>ROUND(E73*H73,2)</f>
        <v>0</v>
      </c>
      <c r="J73" s="232"/>
      <c r="K73" s="231">
        <f>ROUND(E73*J73,2)</f>
        <v>0</v>
      </c>
      <c r="L73" s="231">
        <v>21</v>
      </c>
      <c r="M73" s="231">
        <f>G73*(1+L73/100)</f>
        <v>0</v>
      </c>
      <c r="N73" s="230">
        <v>0</v>
      </c>
      <c r="O73" s="230">
        <f>ROUND(E73*N73,2)</f>
        <v>0</v>
      </c>
      <c r="P73" s="230">
        <v>0</v>
      </c>
      <c r="Q73" s="230">
        <f>ROUND(E73*P73,2)</f>
        <v>0</v>
      </c>
      <c r="R73" s="231"/>
      <c r="S73" s="231" t="s">
        <v>182</v>
      </c>
      <c r="T73" s="231" t="s">
        <v>177</v>
      </c>
      <c r="U73" s="231">
        <v>0</v>
      </c>
      <c r="V73" s="231">
        <f>ROUND(E73*U73,2)</f>
        <v>0</v>
      </c>
      <c r="W73" s="231"/>
      <c r="X73" s="231" t="s">
        <v>636</v>
      </c>
      <c r="Y73" s="231" t="s">
        <v>178</v>
      </c>
      <c r="Z73" s="211"/>
      <c r="AA73" s="211"/>
      <c r="AB73" s="211"/>
      <c r="AC73" s="211"/>
      <c r="AD73" s="211"/>
      <c r="AE73" s="211"/>
      <c r="AF73" s="211"/>
      <c r="AG73" s="211" t="s">
        <v>637</v>
      </c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x14ac:dyDescent="0.2">
      <c r="A74" s="3"/>
      <c r="B74" s="4"/>
      <c r="C74" s="257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E74">
        <v>15</v>
      </c>
      <c r="AF74">
        <v>21</v>
      </c>
      <c r="AG74" t="s">
        <v>157</v>
      </c>
    </row>
    <row r="75" spans="1:60" x14ac:dyDescent="0.2">
      <c r="A75" s="214"/>
      <c r="B75" s="215" t="s">
        <v>31</v>
      </c>
      <c r="C75" s="258"/>
      <c r="D75" s="216"/>
      <c r="E75" s="217"/>
      <c r="F75" s="217"/>
      <c r="G75" s="241">
        <f>G8+G31+G40+G68</f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AE75">
        <f>SUMIF(L7:L73,AE74,G7:G73)</f>
        <v>0</v>
      </c>
      <c r="AF75">
        <f>SUMIF(L7:L73,AF74,G7:G73)</f>
        <v>0</v>
      </c>
      <c r="AG75" t="s">
        <v>189</v>
      </c>
    </row>
    <row r="76" spans="1:60" x14ac:dyDescent="0.2">
      <c r="A76" s="3"/>
      <c r="B76" s="4"/>
      <c r="C76" s="257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60" x14ac:dyDescent="0.2">
      <c r="A77" s="3"/>
      <c r="B77" s="4"/>
      <c r="C77" s="257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60" x14ac:dyDescent="0.2">
      <c r="A78" s="218" t="s">
        <v>190</v>
      </c>
      <c r="B78" s="218"/>
      <c r="C78" s="259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60" x14ac:dyDescent="0.2">
      <c r="A79" s="219"/>
      <c r="B79" s="220"/>
      <c r="C79" s="260"/>
      <c r="D79" s="220"/>
      <c r="E79" s="220"/>
      <c r="F79" s="220"/>
      <c r="G79" s="22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AG79" t="s">
        <v>191</v>
      </c>
    </row>
    <row r="80" spans="1:60" x14ac:dyDescent="0.2">
      <c r="A80" s="222"/>
      <c r="B80" s="223"/>
      <c r="C80" s="261"/>
      <c r="D80" s="223"/>
      <c r="E80" s="223"/>
      <c r="F80" s="223"/>
      <c r="G80" s="22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33" x14ac:dyDescent="0.2">
      <c r="A81" s="222"/>
      <c r="B81" s="223"/>
      <c r="C81" s="261"/>
      <c r="D81" s="223"/>
      <c r="E81" s="223"/>
      <c r="F81" s="223"/>
      <c r="G81" s="22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33" x14ac:dyDescent="0.2">
      <c r="A82" s="222"/>
      <c r="B82" s="223"/>
      <c r="C82" s="261"/>
      <c r="D82" s="223"/>
      <c r="E82" s="223"/>
      <c r="F82" s="223"/>
      <c r="G82" s="22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33" x14ac:dyDescent="0.2">
      <c r="A83" s="225"/>
      <c r="B83" s="226"/>
      <c r="C83" s="262"/>
      <c r="D83" s="226"/>
      <c r="E83" s="226"/>
      <c r="F83" s="226"/>
      <c r="G83" s="22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33" x14ac:dyDescent="0.2">
      <c r="A84" s="3"/>
      <c r="B84" s="4"/>
      <c r="C84" s="257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33" x14ac:dyDescent="0.2">
      <c r="C85" s="263"/>
      <c r="D85" s="10"/>
      <c r="AG85" t="s">
        <v>192</v>
      </c>
    </row>
    <row r="86" spans="1:33" x14ac:dyDescent="0.2">
      <c r="D86" s="10"/>
    </row>
    <row r="87" spans="1:33" x14ac:dyDescent="0.2">
      <c r="D87" s="10"/>
    </row>
    <row r="88" spans="1:33" x14ac:dyDescent="0.2">
      <c r="D88" s="10"/>
    </row>
    <row r="89" spans="1:33" x14ac:dyDescent="0.2">
      <c r="D89" s="10"/>
    </row>
    <row r="90" spans="1:33" x14ac:dyDescent="0.2">
      <c r="D90" s="10"/>
    </row>
    <row r="91" spans="1:33" x14ac:dyDescent="0.2">
      <c r="D91" s="10"/>
    </row>
    <row r="92" spans="1:33" x14ac:dyDescent="0.2">
      <c r="D92" s="10"/>
    </row>
    <row r="93" spans="1:33" x14ac:dyDescent="0.2">
      <c r="D93" s="10"/>
    </row>
    <row r="94" spans="1:33" x14ac:dyDescent="0.2">
      <c r="D94" s="10"/>
    </row>
    <row r="95" spans="1:33" x14ac:dyDescent="0.2">
      <c r="D95" s="10"/>
    </row>
    <row r="96" spans="1:33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vAbDvfgSwptE1K1CtnVWDqcNKYWfuLFIhOD+ny68+SyQOT3b82onBY3lG2Ii2gfEFT/LXZ3eu3AAvuOwpFqAbQ==" saltValue="gzOgyle5JCZgffBT9eDPHQ==" spinCount="100000" sheet="1" formatRows="0"/>
  <mergeCells count="6">
    <mergeCell ref="A1:G1"/>
    <mergeCell ref="C2:G2"/>
    <mergeCell ref="C3:G3"/>
    <mergeCell ref="C4:G4"/>
    <mergeCell ref="A78:C78"/>
    <mergeCell ref="A79:G8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DDDFA-6C99-4325-9295-3D8943450DC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6" t="s">
        <v>7</v>
      </c>
      <c r="B1" s="196"/>
      <c r="C1" s="196"/>
      <c r="D1" s="196"/>
      <c r="E1" s="196"/>
      <c r="F1" s="196"/>
      <c r="G1" s="196"/>
      <c r="AG1" t="s">
        <v>145</v>
      </c>
    </row>
    <row r="2" spans="1:60" ht="24.95" customHeight="1" x14ac:dyDescent="0.2">
      <c r="A2" s="197" t="s">
        <v>8</v>
      </c>
      <c r="B2" s="48" t="s">
        <v>43</v>
      </c>
      <c r="C2" s="200" t="s">
        <v>44</v>
      </c>
      <c r="D2" s="198"/>
      <c r="E2" s="198"/>
      <c r="F2" s="198"/>
      <c r="G2" s="199"/>
      <c r="AG2" t="s">
        <v>146</v>
      </c>
    </row>
    <row r="3" spans="1:60" ht="24.95" customHeight="1" x14ac:dyDescent="0.2">
      <c r="A3" s="197" t="s">
        <v>9</v>
      </c>
      <c r="B3" s="48" t="s">
        <v>56</v>
      </c>
      <c r="C3" s="200" t="s">
        <v>57</v>
      </c>
      <c r="D3" s="198"/>
      <c r="E3" s="198"/>
      <c r="F3" s="198"/>
      <c r="G3" s="199"/>
      <c r="AC3" s="175" t="s">
        <v>146</v>
      </c>
      <c r="AG3" t="s">
        <v>147</v>
      </c>
    </row>
    <row r="4" spans="1:60" ht="24.95" customHeight="1" x14ac:dyDescent="0.2">
      <c r="A4" s="201" t="s">
        <v>10</v>
      </c>
      <c r="B4" s="202" t="s">
        <v>64</v>
      </c>
      <c r="C4" s="203" t="s">
        <v>65</v>
      </c>
      <c r="D4" s="204"/>
      <c r="E4" s="204"/>
      <c r="F4" s="204"/>
      <c r="G4" s="205"/>
      <c r="AG4" t="s">
        <v>148</v>
      </c>
    </row>
    <row r="5" spans="1:60" x14ac:dyDescent="0.2">
      <c r="D5" s="10"/>
    </row>
    <row r="6" spans="1:60" ht="38.25" x14ac:dyDescent="0.2">
      <c r="A6" s="207" t="s">
        <v>149</v>
      </c>
      <c r="B6" s="209" t="s">
        <v>150</v>
      </c>
      <c r="C6" s="209" t="s">
        <v>151</v>
      </c>
      <c r="D6" s="208" t="s">
        <v>152</v>
      </c>
      <c r="E6" s="207" t="s">
        <v>153</v>
      </c>
      <c r="F6" s="206" t="s">
        <v>154</v>
      </c>
      <c r="G6" s="207" t="s">
        <v>31</v>
      </c>
      <c r="H6" s="210" t="s">
        <v>32</v>
      </c>
      <c r="I6" s="210" t="s">
        <v>155</v>
      </c>
      <c r="J6" s="210" t="s">
        <v>33</v>
      </c>
      <c r="K6" s="210" t="s">
        <v>156</v>
      </c>
      <c r="L6" s="210" t="s">
        <v>157</v>
      </c>
      <c r="M6" s="210" t="s">
        <v>158</v>
      </c>
      <c r="N6" s="210" t="s">
        <v>159</v>
      </c>
      <c r="O6" s="210" t="s">
        <v>160</v>
      </c>
      <c r="P6" s="210" t="s">
        <v>161</v>
      </c>
      <c r="Q6" s="210" t="s">
        <v>162</v>
      </c>
      <c r="R6" s="210" t="s">
        <v>163</v>
      </c>
      <c r="S6" s="210" t="s">
        <v>164</v>
      </c>
      <c r="T6" s="210" t="s">
        <v>165</v>
      </c>
      <c r="U6" s="210" t="s">
        <v>166</v>
      </c>
      <c r="V6" s="210" t="s">
        <v>167</v>
      </c>
      <c r="W6" s="210" t="s">
        <v>168</v>
      </c>
      <c r="X6" s="210" t="s">
        <v>169</v>
      </c>
      <c r="Y6" s="210" t="s">
        <v>170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2"/>
      <c r="O7" s="212"/>
      <c r="P7" s="212"/>
      <c r="Q7" s="212"/>
      <c r="R7" s="213"/>
      <c r="S7" s="213"/>
      <c r="T7" s="213"/>
      <c r="U7" s="213"/>
      <c r="V7" s="213"/>
      <c r="W7" s="213"/>
      <c r="X7" s="213"/>
      <c r="Y7" s="213"/>
    </row>
    <row r="8" spans="1:60" x14ac:dyDescent="0.2">
      <c r="A8" s="235" t="s">
        <v>171</v>
      </c>
      <c r="B8" s="236" t="s">
        <v>93</v>
      </c>
      <c r="C8" s="254" t="s">
        <v>94</v>
      </c>
      <c r="D8" s="237"/>
      <c r="E8" s="238"/>
      <c r="F8" s="239"/>
      <c r="G8" s="240">
        <f>SUMIF(AG9:AG14,"&lt;&gt;NOR",G9:G14)</f>
        <v>0</v>
      </c>
      <c r="H8" s="234"/>
      <c r="I8" s="234">
        <f>SUM(I9:I14)</f>
        <v>0</v>
      </c>
      <c r="J8" s="234"/>
      <c r="K8" s="234">
        <f>SUM(K9:K14)</f>
        <v>0</v>
      </c>
      <c r="L8" s="234"/>
      <c r="M8" s="234">
        <f>SUM(M9:M14)</f>
        <v>0</v>
      </c>
      <c r="N8" s="233"/>
      <c r="O8" s="233">
        <f>SUM(O9:O14)</f>
        <v>1.2000000000000002</v>
      </c>
      <c r="P8" s="233"/>
      <c r="Q8" s="233">
        <f>SUM(Q9:Q14)</f>
        <v>0</v>
      </c>
      <c r="R8" s="234"/>
      <c r="S8" s="234"/>
      <c r="T8" s="234"/>
      <c r="U8" s="234"/>
      <c r="V8" s="234">
        <f>SUM(V9:V14)</f>
        <v>11.879999999999999</v>
      </c>
      <c r="W8" s="234"/>
      <c r="X8" s="234"/>
      <c r="Y8" s="234"/>
      <c r="AG8" t="s">
        <v>172</v>
      </c>
    </row>
    <row r="9" spans="1:60" ht="22.5" outlineLevel="1" x14ac:dyDescent="0.2">
      <c r="A9" s="242">
        <v>1</v>
      </c>
      <c r="B9" s="243" t="s">
        <v>703</v>
      </c>
      <c r="C9" s="256" t="s">
        <v>704</v>
      </c>
      <c r="D9" s="244" t="s">
        <v>391</v>
      </c>
      <c r="E9" s="245">
        <v>15.5</v>
      </c>
      <c r="F9" s="246"/>
      <c r="G9" s="247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0">
        <v>1.7330000000000002E-2</v>
      </c>
      <c r="O9" s="230">
        <f>ROUND(E9*N9,2)</f>
        <v>0.27</v>
      </c>
      <c r="P9" s="230">
        <v>0</v>
      </c>
      <c r="Q9" s="230">
        <f>ROUND(E9*P9,2)</f>
        <v>0</v>
      </c>
      <c r="R9" s="231"/>
      <c r="S9" s="231" t="s">
        <v>176</v>
      </c>
      <c r="T9" s="231" t="s">
        <v>176</v>
      </c>
      <c r="U9" s="231">
        <v>0.253</v>
      </c>
      <c r="V9" s="231">
        <f>ROUND(E9*U9,2)</f>
        <v>3.92</v>
      </c>
      <c r="W9" s="231"/>
      <c r="X9" s="231" t="s">
        <v>196</v>
      </c>
      <c r="Y9" s="231" t="s">
        <v>178</v>
      </c>
      <c r="Z9" s="211"/>
      <c r="AA9" s="211"/>
      <c r="AB9" s="211"/>
      <c r="AC9" s="211"/>
      <c r="AD9" s="211"/>
      <c r="AE9" s="211"/>
      <c r="AF9" s="211"/>
      <c r="AG9" s="211" t="s">
        <v>197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2" x14ac:dyDescent="0.2">
      <c r="A10" s="228"/>
      <c r="B10" s="229"/>
      <c r="C10" s="273" t="s">
        <v>705</v>
      </c>
      <c r="D10" s="264"/>
      <c r="E10" s="265">
        <v>3.5</v>
      </c>
      <c r="F10" s="231"/>
      <c r="G10" s="231"/>
      <c r="H10" s="231"/>
      <c r="I10" s="231"/>
      <c r="J10" s="231"/>
      <c r="K10" s="231"/>
      <c r="L10" s="231"/>
      <c r="M10" s="231"/>
      <c r="N10" s="230"/>
      <c r="O10" s="230"/>
      <c r="P10" s="230"/>
      <c r="Q10" s="230"/>
      <c r="R10" s="231"/>
      <c r="S10" s="231"/>
      <c r="T10" s="231"/>
      <c r="U10" s="231"/>
      <c r="V10" s="231"/>
      <c r="W10" s="231"/>
      <c r="X10" s="231"/>
      <c r="Y10" s="231"/>
      <c r="Z10" s="211"/>
      <c r="AA10" s="211"/>
      <c r="AB10" s="211"/>
      <c r="AC10" s="211"/>
      <c r="AD10" s="211"/>
      <c r="AE10" s="211"/>
      <c r="AF10" s="211"/>
      <c r="AG10" s="211" t="s">
        <v>199</v>
      </c>
      <c r="AH10" s="211">
        <v>0</v>
      </c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outlineLevel="3" x14ac:dyDescent="0.2">
      <c r="A11" s="228"/>
      <c r="B11" s="229"/>
      <c r="C11" s="273" t="s">
        <v>706</v>
      </c>
      <c r="D11" s="264"/>
      <c r="E11" s="265">
        <v>12</v>
      </c>
      <c r="F11" s="231"/>
      <c r="G11" s="231"/>
      <c r="H11" s="231"/>
      <c r="I11" s="231"/>
      <c r="J11" s="231"/>
      <c r="K11" s="231"/>
      <c r="L11" s="231"/>
      <c r="M11" s="231"/>
      <c r="N11" s="230"/>
      <c r="O11" s="230"/>
      <c r="P11" s="230"/>
      <c r="Q11" s="230"/>
      <c r="R11" s="231"/>
      <c r="S11" s="231"/>
      <c r="T11" s="231"/>
      <c r="U11" s="231"/>
      <c r="V11" s="231"/>
      <c r="W11" s="231"/>
      <c r="X11" s="231"/>
      <c r="Y11" s="231"/>
      <c r="Z11" s="211"/>
      <c r="AA11" s="211"/>
      <c r="AB11" s="211"/>
      <c r="AC11" s="211"/>
      <c r="AD11" s="211"/>
      <c r="AE11" s="211"/>
      <c r="AF11" s="211"/>
      <c r="AG11" s="211" t="s">
        <v>199</v>
      </c>
      <c r="AH11" s="211">
        <v>0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ht="22.5" outlineLevel="1" x14ac:dyDescent="0.2">
      <c r="A12" s="242">
        <v>2</v>
      </c>
      <c r="B12" s="243" t="s">
        <v>707</v>
      </c>
      <c r="C12" s="256" t="s">
        <v>708</v>
      </c>
      <c r="D12" s="244" t="s">
        <v>391</v>
      </c>
      <c r="E12" s="245">
        <v>26.7</v>
      </c>
      <c r="F12" s="246"/>
      <c r="G12" s="247">
        <f>ROUND(E12*F12,2)</f>
        <v>0</v>
      </c>
      <c r="H12" s="232"/>
      <c r="I12" s="231">
        <f>ROUND(E12*H12,2)</f>
        <v>0</v>
      </c>
      <c r="J12" s="232"/>
      <c r="K12" s="231">
        <f>ROUND(E12*J12,2)</f>
        <v>0</v>
      </c>
      <c r="L12" s="231">
        <v>21</v>
      </c>
      <c r="M12" s="231">
        <f>G12*(1+L12/100)</f>
        <v>0</v>
      </c>
      <c r="N12" s="230">
        <v>3.465E-2</v>
      </c>
      <c r="O12" s="230">
        <f>ROUND(E12*N12,2)</f>
        <v>0.93</v>
      </c>
      <c r="P12" s="230">
        <v>0</v>
      </c>
      <c r="Q12" s="230">
        <f>ROUND(E12*P12,2)</f>
        <v>0</v>
      </c>
      <c r="R12" s="231"/>
      <c r="S12" s="231" t="s">
        <v>176</v>
      </c>
      <c r="T12" s="231" t="s">
        <v>176</v>
      </c>
      <c r="U12" s="231">
        <v>0.29799999999999999</v>
      </c>
      <c r="V12" s="231">
        <f>ROUND(E12*U12,2)</f>
        <v>7.96</v>
      </c>
      <c r="W12" s="231"/>
      <c r="X12" s="231" t="s">
        <v>196</v>
      </c>
      <c r="Y12" s="231" t="s">
        <v>178</v>
      </c>
      <c r="Z12" s="211"/>
      <c r="AA12" s="211"/>
      <c r="AB12" s="211"/>
      <c r="AC12" s="211"/>
      <c r="AD12" s="211"/>
      <c r="AE12" s="211"/>
      <c r="AF12" s="211"/>
      <c r="AG12" s="211" t="s">
        <v>197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2" x14ac:dyDescent="0.2">
      <c r="A13" s="228"/>
      <c r="B13" s="229"/>
      <c r="C13" s="273" t="s">
        <v>709</v>
      </c>
      <c r="D13" s="264"/>
      <c r="E13" s="265">
        <v>12.5</v>
      </c>
      <c r="F13" s="231"/>
      <c r="G13" s="231"/>
      <c r="H13" s="231"/>
      <c r="I13" s="231"/>
      <c r="J13" s="231"/>
      <c r="K13" s="231"/>
      <c r="L13" s="231"/>
      <c r="M13" s="231"/>
      <c r="N13" s="230"/>
      <c r="O13" s="230"/>
      <c r="P13" s="230"/>
      <c r="Q13" s="230"/>
      <c r="R13" s="231"/>
      <c r="S13" s="231"/>
      <c r="T13" s="231"/>
      <c r="U13" s="231"/>
      <c r="V13" s="231"/>
      <c r="W13" s="231"/>
      <c r="X13" s="231"/>
      <c r="Y13" s="231"/>
      <c r="Z13" s="211"/>
      <c r="AA13" s="211"/>
      <c r="AB13" s="211"/>
      <c r="AC13" s="211"/>
      <c r="AD13" s="211"/>
      <c r="AE13" s="211"/>
      <c r="AF13" s="211"/>
      <c r="AG13" s="211" t="s">
        <v>199</v>
      </c>
      <c r="AH13" s="211">
        <v>0</v>
      </c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3" x14ac:dyDescent="0.2">
      <c r="A14" s="228"/>
      <c r="B14" s="229"/>
      <c r="C14" s="273" t="s">
        <v>710</v>
      </c>
      <c r="D14" s="264"/>
      <c r="E14" s="265">
        <v>14.2</v>
      </c>
      <c r="F14" s="231"/>
      <c r="G14" s="231"/>
      <c r="H14" s="231"/>
      <c r="I14" s="231"/>
      <c r="J14" s="231"/>
      <c r="K14" s="231"/>
      <c r="L14" s="231"/>
      <c r="M14" s="231"/>
      <c r="N14" s="230"/>
      <c r="O14" s="230"/>
      <c r="P14" s="230"/>
      <c r="Q14" s="230"/>
      <c r="R14" s="231"/>
      <c r="S14" s="231"/>
      <c r="T14" s="231"/>
      <c r="U14" s="231"/>
      <c r="V14" s="231"/>
      <c r="W14" s="231"/>
      <c r="X14" s="231"/>
      <c r="Y14" s="231"/>
      <c r="Z14" s="211"/>
      <c r="AA14" s="211"/>
      <c r="AB14" s="211"/>
      <c r="AC14" s="211"/>
      <c r="AD14" s="211"/>
      <c r="AE14" s="211"/>
      <c r="AF14" s="211"/>
      <c r="AG14" s="211" t="s">
        <v>199</v>
      </c>
      <c r="AH14" s="211">
        <v>0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x14ac:dyDescent="0.2">
      <c r="A15" s="235" t="s">
        <v>171</v>
      </c>
      <c r="B15" s="236" t="s">
        <v>101</v>
      </c>
      <c r="C15" s="254" t="s">
        <v>102</v>
      </c>
      <c r="D15" s="237"/>
      <c r="E15" s="238"/>
      <c r="F15" s="239"/>
      <c r="G15" s="240">
        <f>SUMIF(AG16:AG21,"&lt;&gt;NOR",G16:G21)</f>
        <v>0</v>
      </c>
      <c r="H15" s="234"/>
      <c r="I15" s="234">
        <f>SUM(I16:I21)</f>
        <v>0</v>
      </c>
      <c r="J15" s="234"/>
      <c r="K15" s="234">
        <f>SUM(K16:K21)</f>
        <v>0</v>
      </c>
      <c r="L15" s="234"/>
      <c r="M15" s="234">
        <f>SUM(M16:M21)</f>
        <v>0</v>
      </c>
      <c r="N15" s="233"/>
      <c r="O15" s="233">
        <f>SUM(O16:O21)</f>
        <v>0.02</v>
      </c>
      <c r="P15" s="233"/>
      <c r="Q15" s="233">
        <f>SUM(Q16:Q21)</f>
        <v>1.29</v>
      </c>
      <c r="R15" s="234"/>
      <c r="S15" s="234"/>
      <c r="T15" s="234"/>
      <c r="U15" s="234"/>
      <c r="V15" s="234">
        <f>SUM(V16:V21)</f>
        <v>21.19</v>
      </c>
      <c r="W15" s="234"/>
      <c r="X15" s="234"/>
      <c r="Y15" s="234"/>
      <c r="AG15" t="s">
        <v>172</v>
      </c>
    </row>
    <row r="16" spans="1:60" outlineLevel="1" x14ac:dyDescent="0.2">
      <c r="A16" s="242">
        <v>3</v>
      </c>
      <c r="B16" s="243" t="s">
        <v>711</v>
      </c>
      <c r="C16" s="256" t="s">
        <v>712</v>
      </c>
      <c r="D16" s="244" t="s">
        <v>391</v>
      </c>
      <c r="E16" s="245">
        <v>15.5</v>
      </c>
      <c r="F16" s="246"/>
      <c r="G16" s="247">
        <f>ROUND(E16*F16,2)</f>
        <v>0</v>
      </c>
      <c r="H16" s="232"/>
      <c r="I16" s="231">
        <f>ROUND(E16*H16,2)</f>
        <v>0</v>
      </c>
      <c r="J16" s="232"/>
      <c r="K16" s="231">
        <f>ROUND(E16*J16,2)</f>
        <v>0</v>
      </c>
      <c r="L16" s="231">
        <v>21</v>
      </c>
      <c r="M16" s="231">
        <f>G16*(1+L16/100)</f>
        <v>0</v>
      </c>
      <c r="N16" s="230">
        <v>4.8999999999999998E-4</v>
      </c>
      <c r="O16" s="230">
        <f>ROUND(E16*N16,2)</f>
        <v>0.01</v>
      </c>
      <c r="P16" s="230">
        <v>1.7999999999999999E-2</v>
      </c>
      <c r="Q16" s="230">
        <f>ROUND(E16*P16,2)</f>
        <v>0.28000000000000003</v>
      </c>
      <c r="R16" s="231"/>
      <c r="S16" s="231" t="s">
        <v>176</v>
      </c>
      <c r="T16" s="231" t="s">
        <v>176</v>
      </c>
      <c r="U16" s="231">
        <v>0.34200000000000003</v>
      </c>
      <c r="V16" s="231">
        <f>ROUND(E16*U16,2)</f>
        <v>5.3</v>
      </c>
      <c r="W16" s="231"/>
      <c r="X16" s="231" t="s">
        <v>196</v>
      </c>
      <c r="Y16" s="231" t="s">
        <v>178</v>
      </c>
      <c r="Z16" s="211"/>
      <c r="AA16" s="211"/>
      <c r="AB16" s="211"/>
      <c r="AC16" s="211"/>
      <c r="AD16" s="211"/>
      <c r="AE16" s="211"/>
      <c r="AF16" s="211"/>
      <c r="AG16" s="211" t="s">
        <v>197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2" x14ac:dyDescent="0.2">
      <c r="A17" s="228"/>
      <c r="B17" s="229"/>
      <c r="C17" s="273" t="s">
        <v>705</v>
      </c>
      <c r="D17" s="264"/>
      <c r="E17" s="265">
        <v>3.5</v>
      </c>
      <c r="F17" s="231"/>
      <c r="G17" s="231"/>
      <c r="H17" s="231"/>
      <c r="I17" s="231"/>
      <c r="J17" s="231"/>
      <c r="K17" s="231"/>
      <c r="L17" s="231"/>
      <c r="M17" s="231"/>
      <c r="N17" s="230"/>
      <c r="O17" s="230"/>
      <c r="P17" s="230"/>
      <c r="Q17" s="230"/>
      <c r="R17" s="231"/>
      <c r="S17" s="231"/>
      <c r="T17" s="231"/>
      <c r="U17" s="231"/>
      <c r="V17" s="231"/>
      <c r="W17" s="231"/>
      <c r="X17" s="231"/>
      <c r="Y17" s="231"/>
      <c r="Z17" s="211"/>
      <c r="AA17" s="211"/>
      <c r="AB17" s="211"/>
      <c r="AC17" s="211"/>
      <c r="AD17" s="211"/>
      <c r="AE17" s="211"/>
      <c r="AF17" s="211"/>
      <c r="AG17" s="211" t="s">
        <v>199</v>
      </c>
      <c r="AH17" s="211">
        <v>0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3" x14ac:dyDescent="0.2">
      <c r="A18" s="228"/>
      <c r="B18" s="229"/>
      <c r="C18" s="273" t="s">
        <v>706</v>
      </c>
      <c r="D18" s="264"/>
      <c r="E18" s="265">
        <v>12</v>
      </c>
      <c r="F18" s="231"/>
      <c r="G18" s="231"/>
      <c r="H18" s="231"/>
      <c r="I18" s="231"/>
      <c r="J18" s="231"/>
      <c r="K18" s="231"/>
      <c r="L18" s="231"/>
      <c r="M18" s="231"/>
      <c r="N18" s="230"/>
      <c r="O18" s="230"/>
      <c r="P18" s="230"/>
      <c r="Q18" s="230"/>
      <c r="R18" s="231"/>
      <c r="S18" s="231"/>
      <c r="T18" s="231"/>
      <c r="U18" s="231"/>
      <c r="V18" s="231"/>
      <c r="W18" s="231"/>
      <c r="X18" s="231"/>
      <c r="Y18" s="231"/>
      <c r="Z18" s="211"/>
      <c r="AA18" s="211"/>
      <c r="AB18" s="211"/>
      <c r="AC18" s="211"/>
      <c r="AD18" s="211"/>
      <c r="AE18" s="211"/>
      <c r="AF18" s="211"/>
      <c r="AG18" s="211" t="s">
        <v>199</v>
      </c>
      <c r="AH18" s="211">
        <v>0</v>
      </c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">
      <c r="A19" s="242">
        <v>4</v>
      </c>
      <c r="B19" s="243" t="s">
        <v>713</v>
      </c>
      <c r="C19" s="256" t="s">
        <v>714</v>
      </c>
      <c r="D19" s="244" t="s">
        <v>391</v>
      </c>
      <c r="E19" s="245">
        <v>26.7</v>
      </c>
      <c r="F19" s="246"/>
      <c r="G19" s="247">
        <f>ROUND(E19*F19,2)</f>
        <v>0</v>
      </c>
      <c r="H19" s="232"/>
      <c r="I19" s="231">
        <f>ROUND(E19*H19,2)</f>
        <v>0</v>
      </c>
      <c r="J19" s="232"/>
      <c r="K19" s="231">
        <f>ROUND(E19*J19,2)</f>
        <v>0</v>
      </c>
      <c r="L19" s="231">
        <v>21</v>
      </c>
      <c r="M19" s="231">
        <f>G19*(1+L19/100)</f>
        <v>0</v>
      </c>
      <c r="N19" s="230">
        <v>4.8999999999999998E-4</v>
      </c>
      <c r="O19" s="230">
        <f>ROUND(E19*N19,2)</f>
        <v>0.01</v>
      </c>
      <c r="P19" s="230">
        <v>3.7999999999999999E-2</v>
      </c>
      <c r="Q19" s="230">
        <f>ROUND(E19*P19,2)</f>
        <v>1.01</v>
      </c>
      <c r="R19" s="231"/>
      <c r="S19" s="231" t="s">
        <v>176</v>
      </c>
      <c r="T19" s="231" t="s">
        <v>176</v>
      </c>
      <c r="U19" s="231">
        <v>0.59499999999999997</v>
      </c>
      <c r="V19" s="231">
        <f>ROUND(E19*U19,2)</f>
        <v>15.89</v>
      </c>
      <c r="W19" s="231"/>
      <c r="X19" s="231" t="s">
        <v>196</v>
      </c>
      <c r="Y19" s="231" t="s">
        <v>178</v>
      </c>
      <c r="Z19" s="211"/>
      <c r="AA19" s="211"/>
      <c r="AB19" s="211"/>
      <c r="AC19" s="211"/>
      <c r="AD19" s="211"/>
      <c r="AE19" s="211"/>
      <c r="AF19" s="211"/>
      <c r="AG19" s="211" t="s">
        <v>197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2" x14ac:dyDescent="0.2">
      <c r="A20" s="228"/>
      <c r="B20" s="229"/>
      <c r="C20" s="273" t="s">
        <v>709</v>
      </c>
      <c r="D20" s="264"/>
      <c r="E20" s="265">
        <v>12.5</v>
      </c>
      <c r="F20" s="231"/>
      <c r="G20" s="231"/>
      <c r="H20" s="231"/>
      <c r="I20" s="231"/>
      <c r="J20" s="231"/>
      <c r="K20" s="231"/>
      <c r="L20" s="231"/>
      <c r="M20" s="231"/>
      <c r="N20" s="230"/>
      <c r="O20" s="230"/>
      <c r="P20" s="230"/>
      <c r="Q20" s="230"/>
      <c r="R20" s="231"/>
      <c r="S20" s="231"/>
      <c r="T20" s="231"/>
      <c r="U20" s="231"/>
      <c r="V20" s="231"/>
      <c r="W20" s="231"/>
      <c r="X20" s="231"/>
      <c r="Y20" s="231"/>
      <c r="Z20" s="211"/>
      <c r="AA20" s="211"/>
      <c r="AB20" s="211"/>
      <c r="AC20" s="211"/>
      <c r="AD20" s="211"/>
      <c r="AE20" s="211"/>
      <c r="AF20" s="211"/>
      <c r="AG20" s="211" t="s">
        <v>199</v>
      </c>
      <c r="AH20" s="211">
        <v>0</v>
      </c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3" x14ac:dyDescent="0.2">
      <c r="A21" s="228"/>
      <c r="B21" s="229"/>
      <c r="C21" s="273" t="s">
        <v>710</v>
      </c>
      <c r="D21" s="264"/>
      <c r="E21" s="265">
        <v>14.2</v>
      </c>
      <c r="F21" s="231"/>
      <c r="G21" s="231"/>
      <c r="H21" s="231"/>
      <c r="I21" s="231"/>
      <c r="J21" s="231"/>
      <c r="K21" s="231"/>
      <c r="L21" s="231"/>
      <c r="M21" s="231"/>
      <c r="N21" s="230"/>
      <c r="O21" s="230"/>
      <c r="P21" s="230"/>
      <c r="Q21" s="230"/>
      <c r="R21" s="231"/>
      <c r="S21" s="231"/>
      <c r="T21" s="231"/>
      <c r="U21" s="231"/>
      <c r="V21" s="231"/>
      <c r="W21" s="231"/>
      <c r="X21" s="231"/>
      <c r="Y21" s="231"/>
      <c r="Z21" s="211"/>
      <c r="AA21" s="211"/>
      <c r="AB21" s="211"/>
      <c r="AC21" s="211"/>
      <c r="AD21" s="211"/>
      <c r="AE21" s="211"/>
      <c r="AF21" s="211"/>
      <c r="AG21" s="211" t="s">
        <v>199</v>
      </c>
      <c r="AH21" s="211">
        <v>0</v>
      </c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x14ac:dyDescent="0.2">
      <c r="A22" s="235" t="s">
        <v>171</v>
      </c>
      <c r="B22" s="236" t="s">
        <v>109</v>
      </c>
      <c r="C22" s="254" t="s">
        <v>110</v>
      </c>
      <c r="D22" s="237"/>
      <c r="E22" s="238"/>
      <c r="F22" s="239"/>
      <c r="G22" s="240">
        <f>SUMIF(AG23:AG28,"&lt;&gt;NOR",G23:G28)</f>
        <v>0</v>
      </c>
      <c r="H22" s="234"/>
      <c r="I22" s="234">
        <f>SUM(I23:I28)</f>
        <v>0</v>
      </c>
      <c r="J22" s="234"/>
      <c r="K22" s="234">
        <f>SUM(K23:K28)</f>
        <v>0</v>
      </c>
      <c r="L22" s="234"/>
      <c r="M22" s="234">
        <f>SUM(M23:M28)</f>
        <v>0</v>
      </c>
      <c r="N22" s="233"/>
      <c r="O22" s="233">
        <f>SUM(O23:O28)</f>
        <v>0.01</v>
      </c>
      <c r="P22" s="233"/>
      <c r="Q22" s="233">
        <f>SUM(Q23:Q28)</f>
        <v>0</v>
      </c>
      <c r="R22" s="234"/>
      <c r="S22" s="234"/>
      <c r="T22" s="234"/>
      <c r="U22" s="234"/>
      <c r="V22" s="234">
        <f>SUM(V23:V28)</f>
        <v>8.34</v>
      </c>
      <c r="W22" s="234"/>
      <c r="X22" s="234"/>
      <c r="Y22" s="234"/>
      <c r="AG22" t="s">
        <v>172</v>
      </c>
    </row>
    <row r="23" spans="1:60" outlineLevel="1" x14ac:dyDescent="0.2">
      <c r="A23" s="242">
        <v>5</v>
      </c>
      <c r="B23" s="243" t="s">
        <v>715</v>
      </c>
      <c r="C23" s="256" t="s">
        <v>716</v>
      </c>
      <c r="D23" s="244" t="s">
        <v>391</v>
      </c>
      <c r="E23" s="245">
        <v>10</v>
      </c>
      <c r="F23" s="246"/>
      <c r="G23" s="247">
        <f>ROUND(E23*F23,2)</f>
        <v>0</v>
      </c>
      <c r="H23" s="232"/>
      <c r="I23" s="231">
        <f>ROUND(E23*H23,2)</f>
        <v>0</v>
      </c>
      <c r="J23" s="232"/>
      <c r="K23" s="231">
        <f>ROUND(E23*J23,2)</f>
        <v>0</v>
      </c>
      <c r="L23" s="231">
        <v>21</v>
      </c>
      <c r="M23" s="231">
        <f>G23*(1+L23/100)</f>
        <v>0</v>
      </c>
      <c r="N23" s="230">
        <v>4.6999999999999999E-4</v>
      </c>
      <c r="O23" s="230">
        <f>ROUND(E23*N23,2)</f>
        <v>0</v>
      </c>
      <c r="P23" s="230">
        <v>0</v>
      </c>
      <c r="Q23" s="230">
        <f>ROUND(E23*P23,2)</f>
        <v>0</v>
      </c>
      <c r="R23" s="231"/>
      <c r="S23" s="231" t="s">
        <v>176</v>
      </c>
      <c r="T23" s="231" t="s">
        <v>176</v>
      </c>
      <c r="U23" s="231">
        <v>0.35899999999999999</v>
      </c>
      <c r="V23" s="231">
        <f>ROUND(E23*U23,2)</f>
        <v>3.59</v>
      </c>
      <c r="W23" s="231"/>
      <c r="X23" s="231" t="s">
        <v>196</v>
      </c>
      <c r="Y23" s="231" t="s">
        <v>178</v>
      </c>
      <c r="Z23" s="211"/>
      <c r="AA23" s="211"/>
      <c r="AB23" s="211"/>
      <c r="AC23" s="211"/>
      <c r="AD23" s="211"/>
      <c r="AE23" s="211"/>
      <c r="AF23" s="211"/>
      <c r="AG23" s="211" t="s">
        <v>197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2" x14ac:dyDescent="0.2">
      <c r="A24" s="228"/>
      <c r="B24" s="229"/>
      <c r="C24" s="273" t="s">
        <v>705</v>
      </c>
      <c r="D24" s="264"/>
      <c r="E24" s="265">
        <v>3.5</v>
      </c>
      <c r="F24" s="231"/>
      <c r="G24" s="231"/>
      <c r="H24" s="231"/>
      <c r="I24" s="231"/>
      <c r="J24" s="231"/>
      <c r="K24" s="231"/>
      <c r="L24" s="231"/>
      <c r="M24" s="231"/>
      <c r="N24" s="230"/>
      <c r="O24" s="230"/>
      <c r="P24" s="230"/>
      <c r="Q24" s="230"/>
      <c r="R24" s="231"/>
      <c r="S24" s="231"/>
      <c r="T24" s="231"/>
      <c r="U24" s="231"/>
      <c r="V24" s="231"/>
      <c r="W24" s="231"/>
      <c r="X24" s="231"/>
      <c r="Y24" s="231"/>
      <c r="Z24" s="211"/>
      <c r="AA24" s="211"/>
      <c r="AB24" s="211"/>
      <c r="AC24" s="211"/>
      <c r="AD24" s="211"/>
      <c r="AE24" s="211"/>
      <c r="AF24" s="211"/>
      <c r="AG24" s="211" t="s">
        <v>199</v>
      </c>
      <c r="AH24" s="211">
        <v>0</v>
      </c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3" x14ac:dyDescent="0.2">
      <c r="A25" s="228"/>
      <c r="B25" s="229"/>
      <c r="C25" s="273" t="s">
        <v>717</v>
      </c>
      <c r="D25" s="264"/>
      <c r="E25" s="265">
        <v>6.5</v>
      </c>
      <c r="F25" s="231"/>
      <c r="G25" s="231"/>
      <c r="H25" s="231"/>
      <c r="I25" s="231"/>
      <c r="J25" s="231"/>
      <c r="K25" s="231"/>
      <c r="L25" s="231"/>
      <c r="M25" s="231"/>
      <c r="N25" s="230"/>
      <c r="O25" s="230"/>
      <c r="P25" s="230"/>
      <c r="Q25" s="230"/>
      <c r="R25" s="231"/>
      <c r="S25" s="231"/>
      <c r="T25" s="231"/>
      <c r="U25" s="231"/>
      <c r="V25" s="231"/>
      <c r="W25" s="231"/>
      <c r="X25" s="231"/>
      <c r="Y25" s="231"/>
      <c r="Z25" s="211"/>
      <c r="AA25" s="211"/>
      <c r="AB25" s="211"/>
      <c r="AC25" s="211"/>
      <c r="AD25" s="211"/>
      <c r="AE25" s="211"/>
      <c r="AF25" s="211"/>
      <c r="AG25" s="211" t="s">
        <v>199</v>
      </c>
      <c r="AH25" s="211">
        <v>0</v>
      </c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 x14ac:dyDescent="0.2">
      <c r="A26" s="242">
        <v>6</v>
      </c>
      <c r="B26" s="243" t="s">
        <v>718</v>
      </c>
      <c r="C26" s="256" t="s">
        <v>719</v>
      </c>
      <c r="D26" s="244" t="s">
        <v>391</v>
      </c>
      <c r="E26" s="245">
        <v>10.5</v>
      </c>
      <c r="F26" s="246"/>
      <c r="G26" s="247">
        <f>ROUND(E26*F26,2)</f>
        <v>0</v>
      </c>
      <c r="H26" s="232"/>
      <c r="I26" s="231">
        <f>ROUND(E26*H26,2)</f>
        <v>0</v>
      </c>
      <c r="J26" s="232"/>
      <c r="K26" s="231">
        <f>ROUND(E26*J26,2)</f>
        <v>0</v>
      </c>
      <c r="L26" s="231">
        <v>21</v>
      </c>
      <c r="M26" s="231">
        <f>G26*(1+L26/100)</f>
        <v>0</v>
      </c>
      <c r="N26" s="230">
        <v>6.9999999999999999E-4</v>
      </c>
      <c r="O26" s="230">
        <f>ROUND(E26*N26,2)</f>
        <v>0.01</v>
      </c>
      <c r="P26" s="230">
        <v>0</v>
      </c>
      <c r="Q26" s="230">
        <f>ROUND(E26*P26,2)</f>
        <v>0</v>
      </c>
      <c r="R26" s="231"/>
      <c r="S26" s="231" t="s">
        <v>176</v>
      </c>
      <c r="T26" s="231" t="s">
        <v>176</v>
      </c>
      <c r="U26" s="231">
        <v>0.45200000000000001</v>
      </c>
      <c r="V26" s="231">
        <f>ROUND(E26*U26,2)</f>
        <v>4.75</v>
      </c>
      <c r="W26" s="231"/>
      <c r="X26" s="231" t="s">
        <v>196</v>
      </c>
      <c r="Y26" s="231" t="s">
        <v>178</v>
      </c>
      <c r="Z26" s="211"/>
      <c r="AA26" s="211"/>
      <c r="AB26" s="211"/>
      <c r="AC26" s="211"/>
      <c r="AD26" s="211"/>
      <c r="AE26" s="211"/>
      <c r="AF26" s="211"/>
      <c r="AG26" s="211" t="s">
        <v>197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2" x14ac:dyDescent="0.2">
      <c r="A27" s="228"/>
      <c r="B27" s="229"/>
      <c r="C27" s="273" t="s">
        <v>720</v>
      </c>
      <c r="D27" s="264"/>
      <c r="E27" s="265">
        <v>5</v>
      </c>
      <c r="F27" s="231"/>
      <c r="G27" s="231"/>
      <c r="H27" s="231"/>
      <c r="I27" s="231"/>
      <c r="J27" s="231"/>
      <c r="K27" s="231"/>
      <c r="L27" s="231"/>
      <c r="M27" s="231"/>
      <c r="N27" s="230"/>
      <c r="O27" s="230"/>
      <c r="P27" s="230"/>
      <c r="Q27" s="230"/>
      <c r="R27" s="231"/>
      <c r="S27" s="231"/>
      <c r="T27" s="231"/>
      <c r="U27" s="231"/>
      <c r="V27" s="231"/>
      <c r="W27" s="231"/>
      <c r="X27" s="231"/>
      <c r="Y27" s="231"/>
      <c r="Z27" s="211"/>
      <c r="AA27" s="211"/>
      <c r="AB27" s="211"/>
      <c r="AC27" s="211"/>
      <c r="AD27" s="211"/>
      <c r="AE27" s="211"/>
      <c r="AF27" s="211"/>
      <c r="AG27" s="211" t="s">
        <v>199</v>
      </c>
      <c r="AH27" s="211">
        <v>0</v>
      </c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3" x14ac:dyDescent="0.2">
      <c r="A28" s="228"/>
      <c r="B28" s="229"/>
      <c r="C28" s="273" t="s">
        <v>721</v>
      </c>
      <c r="D28" s="264"/>
      <c r="E28" s="265">
        <v>5.5</v>
      </c>
      <c r="F28" s="231"/>
      <c r="G28" s="231"/>
      <c r="H28" s="231"/>
      <c r="I28" s="231"/>
      <c r="J28" s="231"/>
      <c r="K28" s="231"/>
      <c r="L28" s="231"/>
      <c r="M28" s="231"/>
      <c r="N28" s="230"/>
      <c r="O28" s="230"/>
      <c r="P28" s="230"/>
      <c r="Q28" s="230"/>
      <c r="R28" s="231"/>
      <c r="S28" s="231"/>
      <c r="T28" s="231"/>
      <c r="U28" s="231"/>
      <c r="V28" s="231"/>
      <c r="W28" s="231"/>
      <c r="X28" s="231"/>
      <c r="Y28" s="231"/>
      <c r="Z28" s="211"/>
      <c r="AA28" s="211"/>
      <c r="AB28" s="211"/>
      <c r="AC28" s="211"/>
      <c r="AD28" s="211"/>
      <c r="AE28" s="211"/>
      <c r="AF28" s="211"/>
      <c r="AG28" s="211" t="s">
        <v>199</v>
      </c>
      <c r="AH28" s="211">
        <v>0</v>
      </c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x14ac:dyDescent="0.2">
      <c r="A29" s="235" t="s">
        <v>171</v>
      </c>
      <c r="B29" s="236" t="s">
        <v>111</v>
      </c>
      <c r="C29" s="254" t="s">
        <v>112</v>
      </c>
      <c r="D29" s="237"/>
      <c r="E29" s="238"/>
      <c r="F29" s="239"/>
      <c r="G29" s="240">
        <f>SUMIF(AG30:AG65,"&lt;&gt;NOR",G30:G65)</f>
        <v>0</v>
      </c>
      <c r="H29" s="234"/>
      <c r="I29" s="234">
        <f>SUM(I30:I65)</f>
        <v>0</v>
      </c>
      <c r="J29" s="234"/>
      <c r="K29" s="234">
        <f>SUM(K30:K65)</f>
        <v>0</v>
      </c>
      <c r="L29" s="234"/>
      <c r="M29" s="234">
        <f>SUM(M30:M65)</f>
        <v>0</v>
      </c>
      <c r="N29" s="233"/>
      <c r="O29" s="233">
        <f>SUM(O30:O65)</f>
        <v>7.0000000000000007E-2</v>
      </c>
      <c r="P29" s="233"/>
      <c r="Q29" s="233">
        <f>SUM(Q30:Q65)</f>
        <v>0</v>
      </c>
      <c r="R29" s="234"/>
      <c r="S29" s="234"/>
      <c r="T29" s="234"/>
      <c r="U29" s="234"/>
      <c r="V29" s="234">
        <f>SUM(V30:V65)</f>
        <v>52.13000000000001</v>
      </c>
      <c r="W29" s="234"/>
      <c r="X29" s="234"/>
      <c r="Y29" s="234"/>
      <c r="AG29" t="s">
        <v>172</v>
      </c>
    </row>
    <row r="30" spans="1:60" ht="22.5" outlineLevel="1" x14ac:dyDescent="0.2">
      <c r="A30" s="242">
        <v>7</v>
      </c>
      <c r="B30" s="243" t="s">
        <v>722</v>
      </c>
      <c r="C30" s="256" t="s">
        <v>723</v>
      </c>
      <c r="D30" s="244" t="s">
        <v>391</v>
      </c>
      <c r="E30" s="245">
        <v>14</v>
      </c>
      <c r="F30" s="246"/>
      <c r="G30" s="247">
        <f>ROUND(E30*F30,2)</f>
        <v>0</v>
      </c>
      <c r="H30" s="232"/>
      <c r="I30" s="231">
        <f>ROUND(E30*H30,2)</f>
        <v>0</v>
      </c>
      <c r="J30" s="232"/>
      <c r="K30" s="231">
        <f>ROUND(E30*J30,2)</f>
        <v>0</v>
      </c>
      <c r="L30" s="231">
        <v>21</v>
      </c>
      <c r="M30" s="231">
        <f>G30*(1+L30/100)</f>
        <v>0</v>
      </c>
      <c r="N30" s="230">
        <v>4.0999999999999999E-4</v>
      </c>
      <c r="O30" s="230">
        <f>ROUND(E30*N30,2)</f>
        <v>0.01</v>
      </c>
      <c r="P30" s="230">
        <v>0</v>
      </c>
      <c r="Q30" s="230">
        <f>ROUND(E30*P30,2)</f>
        <v>0</v>
      </c>
      <c r="R30" s="231"/>
      <c r="S30" s="231" t="s">
        <v>176</v>
      </c>
      <c r="T30" s="231" t="s">
        <v>176</v>
      </c>
      <c r="U30" s="231">
        <v>0.26</v>
      </c>
      <c r="V30" s="231">
        <f>ROUND(E30*U30,2)</f>
        <v>3.64</v>
      </c>
      <c r="W30" s="231"/>
      <c r="X30" s="231" t="s">
        <v>196</v>
      </c>
      <c r="Y30" s="231" t="s">
        <v>178</v>
      </c>
      <c r="Z30" s="211"/>
      <c r="AA30" s="211"/>
      <c r="AB30" s="211"/>
      <c r="AC30" s="211"/>
      <c r="AD30" s="211"/>
      <c r="AE30" s="211"/>
      <c r="AF30" s="211"/>
      <c r="AG30" s="211" t="s">
        <v>197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2" x14ac:dyDescent="0.2">
      <c r="A31" s="228"/>
      <c r="B31" s="229"/>
      <c r="C31" s="273" t="s">
        <v>724</v>
      </c>
      <c r="D31" s="264"/>
      <c r="E31" s="265">
        <v>6</v>
      </c>
      <c r="F31" s="231"/>
      <c r="G31" s="231"/>
      <c r="H31" s="231"/>
      <c r="I31" s="231"/>
      <c r="J31" s="231"/>
      <c r="K31" s="231"/>
      <c r="L31" s="231"/>
      <c r="M31" s="231"/>
      <c r="N31" s="230"/>
      <c r="O31" s="230"/>
      <c r="P31" s="230"/>
      <c r="Q31" s="230"/>
      <c r="R31" s="231"/>
      <c r="S31" s="231"/>
      <c r="T31" s="231"/>
      <c r="U31" s="231"/>
      <c r="V31" s="231"/>
      <c r="W31" s="231"/>
      <c r="X31" s="231"/>
      <c r="Y31" s="231"/>
      <c r="Z31" s="211"/>
      <c r="AA31" s="211"/>
      <c r="AB31" s="211"/>
      <c r="AC31" s="211"/>
      <c r="AD31" s="211"/>
      <c r="AE31" s="211"/>
      <c r="AF31" s="211"/>
      <c r="AG31" s="211" t="s">
        <v>199</v>
      </c>
      <c r="AH31" s="211">
        <v>0</v>
      </c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3" x14ac:dyDescent="0.2">
      <c r="A32" s="228"/>
      <c r="B32" s="229"/>
      <c r="C32" s="273" t="s">
        <v>725</v>
      </c>
      <c r="D32" s="264"/>
      <c r="E32" s="265">
        <v>8</v>
      </c>
      <c r="F32" s="231"/>
      <c r="G32" s="231"/>
      <c r="H32" s="231"/>
      <c r="I32" s="231"/>
      <c r="J32" s="231"/>
      <c r="K32" s="231"/>
      <c r="L32" s="231"/>
      <c r="M32" s="231"/>
      <c r="N32" s="230"/>
      <c r="O32" s="230"/>
      <c r="P32" s="230"/>
      <c r="Q32" s="230"/>
      <c r="R32" s="231"/>
      <c r="S32" s="231"/>
      <c r="T32" s="231"/>
      <c r="U32" s="231"/>
      <c r="V32" s="231"/>
      <c r="W32" s="231"/>
      <c r="X32" s="231"/>
      <c r="Y32" s="231"/>
      <c r="Z32" s="211"/>
      <c r="AA32" s="211"/>
      <c r="AB32" s="211"/>
      <c r="AC32" s="211"/>
      <c r="AD32" s="211"/>
      <c r="AE32" s="211"/>
      <c r="AF32" s="211"/>
      <c r="AG32" s="211" t="s">
        <v>199</v>
      </c>
      <c r="AH32" s="211">
        <v>0</v>
      </c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ht="22.5" outlineLevel="1" x14ac:dyDescent="0.2">
      <c r="A33" s="242">
        <v>8</v>
      </c>
      <c r="B33" s="243" t="s">
        <v>726</v>
      </c>
      <c r="C33" s="256" t="s">
        <v>727</v>
      </c>
      <c r="D33" s="244" t="s">
        <v>391</v>
      </c>
      <c r="E33" s="245">
        <v>78.400000000000006</v>
      </c>
      <c r="F33" s="246"/>
      <c r="G33" s="247">
        <f>ROUND(E33*F33,2)</f>
        <v>0</v>
      </c>
      <c r="H33" s="232"/>
      <c r="I33" s="231">
        <f>ROUND(E33*H33,2)</f>
        <v>0</v>
      </c>
      <c r="J33" s="232"/>
      <c r="K33" s="231">
        <f>ROUND(E33*J33,2)</f>
        <v>0</v>
      </c>
      <c r="L33" s="231">
        <v>21</v>
      </c>
      <c r="M33" s="231">
        <f>G33*(1+L33/100)</f>
        <v>0</v>
      </c>
      <c r="N33" s="230">
        <v>5.2999999999999998E-4</v>
      </c>
      <c r="O33" s="230">
        <f>ROUND(E33*N33,2)</f>
        <v>0.04</v>
      </c>
      <c r="P33" s="230">
        <v>0</v>
      </c>
      <c r="Q33" s="230">
        <f>ROUND(E33*P33,2)</f>
        <v>0</v>
      </c>
      <c r="R33" s="231"/>
      <c r="S33" s="231" t="s">
        <v>176</v>
      </c>
      <c r="T33" s="231" t="s">
        <v>176</v>
      </c>
      <c r="U33" s="231">
        <v>0.28000000000000003</v>
      </c>
      <c r="V33" s="231">
        <f>ROUND(E33*U33,2)</f>
        <v>21.95</v>
      </c>
      <c r="W33" s="231"/>
      <c r="X33" s="231" t="s">
        <v>196</v>
      </c>
      <c r="Y33" s="231" t="s">
        <v>178</v>
      </c>
      <c r="Z33" s="211"/>
      <c r="AA33" s="211"/>
      <c r="AB33" s="211"/>
      <c r="AC33" s="211"/>
      <c r="AD33" s="211"/>
      <c r="AE33" s="211"/>
      <c r="AF33" s="211"/>
      <c r="AG33" s="211" t="s">
        <v>197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outlineLevel="2" x14ac:dyDescent="0.2">
      <c r="A34" s="228"/>
      <c r="B34" s="229"/>
      <c r="C34" s="273" t="s">
        <v>728</v>
      </c>
      <c r="D34" s="264"/>
      <c r="E34" s="265">
        <v>6</v>
      </c>
      <c r="F34" s="231"/>
      <c r="G34" s="231"/>
      <c r="H34" s="231"/>
      <c r="I34" s="231"/>
      <c r="J34" s="231"/>
      <c r="K34" s="231"/>
      <c r="L34" s="231"/>
      <c r="M34" s="231"/>
      <c r="N34" s="230"/>
      <c r="O34" s="230"/>
      <c r="P34" s="230"/>
      <c r="Q34" s="230"/>
      <c r="R34" s="231"/>
      <c r="S34" s="231"/>
      <c r="T34" s="231"/>
      <c r="U34" s="231"/>
      <c r="V34" s="231"/>
      <c r="W34" s="231"/>
      <c r="X34" s="231"/>
      <c r="Y34" s="231"/>
      <c r="Z34" s="211"/>
      <c r="AA34" s="211"/>
      <c r="AB34" s="211"/>
      <c r="AC34" s="211"/>
      <c r="AD34" s="211"/>
      <c r="AE34" s="211"/>
      <c r="AF34" s="211"/>
      <c r="AG34" s="211" t="s">
        <v>199</v>
      </c>
      <c r="AH34" s="211">
        <v>0</v>
      </c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3" x14ac:dyDescent="0.2">
      <c r="A35" s="228"/>
      <c r="B35" s="229"/>
      <c r="C35" s="273" t="s">
        <v>729</v>
      </c>
      <c r="D35" s="264"/>
      <c r="E35" s="265">
        <v>24</v>
      </c>
      <c r="F35" s="231"/>
      <c r="G35" s="231"/>
      <c r="H35" s="231"/>
      <c r="I35" s="231"/>
      <c r="J35" s="231"/>
      <c r="K35" s="231"/>
      <c r="L35" s="231"/>
      <c r="M35" s="231"/>
      <c r="N35" s="230"/>
      <c r="O35" s="230"/>
      <c r="P35" s="230"/>
      <c r="Q35" s="230"/>
      <c r="R35" s="231"/>
      <c r="S35" s="231"/>
      <c r="T35" s="231"/>
      <c r="U35" s="231"/>
      <c r="V35" s="231"/>
      <c r="W35" s="231"/>
      <c r="X35" s="231"/>
      <c r="Y35" s="231"/>
      <c r="Z35" s="211"/>
      <c r="AA35" s="211"/>
      <c r="AB35" s="211"/>
      <c r="AC35" s="211"/>
      <c r="AD35" s="211"/>
      <c r="AE35" s="211"/>
      <c r="AF35" s="211"/>
      <c r="AG35" s="211" t="s">
        <v>199</v>
      </c>
      <c r="AH35" s="211">
        <v>0</v>
      </c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3" x14ac:dyDescent="0.2">
      <c r="A36" s="228"/>
      <c r="B36" s="229"/>
      <c r="C36" s="273" t="s">
        <v>730</v>
      </c>
      <c r="D36" s="264"/>
      <c r="E36" s="265">
        <v>19</v>
      </c>
      <c r="F36" s="231"/>
      <c r="G36" s="231"/>
      <c r="H36" s="231"/>
      <c r="I36" s="231"/>
      <c r="J36" s="231"/>
      <c r="K36" s="231"/>
      <c r="L36" s="231"/>
      <c r="M36" s="231"/>
      <c r="N36" s="230"/>
      <c r="O36" s="230"/>
      <c r="P36" s="230"/>
      <c r="Q36" s="230"/>
      <c r="R36" s="231"/>
      <c r="S36" s="231"/>
      <c r="T36" s="231"/>
      <c r="U36" s="231"/>
      <c r="V36" s="231"/>
      <c r="W36" s="231"/>
      <c r="X36" s="231"/>
      <c r="Y36" s="231"/>
      <c r="Z36" s="211"/>
      <c r="AA36" s="211"/>
      <c r="AB36" s="211"/>
      <c r="AC36" s="211"/>
      <c r="AD36" s="211"/>
      <c r="AE36" s="211"/>
      <c r="AF36" s="211"/>
      <c r="AG36" s="211" t="s">
        <v>199</v>
      </c>
      <c r="AH36" s="211">
        <v>0</v>
      </c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outlineLevel="3" x14ac:dyDescent="0.2">
      <c r="A37" s="228"/>
      <c r="B37" s="229"/>
      <c r="C37" s="273" t="s">
        <v>731</v>
      </c>
      <c r="D37" s="264"/>
      <c r="E37" s="265">
        <v>5</v>
      </c>
      <c r="F37" s="231"/>
      <c r="G37" s="231"/>
      <c r="H37" s="231"/>
      <c r="I37" s="231"/>
      <c r="J37" s="231"/>
      <c r="K37" s="231"/>
      <c r="L37" s="231"/>
      <c r="M37" s="231"/>
      <c r="N37" s="230"/>
      <c r="O37" s="230"/>
      <c r="P37" s="230"/>
      <c r="Q37" s="230"/>
      <c r="R37" s="231"/>
      <c r="S37" s="231"/>
      <c r="T37" s="231"/>
      <c r="U37" s="231"/>
      <c r="V37" s="231"/>
      <c r="W37" s="231"/>
      <c r="X37" s="231"/>
      <c r="Y37" s="231"/>
      <c r="Z37" s="211"/>
      <c r="AA37" s="211"/>
      <c r="AB37" s="211"/>
      <c r="AC37" s="211"/>
      <c r="AD37" s="211"/>
      <c r="AE37" s="211"/>
      <c r="AF37" s="211"/>
      <c r="AG37" s="211" t="s">
        <v>199</v>
      </c>
      <c r="AH37" s="211">
        <v>0</v>
      </c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3" x14ac:dyDescent="0.2">
      <c r="A38" s="228"/>
      <c r="B38" s="229"/>
      <c r="C38" s="273" t="s">
        <v>732</v>
      </c>
      <c r="D38" s="264"/>
      <c r="E38" s="265">
        <v>24.4</v>
      </c>
      <c r="F38" s="231"/>
      <c r="G38" s="231"/>
      <c r="H38" s="231"/>
      <c r="I38" s="231"/>
      <c r="J38" s="231"/>
      <c r="K38" s="231"/>
      <c r="L38" s="231"/>
      <c r="M38" s="231"/>
      <c r="N38" s="230"/>
      <c r="O38" s="230"/>
      <c r="P38" s="230"/>
      <c r="Q38" s="230"/>
      <c r="R38" s="231"/>
      <c r="S38" s="231"/>
      <c r="T38" s="231"/>
      <c r="U38" s="231"/>
      <c r="V38" s="231"/>
      <c r="W38" s="231"/>
      <c r="X38" s="231"/>
      <c r="Y38" s="231"/>
      <c r="Z38" s="211"/>
      <c r="AA38" s="211"/>
      <c r="AB38" s="211"/>
      <c r="AC38" s="211"/>
      <c r="AD38" s="211"/>
      <c r="AE38" s="211"/>
      <c r="AF38" s="211"/>
      <c r="AG38" s="211" t="s">
        <v>199</v>
      </c>
      <c r="AH38" s="211">
        <v>0</v>
      </c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ht="22.5" outlineLevel="1" x14ac:dyDescent="0.2">
      <c r="A39" s="242">
        <v>9</v>
      </c>
      <c r="B39" s="243" t="s">
        <v>733</v>
      </c>
      <c r="C39" s="256" t="s">
        <v>734</v>
      </c>
      <c r="D39" s="244" t="s">
        <v>391</v>
      </c>
      <c r="E39" s="245">
        <v>14</v>
      </c>
      <c r="F39" s="246"/>
      <c r="G39" s="247">
        <f>ROUND(E39*F39,2)</f>
        <v>0</v>
      </c>
      <c r="H39" s="232"/>
      <c r="I39" s="231">
        <f>ROUND(E39*H39,2)</f>
        <v>0</v>
      </c>
      <c r="J39" s="232"/>
      <c r="K39" s="231">
        <f>ROUND(E39*J39,2)</f>
        <v>0</v>
      </c>
      <c r="L39" s="231">
        <v>21</v>
      </c>
      <c r="M39" s="231">
        <f>G39*(1+L39/100)</f>
        <v>0</v>
      </c>
      <c r="N39" s="230">
        <v>2.0000000000000002E-5</v>
      </c>
      <c r="O39" s="230">
        <f>ROUND(E39*N39,2)</f>
        <v>0</v>
      </c>
      <c r="P39" s="230">
        <v>0</v>
      </c>
      <c r="Q39" s="230">
        <f>ROUND(E39*P39,2)</f>
        <v>0</v>
      </c>
      <c r="R39" s="231"/>
      <c r="S39" s="231" t="s">
        <v>176</v>
      </c>
      <c r="T39" s="231" t="s">
        <v>176</v>
      </c>
      <c r="U39" s="231">
        <v>0.13</v>
      </c>
      <c r="V39" s="231">
        <f>ROUND(E39*U39,2)</f>
        <v>1.82</v>
      </c>
      <c r="W39" s="231"/>
      <c r="X39" s="231" t="s">
        <v>196</v>
      </c>
      <c r="Y39" s="231" t="s">
        <v>178</v>
      </c>
      <c r="Z39" s="211"/>
      <c r="AA39" s="211"/>
      <c r="AB39" s="211"/>
      <c r="AC39" s="211"/>
      <c r="AD39" s="211"/>
      <c r="AE39" s="211"/>
      <c r="AF39" s="211"/>
      <c r="AG39" s="211" t="s">
        <v>197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outlineLevel="2" x14ac:dyDescent="0.2">
      <c r="A40" s="228"/>
      <c r="B40" s="229"/>
      <c r="C40" s="273" t="s">
        <v>724</v>
      </c>
      <c r="D40" s="264"/>
      <c r="E40" s="265">
        <v>6</v>
      </c>
      <c r="F40" s="231"/>
      <c r="G40" s="231"/>
      <c r="H40" s="231"/>
      <c r="I40" s="231"/>
      <c r="J40" s="231"/>
      <c r="K40" s="231"/>
      <c r="L40" s="231"/>
      <c r="M40" s="231"/>
      <c r="N40" s="230"/>
      <c r="O40" s="230"/>
      <c r="P40" s="230"/>
      <c r="Q40" s="230"/>
      <c r="R40" s="231"/>
      <c r="S40" s="231"/>
      <c r="T40" s="231"/>
      <c r="U40" s="231"/>
      <c r="V40" s="231"/>
      <c r="W40" s="231"/>
      <c r="X40" s="231"/>
      <c r="Y40" s="231"/>
      <c r="Z40" s="211"/>
      <c r="AA40" s="211"/>
      <c r="AB40" s="211"/>
      <c r="AC40" s="211"/>
      <c r="AD40" s="211"/>
      <c r="AE40" s="211"/>
      <c r="AF40" s="211"/>
      <c r="AG40" s="211" t="s">
        <v>199</v>
      </c>
      <c r="AH40" s="211">
        <v>0</v>
      </c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3" x14ac:dyDescent="0.2">
      <c r="A41" s="228"/>
      <c r="B41" s="229"/>
      <c r="C41" s="273" t="s">
        <v>725</v>
      </c>
      <c r="D41" s="264"/>
      <c r="E41" s="265">
        <v>8</v>
      </c>
      <c r="F41" s="231"/>
      <c r="G41" s="231"/>
      <c r="H41" s="231"/>
      <c r="I41" s="231"/>
      <c r="J41" s="231"/>
      <c r="K41" s="231"/>
      <c r="L41" s="231"/>
      <c r="M41" s="231"/>
      <c r="N41" s="230"/>
      <c r="O41" s="230"/>
      <c r="P41" s="230"/>
      <c r="Q41" s="230"/>
      <c r="R41" s="231"/>
      <c r="S41" s="231"/>
      <c r="T41" s="231"/>
      <c r="U41" s="231"/>
      <c r="V41" s="231"/>
      <c r="W41" s="231"/>
      <c r="X41" s="231"/>
      <c r="Y41" s="231"/>
      <c r="Z41" s="211"/>
      <c r="AA41" s="211"/>
      <c r="AB41" s="211"/>
      <c r="AC41" s="211"/>
      <c r="AD41" s="211"/>
      <c r="AE41" s="211"/>
      <c r="AF41" s="211"/>
      <c r="AG41" s="211" t="s">
        <v>199</v>
      </c>
      <c r="AH41" s="211">
        <v>0</v>
      </c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ht="22.5" outlineLevel="1" x14ac:dyDescent="0.2">
      <c r="A42" s="242">
        <v>10</v>
      </c>
      <c r="B42" s="243" t="s">
        <v>733</v>
      </c>
      <c r="C42" s="256" t="s">
        <v>735</v>
      </c>
      <c r="D42" s="244" t="s">
        <v>391</v>
      </c>
      <c r="E42" s="245">
        <v>78.400000000000006</v>
      </c>
      <c r="F42" s="246"/>
      <c r="G42" s="247">
        <f>ROUND(E42*F42,2)</f>
        <v>0</v>
      </c>
      <c r="H42" s="232"/>
      <c r="I42" s="231">
        <f>ROUND(E42*H42,2)</f>
        <v>0</v>
      </c>
      <c r="J42" s="232"/>
      <c r="K42" s="231">
        <f>ROUND(E42*J42,2)</f>
        <v>0</v>
      </c>
      <c r="L42" s="231">
        <v>21</v>
      </c>
      <c r="M42" s="231">
        <f>G42*(1+L42/100)</f>
        <v>0</v>
      </c>
      <c r="N42" s="230">
        <v>6.0000000000000002E-5</v>
      </c>
      <c r="O42" s="230">
        <f>ROUND(E42*N42,2)</f>
        <v>0</v>
      </c>
      <c r="P42" s="230">
        <v>0</v>
      </c>
      <c r="Q42" s="230">
        <f>ROUND(E42*P42,2)</f>
        <v>0</v>
      </c>
      <c r="R42" s="231"/>
      <c r="S42" s="231" t="s">
        <v>176</v>
      </c>
      <c r="T42" s="231" t="s">
        <v>176</v>
      </c>
      <c r="U42" s="231">
        <v>0.13</v>
      </c>
      <c r="V42" s="231">
        <f>ROUND(E42*U42,2)</f>
        <v>10.19</v>
      </c>
      <c r="W42" s="231"/>
      <c r="X42" s="231" t="s">
        <v>196</v>
      </c>
      <c r="Y42" s="231" t="s">
        <v>178</v>
      </c>
      <c r="Z42" s="211"/>
      <c r="AA42" s="211"/>
      <c r="AB42" s="211"/>
      <c r="AC42" s="211"/>
      <c r="AD42" s="211"/>
      <c r="AE42" s="211"/>
      <c r="AF42" s="211"/>
      <c r="AG42" s="211" t="s">
        <v>197</v>
      </c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outlineLevel="2" x14ac:dyDescent="0.2">
      <c r="A43" s="228"/>
      <c r="B43" s="229"/>
      <c r="C43" s="273" t="s">
        <v>728</v>
      </c>
      <c r="D43" s="264"/>
      <c r="E43" s="265">
        <v>6</v>
      </c>
      <c r="F43" s="231"/>
      <c r="G43" s="231"/>
      <c r="H43" s="231"/>
      <c r="I43" s="231"/>
      <c r="J43" s="231"/>
      <c r="K43" s="231"/>
      <c r="L43" s="231"/>
      <c r="M43" s="231"/>
      <c r="N43" s="230"/>
      <c r="O43" s="230"/>
      <c r="P43" s="230"/>
      <c r="Q43" s="230"/>
      <c r="R43" s="231"/>
      <c r="S43" s="231"/>
      <c r="T43" s="231"/>
      <c r="U43" s="231"/>
      <c r="V43" s="231"/>
      <c r="W43" s="231"/>
      <c r="X43" s="231"/>
      <c r="Y43" s="231"/>
      <c r="Z43" s="211"/>
      <c r="AA43" s="211"/>
      <c r="AB43" s="211"/>
      <c r="AC43" s="211"/>
      <c r="AD43" s="211"/>
      <c r="AE43" s="211"/>
      <c r="AF43" s="211"/>
      <c r="AG43" s="211" t="s">
        <v>199</v>
      </c>
      <c r="AH43" s="211">
        <v>0</v>
      </c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outlineLevel="3" x14ac:dyDescent="0.2">
      <c r="A44" s="228"/>
      <c r="B44" s="229"/>
      <c r="C44" s="273" t="s">
        <v>729</v>
      </c>
      <c r="D44" s="264"/>
      <c r="E44" s="265">
        <v>24</v>
      </c>
      <c r="F44" s="231"/>
      <c r="G44" s="231"/>
      <c r="H44" s="231"/>
      <c r="I44" s="231"/>
      <c r="J44" s="231"/>
      <c r="K44" s="231"/>
      <c r="L44" s="231"/>
      <c r="M44" s="231"/>
      <c r="N44" s="230"/>
      <c r="O44" s="230"/>
      <c r="P44" s="230"/>
      <c r="Q44" s="230"/>
      <c r="R44" s="231"/>
      <c r="S44" s="231"/>
      <c r="T44" s="231"/>
      <c r="U44" s="231"/>
      <c r="V44" s="231"/>
      <c r="W44" s="231"/>
      <c r="X44" s="231"/>
      <c r="Y44" s="231"/>
      <c r="Z44" s="211"/>
      <c r="AA44" s="211"/>
      <c r="AB44" s="211"/>
      <c r="AC44" s="211"/>
      <c r="AD44" s="211"/>
      <c r="AE44" s="211"/>
      <c r="AF44" s="211"/>
      <c r="AG44" s="211" t="s">
        <v>199</v>
      </c>
      <c r="AH44" s="211">
        <v>0</v>
      </c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outlineLevel="3" x14ac:dyDescent="0.2">
      <c r="A45" s="228"/>
      <c r="B45" s="229"/>
      <c r="C45" s="273" t="s">
        <v>730</v>
      </c>
      <c r="D45" s="264"/>
      <c r="E45" s="265">
        <v>19</v>
      </c>
      <c r="F45" s="231"/>
      <c r="G45" s="231"/>
      <c r="H45" s="231"/>
      <c r="I45" s="231"/>
      <c r="J45" s="231"/>
      <c r="K45" s="231"/>
      <c r="L45" s="231"/>
      <c r="M45" s="231"/>
      <c r="N45" s="230"/>
      <c r="O45" s="230"/>
      <c r="P45" s="230"/>
      <c r="Q45" s="230"/>
      <c r="R45" s="231"/>
      <c r="S45" s="231"/>
      <c r="T45" s="231"/>
      <c r="U45" s="231"/>
      <c r="V45" s="231"/>
      <c r="W45" s="231"/>
      <c r="X45" s="231"/>
      <c r="Y45" s="231"/>
      <c r="Z45" s="211"/>
      <c r="AA45" s="211"/>
      <c r="AB45" s="211"/>
      <c r="AC45" s="211"/>
      <c r="AD45" s="211"/>
      <c r="AE45" s="211"/>
      <c r="AF45" s="211"/>
      <c r="AG45" s="211" t="s">
        <v>199</v>
      </c>
      <c r="AH45" s="211">
        <v>0</v>
      </c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outlineLevel="3" x14ac:dyDescent="0.2">
      <c r="A46" s="228"/>
      <c r="B46" s="229"/>
      <c r="C46" s="273" t="s">
        <v>731</v>
      </c>
      <c r="D46" s="264"/>
      <c r="E46" s="265">
        <v>5</v>
      </c>
      <c r="F46" s="231"/>
      <c r="G46" s="231"/>
      <c r="H46" s="231"/>
      <c r="I46" s="231"/>
      <c r="J46" s="231"/>
      <c r="K46" s="231"/>
      <c r="L46" s="231"/>
      <c r="M46" s="231"/>
      <c r="N46" s="230"/>
      <c r="O46" s="230"/>
      <c r="P46" s="230"/>
      <c r="Q46" s="230"/>
      <c r="R46" s="231"/>
      <c r="S46" s="231"/>
      <c r="T46" s="231"/>
      <c r="U46" s="231"/>
      <c r="V46" s="231"/>
      <c r="W46" s="231"/>
      <c r="X46" s="231"/>
      <c r="Y46" s="231"/>
      <c r="Z46" s="211"/>
      <c r="AA46" s="211"/>
      <c r="AB46" s="211"/>
      <c r="AC46" s="211"/>
      <c r="AD46" s="211"/>
      <c r="AE46" s="211"/>
      <c r="AF46" s="211"/>
      <c r="AG46" s="211" t="s">
        <v>199</v>
      </c>
      <c r="AH46" s="211">
        <v>0</v>
      </c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outlineLevel="3" x14ac:dyDescent="0.2">
      <c r="A47" s="228"/>
      <c r="B47" s="229"/>
      <c r="C47" s="273" t="s">
        <v>732</v>
      </c>
      <c r="D47" s="264"/>
      <c r="E47" s="265">
        <v>24.4</v>
      </c>
      <c r="F47" s="231"/>
      <c r="G47" s="231"/>
      <c r="H47" s="231"/>
      <c r="I47" s="231"/>
      <c r="J47" s="231"/>
      <c r="K47" s="231"/>
      <c r="L47" s="231"/>
      <c r="M47" s="231"/>
      <c r="N47" s="230"/>
      <c r="O47" s="230"/>
      <c r="P47" s="230"/>
      <c r="Q47" s="230"/>
      <c r="R47" s="231"/>
      <c r="S47" s="231"/>
      <c r="T47" s="231"/>
      <c r="U47" s="231"/>
      <c r="V47" s="231"/>
      <c r="W47" s="231"/>
      <c r="X47" s="231"/>
      <c r="Y47" s="231"/>
      <c r="Z47" s="211"/>
      <c r="AA47" s="211"/>
      <c r="AB47" s="211"/>
      <c r="AC47" s="211"/>
      <c r="AD47" s="211"/>
      <c r="AE47" s="211"/>
      <c r="AF47" s="211"/>
      <c r="AG47" s="211" t="s">
        <v>199</v>
      </c>
      <c r="AH47" s="211">
        <v>0</v>
      </c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outlineLevel="1" x14ac:dyDescent="0.2">
      <c r="A48" s="248">
        <v>11</v>
      </c>
      <c r="B48" s="249" t="s">
        <v>736</v>
      </c>
      <c r="C48" s="255" t="s">
        <v>737</v>
      </c>
      <c r="D48" s="250" t="s">
        <v>738</v>
      </c>
      <c r="E48" s="251">
        <v>11</v>
      </c>
      <c r="F48" s="252"/>
      <c r="G48" s="253">
        <f>ROUND(E48*F48,2)</f>
        <v>0</v>
      </c>
      <c r="H48" s="232"/>
      <c r="I48" s="231">
        <f>ROUND(E48*H48,2)</f>
        <v>0</v>
      </c>
      <c r="J48" s="232"/>
      <c r="K48" s="231">
        <f>ROUND(E48*J48,2)</f>
        <v>0</v>
      </c>
      <c r="L48" s="231">
        <v>21</v>
      </c>
      <c r="M48" s="231">
        <f>G48*(1+L48/100)</f>
        <v>0</v>
      </c>
      <c r="N48" s="230">
        <v>1.48E-3</v>
      </c>
      <c r="O48" s="230">
        <f>ROUND(E48*N48,2)</f>
        <v>0.02</v>
      </c>
      <c r="P48" s="230">
        <v>0</v>
      </c>
      <c r="Q48" s="230">
        <f>ROUND(E48*P48,2)</f>
        <v>0</v>
      </c>
      <c r="R48" s="231"/>
      <c r="S48" s="231" t="s">
        <v>176</v>
      </c>
      <c r="T48" s="231" t="s">
        <v>176</v>
      </c>
      <c r="U48" s="231">
        <v>0.54</v>
      </c>
      <c r="V48" s="231">
        <f>ROUND(E48*U48,2)</f>
        <v>5.94</v>
      </c>
      <c r="W48" s="231"/>
      <c r="X48" s="231" t="s">
        <v>196</v>
      </c>
      <c r="Y48" s="231" t="s">
        <v>178</v>
      </c>
      <c r="Z48" s="211"/>
      <c r="AA48" s="211"/>
      <c r="AB48" s="211"/>
      <c r="AC48" s="211"/>
      <c r="AD48" s="211"/>
      <c r="AE48" s="211"/>
      <c r="AF48" s="211"/>
      <c r="AG48" s="211" t="s">
        <v>197</v>
      </c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42">
        <v>12</v>
      </c>
      <c r="B49" s="243" t="s">
        <v>739</v>
      </c>
      <c r="C49" s="256" t="s">
        <v>740</v>
      </c>
      <c r="D49" s="244" t="s">
        <v>391</v>
      </c>
      <c r="E49" s="245">
        <v>92.4</v>
      </c>
      <c r="F49" s="246"/>
      <c r="G49" s="247">
        <f>ROUND(E49*F49,2)</f>
        <v>0</v>
      </c>
      <c r="H49" s="232"/>
      <c r="I49" s="231">
        <f>ROUND(E49*H49,2)</f>
        <v>0</v>
      </c>
      <c r="J49" s="232"/>
      <c r="K49" s="231">
        <f>ROUND(E49*J49,2)</f>
        <v>0</v>
      </c>
      <c r="L49" s="231">
        <v>21</v>
      </c>
      <c r="M49" s="231">
        <f>G49*(1+L49/100)</f>
        <v>0</v>
      </c>
      <c r="N49" s="230">
        <v>0</v>
      </c>
      <c r="O49" s="230">
        <f>ROUND(E49*N49,2)</f>
        <v>0</v>
      </c>
      <c r="P49" s="230">
        <v>0</v>
      </c>
      <c r="Q49" s="230">
        <f>ROUND(E49*P49,2)</f>
        <v>0</v>
      </c>
      <c r="R49" s="231"/>
      <c r="S49" s="231" t="s">
        <v>176</v>
      </c>
      <c r="T49" s="231" t="s">
        <v>176</v>
      </c>
      <c r="U49" s="231">
        <v>0.03</v>
      </c>
      <c r="V49" s="231">
        <f>ROUND(E49*U49,2)</f>
        <v>2.77</v>
      </c>
      <c r="W49" s="231"/>
      <c r="X49" s="231" t="s">
        <v>196</v>
      </c>
      <c r="Y49" s="231" t="s">
        <v>178</v>
      </c>
      <c r="Z49" s="211"/>
      <c r="AA49" s="211"/>
      <c r="AB49" s="211"/>
      <c r="AC49" s="211"/>
      <c r="AD49" s="211"/>
      <c r="AE49" s="211"/>
      <c r="AF49" s="211"/>
      <c r="AG49" s="211" t="s">
        <v>197</v>
      </c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2" x14ac:dyDescent="0.2">
      <c r="A50" s="228"/>
      <c r="B50" s="229"/>
      <c r="C50" s="273" t="s">
        <v>724</v>
      </c>
      <c r="D50" s="264"/>
      <c r="E50" s="265">
        <v>6</v>
      </c>
      <c r="F50" s="231"/>
      <c r="G50" s="231"/>
      <c r="H50" s="231"/>
      <c r="I50" s="231"/>
      <c r="J50" s="231"/>
      <c r="K50" s="231"/>
      <c r="L50" s="231"/>
      <c r="M50" s="231"/>
      <c r="N50" s="230"/>
      <c r="O50" s="230"/>
      <c r="P50" s="230"/>
      <c r="Q50" s="230"/>
      <c r="R50" s="231"/>
      <c r="S50" s="231"/>
      <c r="T50" s="231"/>
      <c r="U50" s="231"/>
      <c r="V50" s="231"/>
      <c r="W50" s="231"/>
      <c r="X50" s="231"/>
      <c r="Y50" s="231"/>
      <c r="Z50" s="211"/>
      <c r="AA50" s="211"/>
      <c r="AB50" s="211"/>
      <c r="AC50" s="211"/>
      <c r="AD50" s="211"/>
      <c r="AE50" s="211"/>
      <c r="AF50" s="211"/>
      <c r="AG50" s="211" t="s">
        <v>199</v>
      </c>
      <c r="AH50" s="211">
        <v>0</v>
      </c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outlineLevel="3" x14ac:dyDescent="0.2">
      <c r="A51" s="228"/>
      <c r="B51" s="229"/>
      <c r="C51" s="273" t="s">
        <v>725</v>
      </c>
      <c r="D51" s="264"/>
      <c r="E51" s="265">
        <v>8</v>
      </c>
      <c r="F51" s="231"/>
      <c r="G51" s="231"/>
      <c r="H51" s="231"/>
      <c r="I51" s="231"/>
      <c r="J51" s="231"/>
      <c r="K51" s="231"/>
      <c r="L51" s="231"/>
      <c r="M51" s="231"/>
      <c r="N51" s="230"/>
      <c r="O51" s="230"/>
      <c r="P51" s="230"/>
      <c r="Q51" s="230"/>
      <c r="R51" s="231"/>
      <c r="S51" s="231"/>
      <c r="T51" s="231"/>
      <c r="U51" s="231"/>
      <c r="V51" s="231"/>
      <c r="W51" s="231"/>
      <c r="X51" s="231"/>
      <c r="Y51" s="231"/>
      <c r="Z51" s="211"/>
      <c r="AA51" s="211"/>
      <c r="AB51" s="211"/>
      <c r="AC51" s="211"/>
      <c r="AD51" s="211"/>
      <c r="AE51" s="211"/>
      <c r="AF51" s="211"/>
      <c r="AG51" s="211" t="s">
        <v>199</v>
      </c>
      <c r="AH51" s="211">
        <v>0</v>
      </c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outlineLevel="3" x14ac:dyDescent="0.2">
      <c r="A52" s="228"/>
      <c r="B52" s="229"/>
      <c r="C52" s="273" t="s">
        <v>728</v>
      </c>
      <c r="D52" s="264"/>
      <c r="E52" s="265">
        <v>6</v>
      </c>
      <c r="F52" s="231"/>
      <c r="G52" s="231"/>
      <c r="H52" s="231"/>
      <c r="I52" s="231"/>
      <c r="J52" s="231"/>
      <c r="K52" s="231"/>
      <c r="L52" s="231"/>
      <c r="M52" s="231"/>
      <c r="N52" s="230"/>
      <c r="O52" s="230"/>
      <c r="P52" s="230"/>
      <c r="Q52" s="230"/>
      <c r="R52" s="231"/>
      <c r="S52" s="231"/>
      <c r="T52" s="231"/>
      <c r="U52" s="231"/>
      <c r="V52" s="231"/>
      <c r="W52" s="231"/>
      <c r="X52" s="231"/>
      <c r="Y52" s="231"/>
      <c r="Z52" s="211"/>
      <c r="AA52" s="211"/>
      <c r="AB52" s="211"/>
      <c r="AC52" s="211"/>
      <c r="AD52" s="211"/>
      <c r="AE52" s="211"/>
      <c r="AF52" s="211"/>
      <c r="AG52" s="211" t="s">
        <v>199</v>
      </c>
      <c r="AH52" s="211">
        <v>0</v>
      </c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outlineLevel="3" x14ac:dyDescent="0.2">
      <c r="A53" s="228"/>
      <c r="B53" s="229"/>
      <c r="C53" s="273" t="s">
        <v>729</v>
      </c>
      <c r="D53" s="264"/>
      <c r="E53" s="265">
        <v>24</v>
      </c>
      <c r="F53" s="231"/>
      <c r="G53" s="231"/>
      <c r="H53" s="231"/>
      <c r="I53" s="231"/>
      <c r="J53" s="231"/>
      <c r="K53" s="231"/>
      <c r="L53" s="231"/>
      <c r="M53" s="231"/>
      <c r="N53" s="230"/>
      <c r="O53" s="230"/>
      <c r="P53" s="230"/>
      <c r="Q53" s="230"/>
      <c r="R53" s="231"/>
      <c r="S53" s="231"/>
      <c r="T53" s="231"/>
      <c r="U53" s="231"/>
      <c r="V53" s="231"/>
      <c r="W53" s="231"/>
      <c r="X53" s="231"/>
      <c r="Y53" s="231"/>
      <c r="Z53" s="211"/>
      <c r="AA53" s="211"/>
      <c r="AB53" s="211"/>
      <c r="AC53" s="211"/>
      <c r="AD53" s="211"/>
      <c r="AE53" s="211"/>
      <c r="AF53" s="211"/>
      <c r="AG53" s="211" t="s">
        <v>199</v>
      </c>
      <c r="AH53" s="211">
        <v>0</v>
      </c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3" x14ac:dyDescent="0.2">
      <c r="A54" s="228"/>
      <c r="B54" s="229"/>
      <c r="C54" s="273" t="s">
        <v>730</v>
      </c>
      <c r="D54" s="264"/>
      <c r="E54" s="265">
        <v>19</v>
      </c>
      <c r="F54" s="231"/>
      <c r="G54" s="231"/>
      <c r="H54" s="231"/>
      <c r="I54" s="231"/>
      <c r="J54" s="231"/>
      <c r="K54" s="231"/>
      <c r="L54" s="231"/>
      <c r="M54" s="231"/>
      <c r="N54" s="230"/>
      <c r="O54" s="230"/>
      <c r="P54" s="230"/>
      <c r="Q54" s="230"/>
      <c r="R54" s="231"/>
      <c r="S54" s="231"/>
      <c r="T54" s="231"/>
      <c r="U54" s="231"/>
      <c r="V54" s="231"/>
      <c r="W54" s="231"/>
      <c r="X54" s="231"/>
      <c r="Y54" s="231"/>
      <c r="Z54" s="211"/>
      <c r="AA54" s="211"/>
      <c r="AB54" s="211"/>
      <c r="AC54" s="211"/>
      <c r="AD54" s="211"/>
      <c r="AE54" s="211"/>
      <c r="AF54" s="211"/>
      <c r="AG54" s="211" t="s">
        <v>199</v>
      </c>
      <c r="AH54" s="211">
        <v>0</v>
      </c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outlineLevel="3" x14ac:dyDescent="0.2">
      <c r="A55" s="228"/>
      <c r="B55" s="229"/>
      <c r="C55" s="273" t="s">
        <v>731</v>
      </c>
      <c r="D55" s="264"/>
      <c r="E55" s="265">
        <v>5</v>
      </c>
      <c r="F55" s="231"/>
      <c r="G55" s="231"/>
      <c r="H55" s="231"/>
      <c r="I55" s="231"/>
      <c r="J55" s="231"/>
      <c r="K55" s="231"/>
      <c r="L55" s="231"/>
      <c r="M55" s="231"/>
      <c r="N55" s="230"/>
      <c r="O55" s="230"/>
      <c r="P55" s="230"/>
      <c r="Q55" s="230"/>
      <c r="R55" s="231"/>
      <c r="S55" s="231"/>
      <c r="T55" s="231"/>
      <c r="U55" s="231"/>
      <c r="V55" s="231"/>
      <c r="W55" s="231"/>
      <c r="X55" s="231"/>
      <c r="Y55" s="231"/>
      <c r="Z55" s="211"/>
      <c r="AA55" s="211"/>
      <c r="AB55" s="211"/>
      <c r="AC55" s="211"/>
      <c r="AD55" s="211"/>
      <c r="AE55" s="211"/>
      <c r="AF55" s="211"/>
      <c r="AG55" s="211" t="s">
        <v>199</v>
      </c>
      <c r="AH55" s="211">
        <v>0</v>
      </c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3" x14ac:dyDescent="0.2">
      <c r="A56" s="228"/>
      <c r="B56" s="229"/>
      <c r="C56" s="273" t="s">
        <v>732</v>
      </c>
      <c r="D56" s="264"/>
      <c r="E56" s="265">
        <v>24.4</v>
      </c>
      <c r="F56" s="231"/>
      <c r="G56" s="231"/>
      <c r="H56" s="231"/>
      <c r="I56" s="231"/>
      <c r="J56" s="231"/>
      <c r="K56" s="231"/>
      <c r="L56" s="231"/>
      <c r="M56" s="231"/>
      <c r="N56" s="230"/>
      <c r="O56" s="230"/>
      <c r="P56" s="230"/>
      <c r="Q56" s="230"/>
      <c r="R56" s="231"/>
      <c r="S56" s="231"/>
      <c r="T56" s="231"/>
      <c r="U56" s="231"/>
      <c r="V56" s="231"/>
      <c r="W56" s="231"/>
      <c r="X56" s="231"/>
      <c r="Y56" s="231"/>
      <c r="Z56" s="211"/>
      <c r="AA56" s="211"/>
      <c r="AB56" s="211"/>
      <c r="AC56" s="211"/>
      <c r="AD56" s="211"/>
      <c r="AE56" s="211"/>
      <c r="AF56" s="211"/>
      <c r="AG56" s="211" t="s">
        <v>199</v>
      </c>
      <c r="AH56" s="211">
        <v>0</v>
      </c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ht="22.5" outlineLevel="1" x14ac:dyDescent="0.2">
      <c r="A57" s="242">
        <v>13</v>
      </c>
      <c r="B57" s="243" t="s">
        <v>741</v>
      </c>
      <c r="C57" s="256" t="s">
        <v>742</v>
      </c>
      <c r="D57" s="244" t="s">
        <v>391</v>
      </c>
      <c r="E57" s="245">
        <v>92.4</v>
      </c>
      <c r="F57" s="246"/>
      <c r="G57" s="247">
        <f>ROUND(E57*F57,2)</f>
        <v>0</v>
      </c>
      <c r="H57" s="232"/>
      <c r="I57" s="231">
        <f>ROUND(E57*H57,2)</f>
        <v>0</v>
      </c>
      <c r="J57" s="232"/>
      <c r="K57" s="231">
        <f>ROUND(E57*J57,2)</f>
        <v>0</v>
      </c>
      <c r="L57" s="231">
        <v>21</v>
      </c>
      <c r="M57" s="231">
        <f>G57*(1+L57/100)</f>
        <v>0</v>
      </c>
      <c r="N57" s="230">
        <v>1.0000000000000001E-5</v>
      </c>
      <c r="O57" s="230">
        <f>ROUND(E57*N57,2)</f>
        <v>0</v>
      </c>
      <c r="P57" s="230">
        <v>0</v>
      </c>
      <c r="Q57" s="230">
        <f>ROUND(E57*P57,2)</f>
        <v>0</v>
      </c>
      <c r="R57" s="231"/>
      <c r="S57" s="231" t="s">
        <v>176</v>
      </c>
      <c r="T57" s="231" t="s">
        <v>176</v>
      </c>
      <c r="U57" s="231">
        <v>6.2E-2</v>
      </c>
      <c r="V57" s="231">
        <f>ROUND(E57*U57,2)</f>
        <v>5.73</v>
      </c>
      <c r="W57" s="231"/>
      <c r="X57" s="231" t="s">
        <v>196</v>
      </c>
      <c r="Y57" s="231" t="s">
        <v>178</v>
      </c>
      <c r="Z57" s="211"/>
      <c r="AA57" s="211"/>
      <c r="AB57" s="211"/>
      <c r="AC57" s="211"/>
      <c r="AD57" s="211"/>
      <c r="AE57" s="211"/>
      <c r="AF57" s="211"/>
      <c r="AG57" s="211" t="s">
        <v>197</v>
      </c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outlineLevel="2" x14ac:dyDescent="0.2">
      <c r="A58" s="228"/>
      <c r="B58" s="229"/>
      <c r="C58" s="273" t="s">
        <v>724</v>
      </c>
      <c r="D58" s="264"/>
      <c r="E58" s="265">
        <v>6</v>
      </c>
      <c r="F58" s="231"/>
      <c r="G58" s="231"/>
      <c r="H58" s="231"/>
      <c r="I58" s="231"/>
      <c r="J58" s="231"/>
      <c r="K58" s="231"/>
      <c r="L58" s="231"/>
      <c r="M58" s="231"/>
      <c r="N58" s="230"/>
      <c r="O58" s="230"/>
      <c r="P58" s="230"/>
      <c r="Q58" s="230"/>
      <c r="R58" s="231"/>
      <c r="S58" s="231"/>
      <c r="T58" s="231"/>
      <c r="U58" s="231"/>
      <c r="V58" s="231"/>
      <c r="W58" s="231"/>
      <c r="X58" s="231"/>
      <c r="Y58" s="231"/>
      <c r="Z58" s="211"/>
      <c r="AA58" s="211"/>
      <c r="AB58" s="211"/>
      <c r="AC58" s="211"/>
      <c r="AD58" s="211"/>
      <c r="AE58" s="211"/>
      <c r="AF58" s="211"/>
      <c r="AG58" s="211" t="s">
        <v>199</v>
      </c>
      <c r="AH58" s="211">
        <v>0</v>
      </c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outlineLevel="3" x14ac:dyDescent="0.2">
      <c r="A59" s="228"/>
      <c r="B59" s="229"/>
      <c r="C59" s="273" t="s">
        <v>725</v>
      </c>
      <c r="D59" s="264"/>
      <c r="E59" s="265">
        <v>8</v>
      </c>
      <c r="F59" s="231"/>
      <c r="G59" s="231"/>
      <c r="H59" s="231"/>
      <c r="I59" s="231"/>
      <c r="J59" s="231"/>
      <c r="K59" s="231"/>
      <c r="L59" s="231"/>
      <c r="M59" s="231"/>
      <c r="N59" s="230"/>
      <c r="O59" s="230"/>
      <c r="P59" s="230"/>
      <c r="Q59" s="230"/>
      <c r="R59" s="231"/>
      <c r="S59" s="231"/>
      <c r="T59" s="231"/>
      <c r="U59" s="231"/>
      <c r="V59" s="231"/>
      <c r="W59" s="231"/>
      <c r="X59" s="231"/>
      <c r="Y59" s="231"/>
      <c r="Z59" s="211"/>
      <c r="AA59" s="211"/>
      <c r="AB59" s="211"/>
      <c r="AC59" s="211"/>
      <c r="AD59" s="211"/>
      <c r="AE59" s="211"/>
      <c r="AF59" s="211"/>
      <c r="AG59" s="211" t="s">
        <v>199</v>
      </c>
      <c r="AH59" s="211">
        <v>0</v>
      </c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outlineLevel="3" x14ac:dyDescent="0.2">
      <c r="A60" s="228"/>
      <c r="B60" s="229"/>
      <c r="C60" s="273" t="s">
        <v>728</v>
      </c>
      <c r="D60" s="264"/>
      <c r="E60" s="265">
        <v>6</v>
      </c>
      <c r="F60" s="231"/>
      <c r="G60" s="231"/>
      <c r="H60" s="231"/>
      <c r="I60" s="231"/>
      <c r="J60" s="231"/>
      <c r="K60" s="231"/>
      <c r="L60" s="231"/>
      <c r="M60" s="231"/>
      <c r="N60" s="230"/>
      <c r="O60" s="230"/>
      <c r="P60" s="230"/>
      <c r="Q60" s="230"/>
      <c r="R60" s="231"/>
      <c r="S60" s="231"/>
      <c r="T60" s="231"/>
      <c r="U60" s="231"/>
      <c r="V60" s="231"/>
      <c r="W60" s="231"/>
      <c r="X60" s="231"/>
      <c r="Y60" s="231"/>
      <c r="Z60" s="211"/>
      <c r="AA60" s="211"/>
      <c r="AB60" s="211"/>
      <c r="AC60" s="211"/>
      <c r="AD60" s="211"/>
      <c r="AE60" s="211"/>
      <c r="AF60" s="211"/>
      <c r="AG60" s="211" t="s">
        <v>199</v>
      </c>
      <c r="AH60" s="211">
        <v>0</v>
      </c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outlineLevel="3" x14ac:dyDescent="0.2">
      <c r="A61" s="228"/>
      <c r="B61" s="229"/>
      <c r="C61" s="273" t="s">
        <v>729</v>
      </c>
      <c r="D61" s="264"/>
      <c r="E61" s="265">
        <v>24</v>
      </c>
      <c r="F61" s="231"/>
      <c r="G61" s="231"/>
      <c r="H61" s="231"/>
      <c r="I61" s="231"/>
      <c r="J61" s="231"/>
      <c r="K61" s="231"/>
      <c r="L61" s="231"/>
      <c r="M61" s="231"/>
      <c r="N61" s="230"/>
      <c r="O61" s="230"/>
      <c r="P61" s="230"/>
      <c r="Q61" s="230"/>
      <c r="R61" s="231"/>
      <c r="S61" s="231"/>
      <c r="T61" s="231"/>
      <c r="U61" s="231"/>
      <c r="V61" s="231"/>
      <c r="W61" s="231"/>
      <c r="X61" s="231"/>
      <c r="Y61" s="231"/>
      <c r="Z61" s="211"/>
      <c r="AA61" s="211"/>
      <c r="AB61" s="211"/>
      <c r="AC61" s="211"/>
      <c r="AD61" s="211"/>
      <c r="AE61" s="211"/>
      <c r="AF61" s="211"/>
      <c r="AG61" s="211" t="s">
        <v>199</v>
      </c>
      <c r="AH61" s="211">
        <v>0</v>
      </c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3" x14ac:dyDescent="0.2">
      <c r="A62" s="228"/>
      <c r="B62" s="229"/>
      <c r="C62" s="273" t="s">
        <v>730</v>
      </c>
      <c r="D62" s="264"/>
      <c r="E62" s="265">
        <v>19</v>
      </c>
      <c r="F62" s="231"/>
      <c r="G62" s="231"/>
      <c r="H62" s="231"/>
      <c r="I62" s="231"/>
      <c r="J62" s="231"/>
      <c r="K62" s="231"/>
      <c r="L62" s="231"/>
      <c r="M62" s="231"/>
      <c r="N62" s="230"/>
      <c r="O62" s="230"/>
      <c r="P62" s="230"/>
      <c r="Q62" s="230"/>
      <c r="R62" s="231"/>
      <c r="S62" s="231"/>
      <c r="T62" s="231"/>
      <c r="U62" s="231"/>
      <c r="V62" s="231"/>
      <c r="W62" s="231"/>
      <c r="X62" s="231"/>
      <c r="Y62" s="231"/>
      <c r="Z62" s="211"/>
      <c r="AA62" s="211"/>
      <c r="AB62" s="211"/>
      <c r="AC62" s="211"/>
      <c r="AD62" s="211"/>
      <c r="AE62" s="211"/>
      <c r="AF62" s="211"/>
      <c r="AG62" s="211" t="s">
        <v>199</v>
      </c>
      <c r="AH62" s="211">
        <v>0</v>
      </c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outlineLevel="3" x14ac:dyDescent="0.2">
      <c r="A63" s="228"/>
      <c r="B63" s="229"/>
      <c r="C63" s="273" t="s">
        <v>731</v>
      </c>
      <c r="D63" s="264"/>
      <c r="E63" s="265">
        <v>5</v>
      </c>
      <c r="F63" s="231"/>
      <c r="G63" s="231"/>
      <c r="H63" s="231"/>
      <c r="I63" s="231"/>
      <c r="J63" s="231"/>
      <c r="K63" s="231"/>
      <c r="L63" s="231"/>
      <c r="M63" s="231"/>
      <c r="N63" s="230"/>
      <c r="O63" s="230"/>
      <c r="P63" s="230"/>
      <c r="Q63" s="230"/>
      <c r="R63" s="231"/>
      <c r="S63" s="231"/>
      <c r="T63" s="231"/>
      <c r="U63" s="231"/>
      <c r="V63" s="231"/>
      <c r="W63" s="231"/>
      <c r="X63" s="231"/>
      <c r="Y63" s="231"/>
      <c r="Z63" s="211"/>
      <c r="AA63" s="211"/>
      <c r="AB63" s="211"/>
      <c r="AC63" s="211"/>
      <c r="AD63" s="211"/>
      <c r="AE63" s="211"/>
      <c r="AF63" s="211"/>
      <c r="AG63" s="211" t="s">
        <v>199</v>
      </c>
      <c r="AH63" s="211">
        <v>0</v>
      </c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3" x14ac:dyDescent="0.2">
      <c r="A64" s="228"/>
      <c r="B64" s="229"/>
      <c r="C64" s="273" t="s">
        <v>732</v>
      </c>
      <c r="D64" s="264"/>
      <c r="E64" s="265">
        <v>24.4</v>
      </c>
      <c r="F64" s="231"/>
      <c r="G64" s="231"/>
      <c r="H64" s="231"/>
      <c r="I64" s="231"/>
      <c r="J64" s="231"/>
      <c r="K64" s="231"/>
      <c r="L64" s="231"/>
      <c r="M64" s="231"/>
      <c r="N64" s="230"/>
      <c r="O64" s="230"/>
      <c r="P64" s="230"/>
      <c r="Q64" s="230"/>
      <c r="R64" s="231"/>
      <c r="S64" s="231"/>
      <c r="T64" s="231"/>
      <c r="U64" s="231"/>
      <c r="V64" s="231"/>
      <c r="W64" s="231"/>
      <c r="X64" s="231"/>
      <c r="Y64" s="231"/>
      <c r="Z64" s="211"/>
      <c r="AA64" s="211"/>
      <c r="AB64" s="211"/>
      <c r="AC64" s="211"/>
      <c r="AD64" s="211"/>
      <c r="AE64" s="211"/>
      <c r="AF64" s="211"/>
      <c r="AG64" s="211" t="s">
        <v>199</v>
      </c>
      <c r="AH64" s="211">
        <v>0</v>
      </c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 x14ac:dyDescent="0.2">
      <c r="A65" s="248">
        <v>14</v>
      </c>
      <c r="B65" s="249" t="s">
        <v>743</v>
      </c>
      <c r="C65" s="255" t="s">
        <v>744</v>
      </c>
      <c r="D65" s="250" t="s">
        <v>245</v>
      </c>
      <c r="E65" s="251">
        <v>6.948E-2</v>
      </c>
      <c r="F65" s="252"/>
      <c r="G65" s="253">
        <f>ROUND(E65*F65,2)</f>
        <v>0</v>
      </c>
      <c r="H65" s="232"/>
      <c r="I65" s="231">
        <f>ROUND(E65*H65,2)</f>
        <v>0</v>
      </c>
      <c r="J65" s="232"/>
      <c r="K65" s="231">
        <f>ROUND(E65*J65,2)</f>
        <v>0</v>
      </c>
      <c r="L65" s="231">
        <v>21</v>
      </c>
      <c r="M65" s="231">
        <f>G65*(1+L65/100)</f>
        <v>0</v>
      </c>
      <c r="N65" s="230">
        <v>0</v>
      </c>
      <c r="O65" s="230">
        <f>ROUND(E65*N65,2)</f>
        <v>0</v>
      </c>
      <c r="P65" s="230">
        <v>0</v>
      </c>
      <c r="Q65" s="230">
        <f>ROUND(E65*P65,2)</f>
        <v>0</v>
      </c>
      <c r="R65" s="231"/>
      <c r="S65" s="231" t="s">
        <v>176</v>
      </c>
      <c r="T65" s="231" t="s">
        <v>176</v>
      </c>
      <c r="U65" s="231">
        <v>1.327</v>
      </c>
      <c r="V65" s="231">
        <f>ROUND(E65*U65,2)</f>
        <v>0.09</v>
      </c>
      <c r="W65" s="231"/>
      <c r="X65" s="231" t="s">
        <v>316</v>
      </c>
      <c r="Y65" s="231" t="s">
        <v>178</v>
      </c>
      <c r="Z65" s="211"/>
      <c r="AA65" s="211"/>
      <c r="AB65" s="211"/>
      <c r="AC65" s="211"/>
      <c r="AD65" s="211"/>
      <c r="AE65" s="211"/>
      <c r="AF65" s="211"/>
      <c r="AG65" s="211" t="s">
        <v>317</v>
      </c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x14ac:dyDescent="0.2">
      <c r="A66" s="235" t="s">
        <v>171</v>
      </c>
      <c r="B66" s="236" t="s">
        <v>113</v>
      </c>
      <c r="C66" s="254" t="s">
        <v>114</v>
      </c>
      <c r="D66" s="237"/>
      <c r="E66" s="238"/>
      <c r="F66" s="239"/>
      <c r="G66" s="240">
        <f>SUMIF(AG67:AG85,"&lt;&gt;NOR",G67:G85)</f>
        <v>0</v>
      </c>
      <c r="H66" s="234"/>
      <c r="I66" s="234">
        <f>SUM(I67:I85)</f>
        <v>0</v>
      </c>
      <c r="J66" s="234"/>
      <c r="K66" s="234">
        <f>SUM(K67:K85)</f>
        <v>0</v>
      </c>
      <c r="L66" s="234"/>
      <c r="M66" s="234">
        <f>SUM(M67:M85)</f>
        <v>0</v>
      </c>
      <c r="N66" s="233"/>
      <c r="O66" s="233">
        <f>SUM(O67:O85)</f>
        <v>9.9999999999999992E-2</v>
      </c>
      <c r="P66" s="233"/>
      <c r="Q66" s="233">
        <f>SUM(Q67:Q85)</f>
        <v>0</v>
      </c>
      <c r="R66" s="234"/>
      <c r="S66" s="234"/>
      <c r="T66" s="234"/>
      <c r="U66" s="234"/>
      <c r="V66" s="234">
        <f>SUM(V67:V85)</f>
        <v>23.58</v>
      </c>
      <c r="W66" s="234"/>
      <c r="X66" s="234"/>
      <c r="Y66" s="234"/>
      <c r="AG66" t="s">
        <v>172</v>
      </c>
    </row>
    <row r="67" spans="1:60" outlineLevel="1" x14ac:dyDescent="0.2">
      <c r="A67" s="242">
        <v>15</v>
      </c>
      <c r="B67" s="243" t="s">
        <v>745</v>
      </c>
      <c r="C67" s="256" t="s">
        <v>746</v>
      </c>
      <c r="D67" s="244" t="s">
        <v>747</v>
      </c>
      <c r="E67" s="245">
        <v>4</v>
      </c>
      <c r="F67" s="246"/>
      <c r="G67" s="247">
        <f>ROUND(E67*F67,2)</f>
        <v>0</v>
      </c>
      <c r="H67" s="232"/>
      <c r="I67" s="231">
        <f>ROUND(E67*H67,2)</f>
        <v>0</v>
      </c>
      <c r="J67" s="232"/>
      <c r="K67" s="231">
        <f>ROUND(E67*J67,2)</f>
        <v>0</v>
      </c>
      <c r="L67" s="231">
        <v>21</v>
      </c>
      <c r="M67" s="231">
        <f>G67*(1+L67/100)</f>
        <v>0</v>
      </c>
      <c r="N67" s="230">
        <v>1.41E-3</v>
      </c>
      <c r="O67" s="230">
        <f>ROUND(E67*N67,2)</f>
        <v>0.01</v>
      </c>
      <c r="P67" s="230">
        <v>0</v>
      </c>
      <c r="Q67" s="230">
        <f>ROUND(E67*P67,2)</f>
        <v>0</v>
      </c>
      <c r="R67" s="231"/>
      <c r="S67" s="231" t="s">
        <v>176</v>
      </c>
      <c r="T67" s="231" t="s">
        <v>176</v>
      </c>
      <c r="U67" s="231">
        <v>1.575</v>
      </c>
      <c r="V67" s="231">
        <f>ROUND(E67*U67,2)</f>
        <v>6.3</v>
      </c>
      <c r="W67" s="231"/>
      <c r="X67" s="231" t="s">
        <v>196</v>
      </c>
      <c r="Y67" s="231" t="s">
        <v>178</v>
      </c>
      <c r="Z67" s="211"/>
      <c r="AA67" s="211"/>
      <c r="AB67" s="211"/>
      <c r="AC67" s="211"/>
      <c r="AD67" s="211"/>
      <c r="AE67" s="211"/>
      <c r="AF67" s="211"/>
      <c r="AG67" s="211" t="s">
        <v>197</v>
      </c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2" x14ac:dyDescent="0.2">
      <c r="A68" s="228"/>
      <c r="B68" s="229"/>
      <c r="C68" s="273" t="s">
        <v>748</v>
      </c>
      <c r="D68" s="264"/>
      <c r="E68" s="265">
        <v>2</v>
      </c>
      <c r="F68" s="231"/>
      <c r="G68" s="231"/>
      <c r="H68" s="231"/>
      <c r="I68" s="231"/>
      <c r="J68" s="231"/>
      <c r="K68" s="231"/>
      <c r="L68" s="231"/>
      <c r="M68" s="231"/>
      <c r="N68" s="230"/>
      <c r="O68" s="230"/>
      <c r="P68" s="230"/>
      <c r="Q68" s="230"/>
      <c r="R68" s="231"/>
      <c r="S68" s="231"/>
      <c r="T68" s="231"/>
      <c r="U68" s="231"/>
      <c r="V68" s="231"/>
      <c r="W68" s="231"/>
      <c r="X68" s="231"/>
      <c r="Y68" s="231"/>
      <c r="Z68" s="211"/>
      <c r="AA68" s="211"/>
      <c r="AB68" s="211"/>
      <c r="AC68" s="211"/>
      <c r="AD68" s="211"/>
      <c r="AE68" s="211"/>
      <c r="AF68" s="211"/>
      <c r="AG68" s="211" t="s">
        <v>199</v>
      </c>
      <c r="AH68" s="211">
        <v>0</v>
      </c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3" x14ac:dyDescent="0.2">
      <c r="A69" s="228"/>
      <c r="B69" s="229"/>
      <c r="C69" s="273" t="s">
        <v>749</v>
      </c>
      <c r="D69" s="264"/>
      <c r="E69" s="265">
        <v>2</v>
      </c>
      <c r="F69" s="231"/>
      <c r="G69" s="231"/>
      <c r="H69" s="231"/>
      <c r="I69" s="231"/>
      <c r="J69" s="231"/>
      <c r="K69" s="231"/>
      <c r="L69" s="231"/>
      <c r="M69" s="231"/>
      <c r="N69" s="230"/>
      <c r="O69" s="230"/>
      <c r="P69" s="230"/>
      <c r="Q69" s="230"/>
      <c r="R69" s="231"/>
      <c r="S69" s="231"/>
      <c r="T69" s="231"/>
      <c r="U69" s="231"/>
      <c r="V69" s="231"/>
      <c r="W69" s="231"/>
      <c r="X69" s="231"/>
      <c r="Y69" s="231"/>
      <c r="Z69" s="211"/>
      <c r="AA69" s="211"/>
      <c r="AB69" s="211"/>
      <c r="AC69" s="211"/>
      <c r="AD69" s="211"/>
      <c r="AE69" s="211"/>
      <c r="AF69" s="211"/>
      <c r="AG69" s="211" t="s">
        <v>199</v>
      </c>
      <c r="AH69" s="211">
        <v>0</v>
      </c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ht="22.5" outlineLevel="1" x14ac:dyDescent="0.2">
      <c r="A70" s="242">
        <v>16</v>
      </c>
      <c r="B70" s="243" t="s">
        <v>750</v>
      </c>
      <c r="C70" s="256" t="s">
        <v>751</v>
      </c>
      <c r="D70" s="244" t="s">
        <v>358</v>
      </c>
      <c r="E70" s="245">
        <v>4</v>
      </c>
      <c r="F70" s="246"/>
      <c r="G70" s="247">
        <f>ROUND(E70*F70,2)</f>
        <v>0</v>
      </c>
      <c r="H70" s="232"/>
      <c r="I70" s="231">
        <f>ROUND(E70*H70,2)</f>
        <v>0</v>
      </c>
      <c r="J70" s="232"/>
      <c r="K70" s="231">
        <f>ROUND(E70*J70,2)</f>
        <v>0</v>
      </c>
      <c r="L70" s="231">
        <v>21</v>
      </c>
      <c r="M70" s="231">
        <f>G70*(1+L70/100)</f>
        <v>0</v>
      </c>
      <c r="N70" s="230">
        <v>8.4999999999999995E-4</v>
      </c>
      <c r="O70" s="230">
        <f>ROUND(E70*N70,2)</f>
        <v>0</v>
      </c>
      <c r="P70" s="230">
        <v>0</v>
      </c>
      <c r="Q70" s="230">
        <f>ROUND(E70*P70,2)</f>
        <v>0</v>
      </c>
      <c r="R70" s="231"/>
      <c r="S70" s="231" t="s">
        <v>176</v>
      </c>
      <c r="T70" s="231" t="s">
        <v>176</v>
      </c>
      <c r="U70" s="231">
        <v>0.48499999999999999</v>
      </c>
      <c r="V70" s="231">
        <f>ROUND(E70*U70,2)</f>
        <v>1.94</v>
      </c>
      <c r="W70" s="231"/>
      <c r="X70" s="231" t="s">
        <v>196</v>
      </c>
      <c r="Y70" s="231" t="s">
        <v>178</v>
      </c>
      <c r="Z70" s="211"/>
      <c r="AA70" s="211"/>
      <c r="AB70" s="211"/>
      <c r="AC70" s="211"/>
      <c r="AD70" s="211"/>
      <c r="AE70" s="211"/>
      <c r="AF70" s="211"/>
      <c r="AG70" s="211" t="s">
        <v>197</v>
      </c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outlineLevel="2" x14ac:dyDescent="0.2">
      <c r="A71" s="228"/>
      <c r="B71" s="229"/>
      <c r="C71" s="273" t="s">
        <v>748</v>
      </c>
      <c r="D71" s="264"/>
      <c r="E71" s="265">
        <v>2</v>
      </c>
      <c r="F71" s="231"/>
      <c r="G71" s="231"/>
      <c r="H71" s="231"/>
      <c r="I71" s="231"/>
      <c r="J71" s="231"/>
      <c r="K71" s="231"/>
      <c r="L71" s="231"/>
      <c r="M71" s="231"/>
      <c r="N71" s="230"/>
      <c r="O71" s="230"/>
      <c r="P71" s="230"/>
      <c r="Q71" s="230"/>
      <c r="R71" s="231"/>
      <c r="S71" s="231"/>
      <c r="T71" s="231"/>
      <c r="U71" s="231"/>
      <c r="V71" s="231"/>
      <c r="W71" s="231"/>
      <c r="X71" s="231"/>
      <c r="Y71" s="231"/>
      <c r="Z71" s="211"/>
      <c r="AA71" s="211"/>
      <c r="AB71" s="211"/>
      <c r="AC71" s="211"/>
      <c r="AD71" s="211"/>
      <c r="AE71" s="211"/>
      <c r="AF71" s="211"/>
      <c r="AG71" s="211" t="s">
        <v>199</v>
      </c>
      <c r="AH71" s="211">
        <v>0</v>
      </c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3" x14ac:dyDescent="0.2">
      <c r="A72" s="228"/>
      <c r="B72" s="229"/>
      <c r="C72" s="273" t="s">
        <v>749</v>
      </c>
      <c r="D72" s="264"/>
      <c r="E72" s="265">
        <v>2</v>
      </c>
      <c r="F72" s="231"/>
      <c r="G72" s="231"/>
      <c r="H72" s="231"/>
      <c r="I72" s="231"/>
      <c r="J72" s="231"/>
      <c r="K72" s="231"/>
      <c r="L72" s="231"/>
      <c r="M72" s="231"/>
      <c r="N72" s="230"/>
      <c r="O72" s="230"/>
      <c r="P72" s="230"/>
      <c r="Q72" s="230"/>
      <c r="R72" s="231"/>
      <c r="S72" s="231"/>
      <c r="T72" s="231"/>
      <c r="U72" s="231"/>
      <c r="V72" s="231"/>
      <c r="W72" s="231"/>
      <c r="X72" s="231"/>
      <c r="Y72" s="231"/>
      <c r="Z72" s="211"/>
      <c r="AA72" s="211"/>
      <c r="AB72" s="211"/>
      <c r="AC72" s="211"/>
      <c r="AD72" s="211"/>
      <c r="AE72" s="211"/>
      <c r="AF72" s="211"/>
      <c r="AG72" s="211" t="s">
        <v>199</v>
      </c>
      <c r="AH72" s="211">
        <v>0</v>
      </c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outlineLevel="1" x14ac:dyDescent="0.2">
      <c r="A73" s="242">
        <v>17</v>
      </c>
      <c r="B73" s="243" t="s">
        <v>752</v>
      </c>
      <c r="C73" s="256" t="s">
        <v>753</v>
      </c>
      <c r="D73" s="244" t="s">
        <v>358</v>
      </c>
      <c r="E73" s="245">
        <v>7</v>
      </c>
      <c r="F73" s="246"/>
      <c r="G73" s="247">
        <f>ROUND(E73*F73,2)</f>
        <v>0</v>
      </c>
      <c r="H73" s="232"/>
      <c r="I73" s="231">
        <f>ROUND(E73*H73,2)</f>
        <v>0</v>
      </c>
      <c r="J73" s="232"/>
      <c r="K73" s="231">
        <f>ROUND(E73*J73,2)</f>
        <v>0</v>
      </c>
      <c r="L73" s="231">
        <v>21</v>
      </c>
      <c r="M73" s="231">
        <f>G73*(1+L73/100)</f>
        <v>0</v>
      </c>
      <c r="N73" s="230">
        <v>1.2999999999999999E-4</v>
      </c>
      <c r="O73" s="230">
        <f>ROUND(E73*N73,2)</f>
        <v>0</v>
      </c>
      <c r="P73" s="230">
        <v>0</v>
      </c>
      <c r="Q73" s="230">
        <f>ROUND(E73*P73,2)</f>
        <v>0</v>
      </c>
      <c r="R73" s="231"/>
      <c r="S73" s="231" t="s">
        <v>176</v>
      </c>
      <c r="T73" s="231" t="s">
        <v>176</v>
      </c>
      <c r="U73" s="231">
        <v>0.65500000000000003</v>
      </c>
      <c r="V73" s="231">
        <f>ROUND(E73*U73,2)</f>
        <v>4.59</v>
      </c>
      <c r="W73" s="231"/>
      <c r="X73" s="231" t="s">
        <v>196</v>
      </c>
      <c r="Y73" s="231" t="s">
        <v>178</v>
      </c>
      <c r="Z73" s="211"/>
      <c r="AA73" s="211"/>
      <c r="AB73" s="211"/>
      <c r="AC73" s="211"/>
      <c r="AD73" s="211"/>
      <c r="AE73" s="211"/>
      <c r="AF73" s="211"/>
      <c r="AG73" s="211" t="s">
        <v>197</v>
      </c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2" x14ac:dyDescent="0.2">
      <c r="A74" s="228"/>
      <c r="B74" s="229"/>
      <c r="C74" s="273" t="s">
        <v>754</v>
      </c>
      <c r="D74" s="264"/>
      <c r="E74" s="265">
        <v>4</v>
      </c>
      <c r="F74" s="231"/>
      <c r="G74" s="231"/>
      <c r="H74" s="231"/>
      <c r="I74" s="231"/>
      <c r="J74" s="231"/>
      <c r="K74" s="231"/>
      <c r="L74" s="231"/>
      <c r="M74" s="231"/>
      <c r="N74" s="230"/>
      <c r="O74" s="230"/>
      <c r="P74" s="230"/>
      <c r="Q74" s="230"/>
      <c r="R74" s="231"/>
      <c r="S74" s="231"/>
      <c r="T74" s="231"/>
      <c r="U74" s="231"/>
      <c r="V74" s="231"/>
      <c r="W74" s="231"/>
      <c r="X74" s="231"/>
      <c r="Y74" s="231"/>
      <c r="Z74" s="211"/>
      <c r="AA74" s="211"/>
      <c r="AB74" s="211"/>
      <c r="AC74" s="211"/>
      <c r="AD74" s="211"/>
      <c r="AE74" s="211"/>
      <c r="AF74" s="211"/>
      <c r="AG74" s="211" t="s">
        <v>199</v>
      </c>
      <c r="AH74" s="211">
        <v>0</v>
      </c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outlineLevel="3" x14ac:dyDescent="0.2">
      <c r="A75" s="228"/>
      <c r="B75" s="229"/>
      <c r="C75" s="273" t="s">
        <v>755</v>
      </c>
      <c r="D75" s="264"/>
      <c r="E75" s="265">
        <v>3</v>
      </c>
      <c r="F75" s="231"/>
      <c r="G75" s="231"/>
      <c r="H75" s="231"/>
      <c r="I75" s="231"/>
      <c r="J75" s="231"/>
      <c r="K75" s="231"/>
      <c r="L75" s="231"/>
      <c r="M75" s="231"/>
      <c r="N75" s="230"/>
      <c r="O75" s="230"/>
      <c r="P75" s="230"/>
      <c r="Q75" s="230"/>
      <c r="R75" s="231"/>
      <c r="S75" s="231"/>
      <c r="T75" s="231"/>
      <c r="U75" s="231"/>
      <c r="V75" s="231"/>
      <c r="W75" s="231"/>
      <c r="X75" s="231"/>
      <c r="Y75" s="231"/>
      <c r="Z75" s="211"/>
      <c r="AA75" s="211"/>
      <c r="AB75" s="211"/>
      <c r="AC75" s="211"/>
      <c r="AD75" s="211"/>
      <c r="AE75" s="211"/>
      <c r="AF75" s="211"/>
      <c r="AG75" s="211" t="s">
        <v>199</v>
      </c>
      <c r="AH75" s="211">
        <v>0</v>
      </c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outlineLevel="1" x14ac:dyDescent="0.2">
      <c r="A76" s="242">
        <v>18</v>
      </c>
      <c r="B76" s="243" t="s">
        <v>756</v>
      </c>
      <c r="C76" s="256" t="s">
        <v>757</v>
      </c>
      <c r="D76" s="244" t="s">
        <v>747</v>
      </c>
      <c r="E76" s="245">
        <v>4</v>
      </c>
      <c r="F76" s="246"/>
      <c r="G76" s="247">
        <f>ROUND(E76*F76,2)</f>
        <v>0</v>
      </c>
      <c r="H76" s="232"/>
      <c r="I76" s="231">
        <f>ROUND(E76*H76,2)</f>
        <v>0</v>
      </c>
      <c r="J76" s="232"/>
      <c r="K76" s="231">
        <f>ROUND(E76*J76,2)</f>
        <v>0</v>
      </c>
      <c r="L76" s="231">
        <v>21</v>
      </c>
      <c r="M76" s="231">
        <f>G76*(1+L76/100)</f>
        <v>0</v>
      </c>
      <c r="N76" s="230">
        <v>1.651E-2</v>
      </c>
      <c r="O76" s="230">
        <f>ROUND(E76*N76,2)</f>
        <v>7.0000000000000007E-2</v>
      </c>
      <c r="P76" s="230">
        <v>0</v>
      </c>
      <c r="Q76" s="230">
        <f>ROUND(E76*P76,2)</f>
        <v>0</v>
      </c>
      <c r="R76" s="231"/>
      <c r="S76" s="231" t="s">
        <v>182</v>
      </c>
      <c r="T76" s="231" t="s">
        <v>177</v>
      </c>
      <c r="U76" s="231">
        <v>1.1890000000000001</v>
      </c>
      <c r="V76" s="231">
        <f>ROUND(E76*U76,2)</f>
        <v>4.76</v>
      </c>
      <c r="W76" s="231"/>
      <c r="X76" s="231" t="s">
        <v>196</v>
      </c>
      <c r="Y76" s="231" t="s">
        <v>178</v>
      </c>
      <c r="Z76" s="211"/>
      <c r="AA76" s="211"/>
      <c r="AB76" s="211"/>
      <c r="AC76" s="211"/>
      <c r="AD76" s="211"/>
      <c r="AE76" s="211"/>
      <c r="AF76" s="211"/>
      <c r="AG76" s="211" t="s">
        <v>197</v>
      </c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2" x14ac:dyDescent="0.2">
      <c r="A77" s="228"/>
      <c r="B77" s="229"/>
      <c r="C77" s="273" t="s">
        <v>748</v>
      </c>
      <c r="D77" s="264"/>
      <c r="E77" s="265">
        <v>2</v>
      </c>
      <c r="F77" s="231"/>
      <c r="G77" s="231"/>
      <c r="H77" s="231"/>
      <c r="I77" s="231"/>
      <c r="J77" s="231"/>
      <c r="K77" s="231"/>
      <c r="L77" s="231"/>
      <c r="M77" s="231"/>
      <c r="N77" s="230"/>
      <c r="O77" s="230"/>
      <c r="P77" s="230"/>
      <c r="Q77" s="230"/>
      <c r="R77" s="231"/>
      <c r="S77" s="231"/>
      <c r="T77" s="231"/>
      <c r="U77" s="231"/>
      <c r="V77" s="231"/>
      <c r="W77" s="231"/>
      <c r="X77" s="231"/>
      <c r="Y77" s="231"/>
      <c r="Z77" s="211"/>
      <c r="AA77" s="211"/>
      <c r="AB77" s="211"/>
      <c r="AC77" s="211"/>
      <c r="AD77" s="211"/>
      <c r="AE77" s="211"/>
      <c r="AF77" s="211"/>
      <c r="AG77" s="211" t="s">
        <v>199</v>
      </c>
      <c r="AH77" s="211">
        <v>0</v>
      </c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outlineLevel="3" x14ac:dyDescent="0.2">
      <c r="A78" s="228"/>
      <c r="B78" s="229"/>
      <c r="C78" s="273" t="s">
        <v>749</v>
      </c>
      <c r="D78" s="264"/>
      <c r="E78" s="265">
        <v>2</v>
      </c>
      <c r="F78" s="231"/>
      <c r="G78" s="231"/>
      <c r="H78" s="231"/>
      <c r="I78" s="231"/>
      <c r="J78" s="231"/>
      <c r="K78" s="231"/>
      <c r="L78" s="231"/>
      <c r="M78" s="231"/>
      <c r="N78" s="230"/>
      <c r="O78" s="230"/>
      <c r="P78" s="230"/>
      <c r="Q78" s="230"/>
      <c r="R78" s="231"/>
      <c r="S78" s="231"/>
      <c r="T78" s="231"/>
      <c r="U78" s="231"/>
      <c r="V78" s="231"/>
      <c r="W78" s="231"/>
      <c r="X78" s="231"/>
      <c r="Y78" s="231"/>
      <c r="Z78" s="211"/>
      <c r="AA78" s="211"/>
      <c r="AB78" s="211"/>
      <c r="AC78" s="211"/>
      <c r="AD78" s="211"/>
      <c r="AE78" s="211"/>
      <c r="AF78" s="211"/>
      <c r="AG78" s="211" t="s">
        <v>199</v>
      </c>
      <c r="AH78" s="211">
        <v>0</v>
      </c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ht="22.5" outlineLevel="1" x14ac:dyDescent="0.2">
      <c r="A79" s="242">
        <v>19</v>
      </c>
      <c r="B79" s="243" t="s">
        <v>758</v>
      </c>
      <c r="C79" s="256" t="s">
        <v>759</v>
      </c>
      <c r="D79" s="244" t="s">
        <v>358</v>
      </c>
      <c r="E79" s="245">
        <v>7</v>
      </c>
      <c r="F79" s="246"/>
      <c r="G79" s="247">
        <f>ROUND(E79*F79,2)</f>
        <v>0</v>
      </c>
      <c r="H79" s="232"/>
      <c r="I79" s="231">
        <f>ROUND(E79*H79,2)</f>
        <v>0</v>
      </c>
      <c r="J79" s="232"/>
      <c r="K79" s="231">
        <f>ROUND(E79*J79,2)</f>
        <v>0</v>
      </c>
      <c r="L79" s="231">
        <v>21</v>
      </c>
      <c r="M79" s="231">
        <f>G79*(1+L79/100)</f>
        <v>0</v>
      </c>
      <c r="N79" s="230">
        <v>1.5200000000000001E-3</v>
      </c>
      <c r="O79" s="230">
        <f>ROUND(E79*N79,2)</f>
        <v>0.01</v>
      </c>
      <c r="P79" s="230">
        <v>0</v>
      </c>
      <c r="Q79" s="230">
        <f>ROUND(E79*P79,2)</f>
        <v>0</v>
      </c>
      <c r="R79" s="231"/>
      <c r="S79" s="231" t="s">
        <v>182</v>
      </c>
      <c r="T79" s="231" t="s">
        <v>177</v>
      </c>
      <c r="U79" s="231">
        <v>0.59</v>
      </c>
      <c r="V79" s="231">
        <f>ROUND(E79*U79,2)</f>
        <v>4.13</v>
      </c>
      <c r="W79" s="231"/>
      <c r="X79" s="231" t="s">
        <v>196</v>
      </c>
      <c r="Y79" s="231" t="s">
        <v>178</v>
      </c>
      <c r="Z79" s="211"/>
      <c r="AA79" s="211"/>
      <c r="AB79" s="211"/>
      <c r="AC79" s="211"/>
      <c r="AD79" s="211"/>
      <c r="AE79" s="211"/>
      <c r="AF79" s="211"/>
      <c r="AG79" s="211" t="s">
        <v>197</v>
      </c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outlineLevel="2" x14ac:dyDescent="0.2">
      <c r="A80" s="228"/>
      <c r="B80" s="229"/>
      <c r="C80" s="273" t="s">
        <v>754</v>
      </c>
      <c r="D80" s="264"/>
      <c r="E80" s="265">
        <v>4</v>
      </c>
      <c r="F80" s="231"/>
      <c r="G80" s="231"/>
      <c r="H80" s="231"/>
      <c r="I80" s="231"/>
      <c r="J80" s="231"/>
      <c r="K80" s="231"/>
      <c r="L80" s="231"/>
      <c r="M80" s="231"/>
      <c r="N80" s="230"/>
      <c r="O80" s="230"/>
      <c r="P80" s="230"/>
      <c r="Q80" s="230"/>
      <c r="R80" s="231"/>
      <c r="S80" s="231"/>
      <c r="T80" s="231"/>
      <c r="U80" s="231"/>
      <c r="V80" s="231"/>
      <c r="W80" s="231"/>
      <c r="X80" s="231"/>
      <c r="Y80" s="231"/>
      <c r="Z80" s="211"/>
      <c r="AA80" s="211"/>
      <c r="AB80" s="211"/>
      <c r="AC80" s="211"/>
      <c r="AD80" s="211"/>
      <c r="AE80" s="211"/>
      <c r="AF80" s="211"/>
      <c r="AG80" s="211" t="s">
        <v>199</v>
      </c>
      <c r="AH80" s="211">
        <v>0</v>
      </c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outlineLevel="3" x14ac:dyDescent="0.2">
      <c r="A81" s="228"/>
      <c r="B81" s="229"/>
      <c r="C81" s="273" t="s">
        <v>755</v>
      </c>
      <c r="D81" s="264"/>
      <c r="E81" s="265">
        <v>3</v>
      </c>
      <c r="F81" s="231"/>
      <c r="G81" s="231"/>
      <c r="H81" s="231"/>
      <c r="I81" s="231"/>
      <c r="J81" s="231"/>
      <c r="K81" s="231"/>
      <c r="L81" s="231"/>
      <c r="M81" s="231"/>
      <c r="N81" s="230"/>
      <c r="O81" s="230"/>
      <c r="P81" s="230"/>
      <c r="Q81" s="230"/>
      <c r="R81" s="231"/>
      <c r="S81" s="231"/>
      <c r="T81" s="231"/>
      <c r="U81" s="231"/>
      <c r="V81" s="231"/>
      <c r="W81" s="231"/>
      <c r="X81" s="231"/>
      <c r="Y81" s="231"/>
      <c r="Z81" s="211"/>
      <c r="AA81" s="211"/>
      <c r="AB81" s="211"/>
      <c r="AC81" s="211"/>
      <c r="AD81" s="211"/>
      <c r="AE81" s="211"/>
      <c r="AF81" s="211"/>
      <c r="AG81" s="211" t="s">
        <v>199</v>
      </c>
      <c r="AH81" s="211">
        <v>0</v>
      </c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outlineLevel="1" x14ac:dyDescent="0.2">
      <c r="A82" s="242">
        <v>20</v>
      </c>
      <c r="B82" s="243" t="s">
        <v>760</v>
      </c>
      <c r="C82" s="256" t="s">
        <v>761</v>
      </c>
      <c r="D82" s="244" t="s">
        <v>358</v>
      </c>
      <c r="E82" s="245">
        <v>7</v>
      </c>
      <c r="F82" s="246"/>
      <c r="G82" s="247">
        <f>ROUND(E82*F82,2)</f>
        <v>0</v>
      </c>
      <c r="H82" s="232"/>
      <c r="I82" s="231">
        <f>ROUND(E82*H82,2)</f>
        <v>0</v>
      </c>
      <c r="J82" s="232"/>
      <c r="K82" s="231">
        <f>ROUND(E82*J82,2)</f>
        <v>0</v>
      </c>
      <c r="L82" s="231">
        <v>21</v>
      </c>
      <c r="M82" s="231">
        <f>G82*(1+L82/100)</f>
        <v>0</v>
      </c>
      <c r="N82" s="230">
        <v>8.9999999999999998E-4</v>
      </c>
      <c r="O82" s="230">
        <f>ROUND(E82*N82,2)</f>
        <v>0.01</v>
      </c>
      <c r="P82" s="230">
        <v>0</v>
      </c>
      <c r="Q82" s="230">
        <f>ROUND(E82*P82,2)</f>
        <v>0</v>
      </c>
      <c r="R82" s="231"/>
      <c r="S82" s="231" t="s">
        <v>182</v>
      </c>
      <c r="T82" s="231" t="s">
        <v>177</v>
      </c>
      <c r="U82" s="231">
        <v>0.246</v>
      </c>
      <c r="V82" s="231">
        <f>ROUND(E82*U82,2)</f>
        <v>1.72</v>
      </c>
      <c r="W82" s="231"/>
      <c r="X82" s="231" t="s">
        <v>196</v>
      </c>
      <c r="Y82" s="231" t="s">
        <v>178</v>
      </c>
      <c r="Z82" s="211"/>
      <c r="AA82" s="211"/>
      <c r="AB82" s="211"/>
      <c r="AC82" s="211"/>
      <c r="AD82" s="211"/>
      <c r="AE82" s="211"/>
      <c r="AF82" s="211"/>
      <c r="AG82" s="211" t="s">
        <v>197</v>
      </c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2" x14ac:dyDescent="0.2">
      <c r="A83" s="228"/>
      <c r="B83" s="229"/>
      <c r="C83" s="273" t="s">
        <v>754</v>
      </c>
      <c r="D83" s="264"/>
      <c r="E83" s="265">
        <v>4</v>
      </c>
      <c r="F83" s="231"/>
      <c r="G83" s="231"/>
      <c r="H83" s="231"/>
      <c r="I83" s="231"/>
      <c r="J83" s="231"/>
      <c r="K83" s="231"/>
      <c r="L83" s="231"/>
      <c r="M83" s="231"/>
      <c r="N83" s="230"/>
      <c r="O83" s="230"/>
      <c r="P83" s="230"/>
      <c r="Q83" s="230"/>
      <c r="R83" s="231"/>
      <c r="S83" s="231"/>
      <c r="T83" s="231"/>
      <c r="U83" s="231"/>
      <c r="V83" s="231"/>
      <c r="W83" s="231"/>
      <c r="X83" s="231"/>
      <c r="Y83" s="231"/>
      <c r="Z83" s="211"/>
      <c r="AA83" s="211"/>
      <c r="AB83" s="211"/>
      <c r="AC83" s="211"/>
      <c r="AD83" s="211"/>
      <c r="AE83" s="211"/>
      <c r="AF83" s="211"/>
      <c r="AG83" s="211" t="s">
        <v>199</v>
      </c>
      <c r="AH83" s="211">
        <v>0</v>
      </c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outlineLevel="3" x14ac:dyDescent="0.2">
      <c r="A84" s="228"/>
      <c r="B84" s="229"/>
      <c r="C84" s="273" t="s">
        <v>755</v>
      </c>
      <c r="D84" s="264"/>
      <c r="E84" s="265">
        <v>3</v>
      </c>
      <c r="F84" s="231"/>
      <c r="G84" s="231"/>
      <c r="H84" s="231"/>
      <c r="I84" s="231"/>
      <c r="J84" s="231"/>
      <c r="K84" s="231"/>
      <c r="L84" s="231"/>
      <c r="M84" s="231"/>
      <c r="N84" s="230"/>
      <c r="O84" s="230"/>
      <c r="P84" s="230"/>
      <c r="Q84" s="230"/>
      <c r="R84" s="231"/>
      <c r="S84" s="231"/>
      <c r="T84" s="231"/>
      <c r="U84" s="231"/>
      <c r="V84" s="231"/>
      <c r="W84" s="231"/>
      <c r="X84" s="231"/>
      <c r="Y84" s="231"/>
      <c r="Z84" s="211"/>
      <c r="AA84" s="211"/>
      <c r="AB84" s="211"/>
      <c r="AC84" s="211"/>
      <c r="AD84" s="211"/>
      <c r="AE84" s="211"/>
      <c r="AF84" s="211"/>
      <c r="AG84" s="211" t="s">
        <v>199</v>
      </c>
      <c r="AH84" s="211">
        <v>0</v>
      </c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outlineLevel="1" x14ac:dyDescent="0.2">
      <c r="A85" s="248">
        <v>21</v>
      </c>
      <c r="B85" s="249" t="s">
        <v>762</v>
      </c>
      <c r="C85" s="255" t="s">
        <v>763</v>
      </c>
      <c r="D85" s="250" t="s">
        <v>245</v>
      </c>
      <c r="E85" s="251">
        <v>9.2929999999999999E-2</v>
      </c>
      <c r="F85" s="252"/>
      <c r="G85" s="253">
        <f>ROUND(E85*F85,2)</f>
        <v>0</v>
      </c>
      <c r="H85" s="232"/>
      <c r="I85" s="231">
        <f>ROUND(E85*H85,2)</f>
        <v>0</v>
      </c>
      <c r="J85" s="232"/>
      <c r="K85" s="231">
        <f>ROUND(E85*J85,2)</f>
        <v>0</v>
      </c>
      <c r="L85" s="231">
        <v>21</v>
      </c>
      <c r="M85" s="231">
        <f>G85*(1+L85/100)</f>
        <v>0</v>
      </c>
      <c r="N85" s="230">
        <v>0</v>
      </c>
      <c r="O85" s="230">
        <f>ROUND(E85*N85,2)</f>
        <v>0</v>
      </c>
      <c r="P85" s="230">
        <v>0</v>
      </c>
      <c r="Q85" s="230">
        <f>ROUND(E85*P85,2)</f>
        <v>0</v>
      </c>
      <c r="R85" s="231"/>
      <c r="S85" s="231" t="s">
        <v>176</v>
      </c>
      <c r="T85" s="231" t="s">
        <v>176</v>
      </c>
      <c r="U85" s="231">
        <v>1.5169999999999999</v>
      </c>
      <c r="V85" s="231">
        <f>ROUND(E85*U85,2)</f>
        <v>0.14000000000000001</v>
      </c>
      <c r="W85" s="231"/>
      <c r="X85" s="231" t="s">
        <v>316</v>
      </c>
      <c r="Y85" s="231" t="s">
        <v>178</v>
      </c>
      <c r="Z85" s="211"/>
      <c r="AA85" s="211"/>
      <c r="AB85" s="211"/>
      <c r="AC85" s="211"/>
      <c r="AD85" s="211"/>
      <c r="AE85" s="211"/>
      <c r="AF85" s="211"/>
      <c r="AG85" s="211" t="s">
        <v>317</v>
      </c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x14ac:dyDescent="0.2">
      <c r="A86" s="235" t="s">
        <v>171</v>
      </c>
      <c r="B86" s="236" t="s">
        <v>140</v>
      </c>
      <c r="C86" s="254" t="s">
        <v>141</v>
      </c>
      <c r="D86" s="237"/>
      <c r="E86" s="238"/>
      <c r="F86" s="239"/>
      <c r="G86" s="240">
        <f>SUMIF(AG87:AG87,"&lt;&gt;NOR",G87:G87)</f>
        <v>0</v>
      </c>
      <c r="H86" s="234"/>
      <c r="I86" s="234">
        <f>SUM(I87:I87)</f>
        <v>0</v>
      </c>
      <c r="J86" s="234"/>
      <c r="K86" s="234">
        <f>SUM(K87:K87)</f>
        <v>0</v>
      </c>
      <c r="L86" s="234"/>
      <c r="M86" s="234">
        <f>SUM(M87:M87)</f>
        <v>0</v>
      </c>
      <c r="N86" s="233"/>
      <c r="O86" s="233">
        <f>SUM(O87:O87)</f>
        <v>0</v>
      </c>
      <c r="P86" s="233"/>
      <c r="Q86" s="233">
        <f>SUM(Q87:Q87)</f>
        <v>0</v>
      </c>
      <c r="R86" s="234"/>
      <c r="S86" s="234"/>
      <c r="T86" s="234"/>
      <c r="U86" s="234"/>
      <c r="V86" s="234">
        <f>SUM(V87:V87)</f>
        <v>2.6</v>
      </c>
      <c r="W86" s="234"/>
      <c r="X86" s="234"/>
      <c r="Y86" s="234"/>
      <c r="AG86" t="s">
        <v>172</v>
      </c>
    </row>
    <row r="87" spans="1:60" outlineLevel="1" x14ac:dyDescent="0.2">
      <c r="A87" s="242">
        <v>22</v>
      </c>
      <c r="B87" s="243" t="s">
        <v>764</v>
      </c>
      <c r="C87" s="256" t="s">
        <v>765</v>
      </c>
      <c r="D87" s="244" t="s">
        <v>245</v>
      </c>
      <c r="E87" s="245">
        <v>1.2936000000000001</v>
      </c>
      <c r="F87" s="246"/>
      <c r="G87" s="247">
        <f>ROUND(E87*F87,2)</f>
        <v>0</v>
      </c>
      <c r="H87" s="232"/>
      <c r="I87" s="231">
        <f>ROUND(E87*H87,2)</f>
        <v>0</v>
      </c>
      <c r="J87" s="232"/>
      <c r="K87" s="231">
        <f>ROUND(E87*J87,2)</f>
        <v>0</v>
      </c>
      <c r="L87" s="231">
        <v>21</v>
      </c>
      <c r="M87" s="231">
        <f>G87*(1+L87/100)</f>
        <v>0</v>
      </c>
      <c r="N87" s="230">
        <v>0</v>
      </c>
      <c r="O87" s="230">
        <f>ROUND(E87*N87,2)</f>
        <v>0</v>
      </c>
      <c r="P87" s="230">
        <v>0</v>
      </c>
      <c r="Q87" s="230">
        <f>ROUND(E87*P87,2)</f>
        <v>0</v>
      </c>
      <c r="R87" s="231"/>
      <c r="S87" s="231" t="s">
        <v>176</v>
      </c>
      <c r="T87" s="231" t="s">
        <v>176</v>
      </c>
      <c r="U87" s="231">
        <v>2.0089999999999999</v>
      </c>
      <c r="V87" s="231">
        <f>ROUND(E87*U87,2)</f>
        <v>2.6</v>
      </c>
      <c r="W87" s="231"/>
      <c r="X87" s="231" t="s">
        <v>246</v>
      </c>
      <c r="Y87" s="231" t="s">
        <v>178</v>
      </c>
      <c r="Z87" s="211"/>
      <c r="AA87" s="211"/>
      <c r="AB87" s="211"/>
      <c r="AC87" s="211"/>
      <c r="AD87" s="211"/>
      <c r="AE87" s="211"/>
      <c r="AF87" s="211"/>
      <c r="AG87" s="211" t="s">
        <v>247</v>
      </c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x14ac:dyDescent="0.2">
      <c r="A88" s="3"/>
      <c r="B88" s="4"/>
      <c r="C88" s="257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AE88">
        <v>15</v>
      </c>
      <c r="AF88">
        <v>21</v>
      </c>
      <c r="AG88" t="s">
        <v>157</v>
      </c>
    </row>
    <row r="89" spans="1:60" x14ac:dyDescent="0.2">
      <c r="A89" s="214"/>
      <c r="B89" s="215" t="s">
        <v>31</v>
      </c>
      <c r="C89" s="258"/>
      <c r="D89" s="216"/>
      <c r="E89" s="217"/>
      <c r="F89" s="217"/>
      <c r="G89" s="241">
        <f>G8+G15+G22+G29+G66+G86</f>
        <v>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AE89">
        <f>SUMIF(L7:L87,AE88,G7:G87)</f>
        <v>0</v>
      </c>
      <c r="AF89">
        <f>SUMIF(L7:L87,AF88,G7:G87)</f>
        <v>0</v>
      </c>
      <c r="AG89" t="s">
        <v>189</v>
      </c>
    </row>
    <row r="90" spans="1:60" x14ac:dyDescent="0.2">
      <c r="A90" s="3"/>
      <c r="B90" s="4"/>
      <c r="C90" s="257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60" x14ac:dyDescent="0.2">
      <c r="A91" s="3"/>
      <c r="B91" s="4"/>
      <c r="C91" s="257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60" x14ac:dyDescent="0.2">
      <c r="A92" s="218" t="s">
        <v>190</v>
      </c>
      <c r="B92" s="218"/>
      <c r="C92" s="259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60" x14ac:dyDescent="0.2">
      <c r="A93" s="219"/>
      <c r="B93" s="220"/>
      <c r="C93" s="260"/>
      <c r="D93" s="220"/>
      <c r="E93" s="220"/>
      <c r="F93" s="220"/>
      <c r="G93" s="22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AG93" t="s">
        <v>191</v>
      </c>
    </row>
    <row r="94" spans="1:60" x14ac:dyDescent="0.2">
      <c r="A94" s="222"/>
      <c r="B94" s="223"/>
      <c r="C94" s="261"/>
      <c r="D94" s="223"/>
      <c r="E94" s="223"/>
      <c r="F94" s="223"/>
      <c r="G94" s="22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60" x14ac:dyDescent="0.2">
      <c r="A95" s="222"/>
      <c r="B95" s="223"/>
      <c r="C95" s="261"/>
      <c r="D95" s="223"/>
      <c r="E95" s="223"/>
      <c r="F95" s="223"/>
      <c r="G95" s="22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60" x14ac:dyDescent="0.2">
      <c r="A96" s="222"/>
      <c r="B96" s="223"/>
      <c r="C96" s="261"/>
      <c r="D96" s="223"/>
      <c r="E96" s="223"/>
      <c r="F96" s="223"/>
      <c r="G96" s="22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33" x14ac:dyDescent="0.2">
      <c r="A97" s="225"/>
      <c r="B97" s="226"/>
      <c r="C97" s="262"/>
      <c r="D97" s="226"/>
      <c r="E97" s="226"/>
      <c r="F97" s="226"/>
      <c r="G97" s="22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33" x14ac:dyDescent="0.2">
      <c r="A98" s="3"/>
      <c r="B98" s="4"/>
      <c r="C98" s="257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33" x14ac:dyDescent="0.2">
      <c r="C99" s="263"/>
      <c r="D99" s="10"/>
      <c r="AG99" t="s">
        <v>192</v>
      </c>
    </row>
    <row r="100" spans="1:33" x14ac:dyDescent="0.2">
      <c r="D100" s="10"/>
    </row>
    <row r="101" spans="1:33" x14ac:dyDescent="0.2">
      <c r="D101" s="10"/>
    </row>
    <row r="102" spans="1:33" x14ac:dyDescent="0.2">
      <c r="D102" s="10"/>
    </row>
    <row r="103" spans="1:33" x14ac:dyDescent="0.2">
      <c r="D103" s="10"/>
    </row>
    <row r="104" spans="1:33" x14ac:dyDescent="0.2">
      <c r="D104" s="10"/>
    </row>
    <row r="105" spans="1:33" x14ac:dyDescent="0.2">
      <c r="D105" s="10"/>
    </row>
    <row r="106" spans="1:33" x14ac:dyDescent="0.2">
      <c r="D106" s="10"/>
    </row>
    <row r="107" spans="1:33" x14ac:dyDescent="0.2">
      <c r="D107" s="10"/>
    </row>
    <row r="108" spans="1:33" x14ac:dyDescent="0.2">
      <c r="D108" s="10"/>
    </row>
    <row r="109" spans="1:33" x14ac:dyDescent="0.2">
      <c r="D109" s="10"/>
    </row>
    <row r="110" spans="1:33" x14ac:dyDescent="0.2">
      <c r="D110" s="10"/>
    </row>
    <row r="111" spans="1:33" x14ac:dyDescent="0.2">
      <c r="D111" s="10"/>
    </row>
    <row r="112" spans="1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9rWnwyPXd6wXup+nTh93iP7LMSvWDmNJye6gd4rLZ8DtmikjwONlHqChXsO0eBz3zdicTqAXrlof7Qzp7T0cFA==" saltValue="ADboO9G/qLWa7QSrzvcNBQ==" spinCount="100000" sheet="1" formatRows="0"/>
  <mergeCells count="6">
    <mergeCell ref="A1:G1"/>
    <mergeCell ref="C2:G2"/>
    <mergeCell ref="C3:G3"/>
    <mergeCell ref="C4:G4"/>
    <mergeCell ref="A92:C92"/>
    <mergeCell ref="A93:G9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90C5A-D295-485A-929A-648BFF20397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6" t="s">
        <v>7</v>
      </c>
      <c r="B1" s="196"/>
      <c r="C1" s="196"/>
      <c r="D1" s="196"/>
      <c r="E1" s="196"/>
      <c r="F1" s="196"/>
      <c r="G1" s="196"/>
      <c r="AG1" t="s">
        <v>145</v>
      </c>
    </row>
    <row r="2" spans="1:60" ht="24.95" customHeight="1" x14ac:dyDescent="0.2">
      <c r="A2" s="197" t="s">
        <v>8</v>
      </c>
      <c r="B2" s="48" t="s">
        <v>43</v>
      </c>
      <c r="C2" s="200" t="s">
        <v>44</v>
      </c>
      <c r="D2" s="198"/>
      <c r="E2" s="198"/>
      <c r="F2" s="198"/>
      <c r="G2" s="199"/>
      <c r="AG2" t="s">
        <v>146</v>
      </c>
    </row>
    <row r="3" spans="1:60" ht="24.95" customHeight="1" x14ac:dyDescent="0.2">
      <c r="A3" s="197" t="s">
        <v>9</v>
      </c>
      <c r="B3" s="48" t="s">
        <v>56</v>
      </c>
      <c r="C3" s="200" t="s">
        <v>57</v>
      </c>
      <c r="D3" s="198"/>
      <c r="E3" s="198"/>
      <c r="F3" s="198"/>
      <c r="G3" s="199"/>
      <c r="AC3" s="175" t="s">
        <v>146</v>
      </c>
      <c r="AG3" t="s">
        <v>147</v>
      </c>
    </row>
    <row r="4" spans="1:60" ht="24.95" customHeight="1" x14ac:dyDescent="0.2">
      <c r="A4" s="201" t="s">
        <v>10</v>
      </c>
      <c r="B4" s="202" t="s">
        <v>66</v>
      </c>
      <c r="C4" s="203" t="s">
        <v>67</v>
      </c>
      <c r="D4" s="204"/>
      <c r="E4" s="204"/>
      <c r="F4" s="204"/>
      <c r="G4" s="205"/>
      <c r="AG4" t="s">
        <v>148</v>
      </c>
    </row>
    <row r="5" spans="1:60" x14ac:dyDescent="0.2">
      <c r="D5" s="10"/>
    </row>
    <row r="6" spans="1:60" ht="38.25" x14ac:dyDescent="0.2">
      <c r="A6" s="207" t="s">
        <v>149</v>
      </c>
      <c r="B6" s="209" t="s">
        <v>150</v>
      </c>
      <c r="C6" s="209" t="s">
        <v>151</v>
      </c>
      <c r="D6" s="208" t="s">
        <v>152</v>
      </c>
      <c r="E6" s="207" t="s">
        <v>153</v>
      </c>
      <c r="F6" s="206" t="s">
        <v>154</v>
      </c>
      <c r="G6" s="207" t="s">
        <v>31</v>
      </c>
      <c r="H6" s="210" t="s">
        <v>32</v>
      </c>
      <c r="I6" s="210" t="s">
        <v>155</v>
      </c>
      <c r="J6" s="210" t="s">
        <v>33</v>
      </c>
      <c r="K6" s="210" t="s">
        <v>156</v>
      </c>
      <c r="L6" s="210" t="s">
        <v>157</v>
      </c>
      <c r="M6" s="210" t="s">
        <v>158</v>
      </c>
      <c r="N6" s="210" t="s">
        <v>159</v>
      </c>
      <c r="O6" s="210" t="s">
        <v>160</v>
      </c>
      <c r="P6" s="210" t="s">
        <v>161</v>
      </c>
      <c r="Q6" s="210" t="s">
        <v>162</v>
      </c>
      <c r="R6" s="210" t="s">
        <v>163</v>
      </c>
      <c r="S6" s="210" t="s">
        <v>164</v>
      </c>
      <c r="T6" s="210" t="s">
        <v>165</v>
      </c>
      <c r="U6" s="210" t="s">
        <v>166</v>
      </c>
      <c r="V6" s="210" t="s">
        <v>167</v>
      </c>
      <c r="W6" s="210" t="s">
        <v>168</v>
      </c>
      <c r="X6" s="210" t="s">
        <v>169</v>
      </c>
      <c r="Y6" s="210" t="s">
        <v>170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2"/>
      <c r="O7" s="212"/>
      <c r="P7" s="212"/>
      <c r="Q7" s="212"/>
      <c r="R7" s="213"/>
      <c r="S7" s="213"/>
      <c r="T7" s="213"/>
      <c r="U7" s="213"/>
      <c r="V7" s="213"/>
      <c r="W7" s="213"/>
      <c r="X7" s="213"/>
      <c r="Y7" s="213"/>
    </row>
    <row r="8" spans="1:60" x14ac:dyDescent="0.2">
      <c r="A8" s="235" t="s">
        <v>171</v>
      </c>
      <c r="B8" s="236" t="s">
        <v>116</v>
      </c>
      <c r="C8" s="254" t="s">
        <v>117</v>
      </c>
      <c r="D8" s="237"/>
      <c r="E8" s="238"/>
      <c r="F8" s="239"/>
      <c r="G8" s="240">
        <f>SUMIF(AG9:AG11,"&lt;&gt;NOR",G9:G11)</f>
        <v>0</v>
      </c>
      <c r="H8" s="234"/>
      <c r="I8" s="234">
        <f>SUM(I9:I11)</f>
        <v>0</v>
      </c>
      <c r="J8" s="234"/>
      <c r="K8" s="234">
        <f>SUM(K9:K11)</f>
        <v>0</v>
      </c>
      <c r="L8" s="234"/>
      <c r="M8" s="234">
        <f>SUM(M9:M11)</f>
        <v>0</v>
      </c>
      <c r="N8" s="233"/>
      <c r="O8" s="233">
        <f>SUM(O9:O11)</f>
        <v>0</v>
      </c>
      <c r="P8" s="233"/>
      <c r="Q8" s="233">
        <f>SUM(Q9:Q11)</f>
        <v>0</v>
      </c>
      <c r="R8" s="234"/>
      <c r="S8" s="234"/>
      <c r="T8" s="234"/>
      <c r="U8" s="234"/>
      <c r="V8" s="234">
        <f>SUM(V9:V11)</f>
        <v>1.26</v>
      </c>
      <c r="W8" s="234"/>
      <c r="X8" s="234"/>
      <c r="Y8" s="234"/>
      <c r="AG8" t="s">
        <v>172</v>
      </c>
    </row>
    <row r="9" spans="1:60" ht="22.5" outlineLevel="1" x14ac:dyDescent="0.2">
      <c r="A9" s="242">
        <v>1</v>
      </c>
      <c r="B9" s="243" t="s">
        <v>766</v>
      </c>
      <c r="C9" s="256" t="s">
        <v>767</v>
      </c>
      <c r="D9" s="244" t="s">
        <v>391</v>
      </c>
      <c r="E9" s="245">
        <v>7.85</v>
      </c>
      <c r="F9" s="246"/>
      <c r="G9" s="247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0">
        <v>5.2999999999999998E-4</v>
      </c>
      <c r="O9" s="230">
        <f>ROUND(E9*N9,2)</f>
        <v>0</v>
      </c>
      <c r="P9" s="230">
        <v>0</v>
      </c>
      <c r="Q9" s="230">
        <f>ROUND(E9*P9,2)</f>
        <v>0</v>
      </c>
      <c r="R9" s="231"/>
      <c r="S9" s="231" t="s">
        <v>182</v>
      </c>
      <c r="T9" s="231" t="s">
        <v>177</v>
      </c>
      <c r="U9" s="231">
        <v>0.16</v>
      </c>
      <c r="V9" s="231">
        <f>ROUND(E9*U9,2)</f>
        <v>1.26</v>
      </c>
      <c r="W9" s="231"/>
      <c r="X9" s="231" t="s">
        <v>196</v>
      </c>
      <c r="Y9" s="231" t="s">
        <v>178</v>
      </c>
      <c r="Z9" s="211"/>
      <c r="AA9" s="211"/>
      <c r="AB9" s="211"/>
      <c r="AC9" s="211"/>
      <c r="AD9" s="211"/>
      <c r="AE9" s="211"/>
      <c r="AF9" s="211"/>
      <c r="AG9" s="211" t="s">
        <v>197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2" x14ac:dyDescent="0.2">
      <c r="A10" s="228"/>
      <c r="B10" s="229"/>
      <c r="C10" s="273" t="s">
        <v>768</v>
      </c>
      <c r="D10" s="264"/>
      <c r="E10" s="265">
        <v>1.5</v>
      </c>
      <c r="F10" s="231"/>
      <c r="G10" s="231"/>
      <c r="H10" s="231"/>
      <c r="I10" s="231"/>
      <c r="J10" s="231"/>
      <c r="K10" s="231"/>
      <c r="L10" s="231"/>
      <c r="M10" s="231"/>
      <c r="N10" s="230"/>
      <c r="O10" s="230"/>
      <c r="P10" s="230"/>
      <c r="Q10" s="230"/>
      <c r="R10" s="231"/>
      <c r="S10" s="231"/>
      <c r="T10" s="231"/>
      <c r="U10" s="231"/>
      <c r="V10" s="231"/>
      <c r="W10" s="231"/>
      <c r="X10" s="231"/>
      <c r="Y10" s="231"/>
      <c r="Z10" s="211"/>
      <c r="AA10" s="211"/>
      <c r="AB10" s="211"/>
      <c r="AC10" s="211"/>
      <c r="AD10" s="211"/>
      <c r="AE10" s="211"/>
      <c r="AF10" s="211"/>
      <c r="AG10" s="211" t="s">
        <v>199</v>
      </c>
      <c r="AH10" s="211">
        <v>0</v>
      </c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outlineLevel="3" x14ac:dyDescent="0.2">
      <c r="A11" s="228"/>
      <c r="B11" s="229"/>
      <c r="C11" s="273" t="s">
        <v>769</v>
      </c>
      <c r="D11" s="264"/>
      <c r="E11" s="265">
        <v>6.35</v>
      </c>
      <c r="F11" s="231"/>
      <c r="G11" s="231"/>
      <c r="H11" s="231"/>
      <c r="I11" s="231"/>
      <c r="J11" s="231"/>
      <c r="K11" s="231"/>
      <c r="L11" s="231"/>
      <c r="M11" s="231"/>
      <c r="N11" s="230"/>
      <c r="O11" s="230"/>
      <c r="P11" s="230"/>
      <c r="Q11" s="230"/>
      <c r="R11" s="231"/>
      <c r="S11" s="231"/>
      <c r="T11" s="231"/>
      <c r="U11" s="231"/>
      <c r="V11" s="231"/>
      <c r="W11" s="231"/>
      <c r="X11" s="231"/>
      <c r="Y11" s="231"/>
      <c r="Z11" s="211"/>
      <c r="AA11" s="211"/>
      <c r="AB11" s="211"/>
      <c r="AC11" s="211"/>
      <c r="AD11" s="211"/>
      <c r="AE11" s="211"/>
      <c r="AF11" s="211"/>
      <c r="AG11" s="211" t="s">
        <v>199</v>
      </c>
      <c r="AH11" s="211">
        <v>0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x14ac:dyDescent="0.2">
      <c r="A12" s="235" t="s">
        <v>171</v>
      </c>
      <c r="B12" s="236" t="s">
        <v>118</v>
      </c>
      <c r="C12" s="254" t="s">
        <v>119</v>
      </c>
      <c r="D12" s="237"/>
      <c r="E12" s="238"/>
      <c r="F12" s="239"/>
      <c r="G12" s="240">
        <f>SUMIF(AG13:AG20,"&lt;&gt;NOR",G13:G20)</f>
        <v>0</v>
      </c>
      <c r="H12" s="234"/>
      <c r="I12" s="234">
        <f>SUM(I13:I20)</f>
        <v>0</v>
      </c>
      <c r="J12" s="234"/>
      <c r="K12" s="234">
        <f>SUM(K13:K20)</f>
        <v>0</v>
      </c>
      <c r="L12" s="234"/>
      <c r="M12" s="234">
        <f>SUM(M13:M20)</f>
        <v>0</v>
      </c>
      <c r="N12" s="233"/>
      <c r="O12" s="233">
        <f>SUM(O13:O20)</f>
        <v>0</v>
      </c>
      <c r="P12" s="233"/>
      <c r="Q12" s="233">
        <f>SUM(Q13:Q20)</f>
        <v>0.04</v>
      </c>
      <c r="R12" s="234"/>
      <c r="S12" s="234"/>
      <c r="T12" s="234"/>
      <c r="U12" s="234"/>
      <c r="V12" s="234">
        <f>SUM(V13:V20)</f>
        <v>10.55</v>
      </c>
      <c r="W12" s="234"/>
      <c r="X12" s="234"/>
      <c r="Y12" s="234"/>
      <c r="AG12" t="s">
        <v>172</v>
      </c>
    </row>
    <row r="13" spans="1:60" ht="22.5" outlineLevel="1" x14ac:dyDescent="0.2">
      <c r="A13" s="242">
        <v>2</v>
      </c>
      <c r="B13" s="243" t="s">
        <v>770</v>
      </c>
      <c r="C13" s="256" t="s">
        <v>771</v>
      </c>
      <c r="D13" s="244" t="s">
        <v>358</v>
      </c>
      <c r="E13" s="245">
        <v>13</v>
      </c>
      <c r="F13" s="246"/>
      <c r="G13" s="247">
        <f>ROUND(E13*F13,2)</f>
        <v>0</v>
      </c>
      <c r="H13" s="232"/>
      <c r="I13" s="231">
        <f>ROUND(E13*H13,2)</f>
        <v>0</v>
      </c>
      <c r="J13" s="232"/>
      <c r="K13" s="231">
        <f>ROUND(E13*J13,2)</f>
        <v>0</v>
      </c>
      <c r="L13" s="231">
        <v>21</v>
      </c>
      <c r="M13" s="231">
        <f>G13*(1+L13/100)</f>
        <v>0</v>
      </c>
      <c r="N13" s="230">
        <v>1.2E-4</v>
      </c>
      <c r="O13" s="230">
        <f>ROUND(E13*N13,2)</f>
        <v>0</v>
      </c>
      <c r="P13" s="230">
        <v>0</v>
      </c>
      <c r="Q13" s="230">
        <f>ROUND(E13*P13,2)</f>
        <v>0</v>
      </c>
      <c r="R13" s="231"/>
      <c r="S13" s="231" t="s">
        <v>182</v>
      </c>
      <c r="T13" s="231" t="s">
        <v>177</v>
      </c>
      <c r="U13" s="231">
        <v>6.2E-2</v>
      </c>
      <c r="V13" s="231">
        <f>ROUND(E13*U13,2)</f>
        <v>0.81</v>
      </c>
      <c r="W13" s="231"/>
      <c r="X13" s="231" t="s">
        <v>196</v>
      </c>
      <c r="Y13" s="231" t="s">
        <v>178</v>
      </c>
      <c r="Z13" s="211"/>
      <c r="AA13" s="211"/>
      <c r="AB13" s="211"/>
      <c r="AC13" s="211"/>
      <c r="AD13" s="211"/>
      <c r="AE13" s="211"/>
      <c r="AF13" s="211"/>
      <c r="AG13" s="211" t="s">
        <v>197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2" x14ac:dyDescent="0.2">
      <c r="A14" s="228"/>
      <c r="B14" s="229"/>
      <c r="C14" s="273" t="s">
        <v>381</v>
      </c>
      <c r="D14" s="264"/>
      <c r="E14" s="265">
        <v>11</v>
      </c>
      <c r="F14" s="231"/>
      <c r="G14" s="231"/>
      <c r="H14" s="231"/>
      <c r="I14" s="231"/>
      <c r="J14" s="231"/>
      <c r="K14" s="231"/>
      <c r="L14" s="231"/>
      <c r="M14" s="231"/>
      <c r="N14" s="230"/>
      <c r="O14" s="230"/>
      <c r="P14" s="230"/>
      <c r="Q14" s="230"/>
      <c r="R14" s="231"/>
      <c r="S14" s="231"/>
      <c r="T14" s="231"/>
      <c r="U14" s="231"/>
      <c r="V14" s="231"/>
      <c r="W14" s="231"/>
      <c r="X14" s="231"/>
      <c r="Y14" s="231"/>
      <c r="Z14" s="211"/>
      <c r="AA14" s="211"/>
      <c r="AB14" s="211"/>
      <c r="AC14" s="211"/>
      <c r="AD14" s="211"/>
      <c r="AE14" s="211"/>
      <c r="AF14" s="211"/>
      <c r="AG14" s="211" t="s">
        <v>199</v>
      </c>
      <c r="AH14" s="211">
        <v>0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3" x14ac:dyDescent="0.2">
      <c r="A15" s="228"/>
      <c r="B15" s="229"/>
      <c r="C15" s="273" t="s">
        <v>366</v>
      </c>
      <c r="D15" s="264"/>
      <c r="E15" s="265">
        <v>1</v>
      </c>
      <c r="F15" s="231"/>
      <c r="G15" s="231"/>
      <c r="H15" s="231"/>
      <c r="I15" s="231"/>
      <c r="J15" s="231"/>
      <c r="K15" s="231"/>
      <c r="L15" s="231"/>
      <c r="M15" s="231"/>
      <c r="N15" s="230"/>
      <c r="O15" s="230"/>
      <c r="P15" s="230"/>
      <c r="Q15" s="230"/>
      <c r="R15" s="231"/>
      <c r="S15" s="231"/>
      <c r="T15" s="231"/>
      <c r="U15" s="231"/>
      <c r="V15" s="231"/>
      <c r="W15" s="231"/>
      <c r="X15" s="231"/>
      <c r="Y15" s="231"/>
      <c r="Z15" s="211"/>
      <c r="AA15" s="211"/>
      <c r="AB15" s="211"/>
      <c r="AC15" s="211"/>
      <c r="AD15" s="211"/>
      <c r="AE15" s="211"/>
      <c r="AF15" s="211"/>
      <c r="AG15" s="211" t="s">
        <v>199</v>
      </c>
      <c r="AH15" s="211">
        <v>0</v>
      </c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3" x14ac:dyDescent="0.2">
      <c r="A16" s="228"/>
      <c r="B16" s="229"/>
      <c r="C16" s="273" t="s">
        <v>772</v>
      </c>
      <c r="D16" s="264"/>
      <c r="E16" s="265">
        <v>1</v>
      </c>
      <c r="F16" s="231"/>
      <c r="G16" s="231"/>
      <c r="H16" s="231"/>
      <c r="I16" s="231"/>
      <c r="J16" s="231"/>
      <c r="K16" s="231"/>
      <c r="L16" s="231"/>
      <c r="M16" s="231"/>
      <c r="N16" s="230"/>
      <c r="O16" s="230"/>
      <c r="P16" s="230"/>
      <c r="Q16" s="230"/>
      <c r="R16" s="231"/>
      <c r="S16" s="231"/>
      <c r="T16" s="231"/>
      <c r="U16" s="231"/>
      <c r="V16" s="231"/>
      <c r="W16" s="231"/>
      <c r="X16" s="231"/>
      <c r="Y16" s="231"/>
      <c r="Z16" s="211"/>
      <c r="AA16" s="211"/>
      <c r="AB16" s="211"/>
      <c r="AC16" s="211"/>
      <c r="AD16" s="211"/>
      <c r="AE16" s="211"/>
      <c r="AF16" s="211"/>
      <c r="AG16" s="211" t="s">
        <v>199</v>
      </c>
      <c r="AH16" s="211">
        <v>0</v>
      </c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42">
        <v>3</v>
      </c>
      <c r="B17" s="243" t="s">
        <v>773</v>
      </c>
      <c r="C17" s="256" t="s">
        <v>774</v>
      </c>
      <c r="D17" s="244" t="s">
        <v>358</v>
      </c>
      <c r="E17" s="245">
        <v>13</v>
      </c>
      <c r="F17" s="246"/>
      <c r="G17" s="247">
        <f>ROUND(E17*F17,2)</f>
        <v>0</v>
      </c>
      <c r="H17" s="232"/>
      <c r="I17" s="231">
        <f>ROUND(E17*H17,2)</f>
        <v>0</v>
      </c>
      <c r="J17" s="232"/>
      <c r="K17" s="231">
        <f>ROUND(E17*J17,2)</f>
        <v>0</v>
      </c>
      <c r="L17" s="231">
        <v>21</v>
      </c>
      <c r="M17" s="231">
        <f>G17*(1+L17/100)</f>
        <v>0</v>
      </c>
      <c r="N17" s="230">
        <v>1.0000000000000001E-5</v>
      </c>
      <c r="O17" s="230">
        <f>ROUND(E17*N17,2)</f>
        <v>0</v>
      </c>
      <c r="P17" s="230">
        <v>2.7799999999999999E-3</v>
      </c>
      <c r="Q17" s="230">
        <f>ROUND(E17*P17,2)</f>
        <v>0.04</v>
      </c>
      <c r="R17" s="231"/>
      <c r="S17" s="231" t="s">
        <v>182</v>
      </c>
      <c r="T17" s="231" t="s">
        <v>176</v>
      </c>
      <c r="U17" s="231">
        <v>0.749</v>
      </c>
      <c r="V17" s="231">
        <f>ROUND(E17*U17,2)</f>
        <v>9.74</v>
      </c>
      <c r="W17" s="231"/>
      <c r="X17" s="231" t="s">
        <v>196</v>
      </c>
      <c r="Y17" s="231" t="s">
        <v>178</v>
      </c>
      <c r="Z17" s="211"/>
      <c r="AA17" s="211"/>
      <c r="AB17" s="211"/>
      <c r="AC17" s="211"/>
      <c r="AD17" s="211"/>
      <c r="AE17" s="211"/>
      <c r="AF17" s="211"/>
      <c r="AG17" s="211" t="s">
        <v>197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2" x14ac:dyDescent="0.2">
      <c r="A18" s="228"/>
      <c r="B18" s="229"/>
      <c r="C18" s="273" t="s">
        <v>381</v>
      </c>
      <c r="D18" s="264"/>
      <c r="E18" s="265">
        <v>11</v>
      </c>
      <c r="F18" s="231"/>
      <c r="G18" s="231"/>
      <c r="H18" s="231"/>
      <c r="I18" s="231"/>
      <c r="J18" s="231"/>
      <c r="K18" s="231"/>
      <c r="L18" s="231"/>
      <c r="M18" s="231"/>
      <c r="N18" s="230"/>
      <c r="O18" s="230"/>
      <c r="P18" s="230"/>
      <c r="Q18" s="230"/>
      <c r="R18" s="231"/>
      <c r="S18" s="231"/>
      <c r="T18" s="231"/>
      <c r="U18" s="231"/>
      <c r="V18" s="231"/>
      <c r="W18" s="231"/>
      <c r="X18" s="231"/>
      <c r="Y18" s="231"/>
      <c r="Z18" s="211"/>
      <c r="AA18" s="211"/>
      <c r="AB18" s="211"/>
      <c r="AC18" s="211"/>
      <c r="AD18" s="211"/>
      <c r="AE18" s="211"/>
      <c r="AF18" s="211"/>
      <c r="AG18" s="211" t="s">
        <v>199</v>
      </c>
      <c r="AH18" s="211">
        <v>0</v>
      </c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3" x14ac:dyDescent="0.2">
      <c r="A19" s="228"/>
      <c r="B19" s="229"/>
      <c r="C19" s="273" t="s">
        <v>366</v>
      </c>
      <c r="D19" s="264"/>
      <c r="E19" s="265">
        <v>1</v>
      </c>
      <c r="F19" s="231"/>
      <c r="G19" s="231"/>
      <c r="H19" s="231"/>
      <c r="I19" s="231"/>
      <c r="J19" s="231"/>
      <c r="K19" s="231"/>
      <c r="L19" s="231"/>
      <c r="M19" s="231"/>
      <c r="N19" s="230"/>
      <c r="O19" s="230"/>
      <c r="P19" s="230"/>
      <c r="Q19" s="230"/>
      <c r="R19" s="231"/>
      <c r="S19" s="231"/>
      <c r="T19" s="231"/>
      <c r="U19" s="231"/>
      <c r="V19" s="231"/>
      <c r="W19" s="231"/>
      <c r="X19" s="231"/>
      <c r="Y19" s="231"/>
      <c r="Z19" s="211"/>
      <c r="AA19" s="211"/>
      <c r="AB19" s="211"/>
      <c r="AC19" s="211"/>
      <c r="AD19" s="211"/>
      <c r="AE19" s="211"/>
      <c r="AF19" s="211"/>
      <c r="AG19" s="211" t="s">
        <v>199</v>
      </c>
      <c r="AH19" s="211">
        <v>0</v>
      </c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3" x14ac:dyDescent="0.2">
      <c r="A20" s="228"/>
      <c r="B20" s="229"/>
      <c r="C20" s="273" t="s">
        <v>772</v>
      </c>
      <c r="D20" s="264"/>
      <c r="E20" s="265">
        <v>1</v>
      </c>
      <c r="F20" s="231"/>
      <c r="G20" s="231"/>
      <c r="H20" s="231"/>
      <c r="I20" s="231"/>
      <c r="J20" s="231"/>
      <c r="K20" s="231"/>
      <c r="L20" s="231"/>
      <c r="M20" s="231"/>
      <c r="N20" s="230"/>
      <c r="O20" s="230"/>
      <c r="P20" s="230"/>
      <c r="Q20" s="230"/>
      <c r="R20" s="231"/>
      <c r="S20" s="231"/>
      <c r="T20" s="231"/>
      <c r="U20" s="231"/>
      <c r="V20" s="231"/>
      <c r="W20" s="231"/>
      <c r="X20" s="231"/>
      <c r="Y20" s="231"/>
      <c r="Z20" s="211"/>
      <c r="AA20" s="211"/>
      <c r="AB20" s="211"/>
      <c r="AC20" s="211"/>
      <c r="AD20" s="211"/>
      <c r="AE20" s="211"/>
      <c r="AF20" s="211"/>
      <c r="AG20" s="211" t="s">
        <v>199</v>
      </c>
      <c r="AH20" s="211">
        <v>0</v>
      </c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x14ac:dyDescent="0.2">
      <c r="A21" s="235" t="s">
        <v>171</v>
      </c>
      <c r="B21" s="236" t="s">
        <v>120</v>
      </c>
      <c r="C21" s="254" t="s">
        <v>121</v>
      </c>
      <c r="D21" s="237"/>
      <c r="E21" s="238"/>
      <c r="F21" s="239"/>
      <c r="G21" s="240">
        <f>SUMIF(AG22:AG28,"&lt;&gt;NOR",G22:G28)</f>
        <v>0</v>
      </c>
      <c r="H21" s="234"/>
      <c r="I21" s="234">
        <f>SUM(I22:I28)</f>
        <v>0</v>
      </c>
      <c r="J21" s="234"/>
      <c r="K21" s="234">
        <f>SUM(K22:K28)</f>
        <v>0</v>
      </c>
      <c r="L21" s="234"/>
      <c r="M21" s="234">
        <f>SUM(M22:M28)</f>
        <v>0</v>
      </c>
      <c r="N21" s="233"/>
      <c r="O21" s="233">
        <f>SUM(O22:O28)</f>
        <v>0.02</v>
      </c>
      <c r="P21" s="233"/>
      <c r="Q21" s="233">
        <f>SUM(Q22:Q28)</f>
        <v>0.03</v>
      </c>
      <c r="R21" s="234"/>
      <c r="S21" s="234"/>
      <c r="T21" s="234"/>
      <c r="U21" s="234"/>
      <c r="V21" s="234">
        <f>SUM(V22:V28)</f>
        <v>2.69</v>
      </c>
      <c r="W21" s="234"/>
      <c r="X21" s="234"/>
      <c r="Y21" s="234"/>
      <c r="AG21" t="s">
        <v>172</v>
      </c>
    </row>
    <row r="22" spans="1:60" outlineLevel="1" x14ac:dyDescent="0.2">
      <c r="A22" s="242">
        <v>4</v>
      </c>
      <c r="B22" s="243" t="s">
        <v>775</v>
      </c>
      <c r="C22" s="256" t="s">
        <v>776</v>
      </c>
      <c r="D22" s="244" t="s">
        <v>202</v>
      </c>
      <c r="E22" s="245">
        <v>1.2</v>
      </c>
      <c r="F22" s="246"/>
      <c r="G22" s="247">
        <f>ROUND(E22*F22,2)</f>
        <v>0</v>
      </c>
      <c r="H22" s="232"/>
      <c r="I22" s="231">
        <f>ROUND(E22*H22,2)</f>
        <v>0</v>
      </c>
      <c r="J22" s="232"/>
      <c r="K22" s="231">
        <f>ROUND(E22*J22,2)</f>
        <v>0</v>
      </c>
      <c r="L22" s="231">
        <v>21</v>
      </c>
      <c r="M22" s="231">
        <f>G22*(1+L22/100)</f>
        <v>0</v>
      </c>
      <c r="N22" s="230">
        <v>0</v>
      </c>
      <c r="O22" s="230">
        <f>ROUND(E22*N22,2)</f>
        <v>0</v>
      </c>
      <c r="P22" s="230">
        <v>2.3800000000000002E-2</v>
      </c>
      <c r="Q22" s="230">
        <f>ROUND(E22*P22,2)</f>
        <v>0.03</v>
      </c>
      <c r="R22" s="231"/>
      <c r="S22" s="231" t="s">
        <v>176</v>
      </c>
      <c r="T22" s="231" t="s">
        <v>176</v>
      </c>
      <c r="U22" s="231">
        <v>8.2000000000000003E-2</v>
      </c>
      <c r="V22" s="231">
        <f>ROUND(E22*U22,2)</f>
        <v>0.1</v>
      </c>
      <c r="W22" s="231"/>
      <c r="X22" s="231" t="s">
        <v>196</v>
      </c>
      <c r="Y22" s="231" t="s">
        <v>178</v>
      </c>
      <c r="Z22" s="211"/>
      <c r="AA22" s="211"/>
      <c r="AB22" s="211"/>
      <c r="AC22" s="211"/>
      <c r="AD22" s="211"/>
      <c r="AE22" s="211"/>
      <c r="AF22" s="211"/>
      <c r="AG22" s="211" t="s">
        <v>197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2" x14ac:dyDescent="0.2">
      <c r="A23" s="228"/>
      <c r="B23" s="229"/>
      <c r="C23" s="273" t="s">
        <v>777</v>
      </c>
      <c r="D23" s="264"/>
      <c r="E23" s="265">
        <v>1.2</v>
      </c>
      <c r="F23" s="231"/>
      <c r="G23" s="231"/>
      <c r="H23" s="231"/>
      <c r="I23" s="231"/>
      <c r="J23" s="231"/>
      <c r="K23" s="231"/>
      <c r="L23" s="231"/>
      <c r="M23" s="231"/>
      <c r="N23" s="230"/>
      <c r="O23" s="230"/>
      <c r="P23" s="230"/>
      <c r="Q23" s="230"/>
      <c r="R23" s="231"/>
      <c r="S23" s="231"/>
      <c r="T23" s="231"/>
      <c r="U23" s="231"/>
      <c r="V23" s="231"/>
      <c r="W23" s="231"/>
      <c r="X23" s="231"/>
      <c r="Y23" s="231"/>
      <c r="Z23" s="211"/>
      <c r="AA23" s="211"/>
      <c r="AB23" s="211"/>
      <c r="AC23" s="211"/>
      <c r="AD23" s="211"/>
      <c r="AE23" s="211"/>
      <c r="AF23" s="211"/>
      <c r="AG23" s="211" t="s">
        <v>199</v>
      </c>
      <c r="AH23" s="211">
        <v>0</v>
      </c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ht="22.5" outlineLevel="1" x14ac:dyDescent="0.2">
      <c r="A24" s="242">
        <v>5</v>
      </c>
      <c r="B24" s="243" t="s">
        <v>778</v>
      </c>
      <c r="C24" s="256" t="s">
        <v>779</v>
      </c>
      <c r="D24" s="244" t="s">
        <v>358</v>
      </c>
      <c r="E24" s="245">
        <v>1</v>
      </c>
      <c r="F24" s="246"/>
      <c r="G24" s="247">
        <f>ROUND(E24*F24,2)</f>
        <v>0</v>
      </c>
      <c r="H24" s="232"/>
      <c r="I24" s="231">
        <f>ROUND(E24*H24,2)</f>
        <v>0</v>
      </c>
      <c r="J24" s="232"/>
      <c r="K24" s="231">
        <f>ROUND(E24*J24,2)</f>
        <v>0</v>
      </c>
      <c r="L24" s="231">
        <v>21</v>
      </c>
      <c r="M24" s="231">
        <f>G24*(1+L24/100)</f>
        <v>0</v>
      </c>
      <c r="N24" s="230">
        <v>5.1999999999999998E-3</v>
      </c>
      <c r="O24" s="230">
        <f>ROUND(E24*N24,2)</f>
        <v>0.01</v>
      </c>
      <c r="P24" s="230">
        <v>0</v>
      </c>
      <c r="Q24" s="230">
        <f>ROUND(E24*P24,2)</f>
        <v>0</v>
      </c>
      <c r="R24" s="231"/>
      <c r="S24" s="231" t="s">
        <v>182</v>
      </c>
      <c r="T24" s="231" t="s">
        <v>177</v>
      </c>
      <c r="U24" s="231">
        <v>0.85</v>
      </c>
      <c r="V24" s="231">
        <f>ROUND(E24*U24,2)</f>
        <v>0.85</v>
      </c>
      <c r="W24" s="231"/>
      <c r="X24" s="231" t="s">
        <v>196</v>
      </c>
      <c r="Y24" s="231" t="s">
        <v>178</v>
      </c>
      <c r="Z24" s="211"/>
      <c r="AA24" s="211"/>
      <c r="AB24" s="211"/>
      <c r="AC24" s="211"/>
      <c r="AD24" s="211"/>
      <c r="AE24" s="211"/>
      <c r="AF24" s="211"/>
      <c r="AG24" s="211" t="s">
        <v>197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2" x14ac:dyDescent="0.2">
      <c r="A25" s="228"/>
      <c r="B25" s="229"/>
      <c r="C25" s="273" t="s">
        <v>367</v>
      </c>
      <c r="D25" s="264"/>
      <c r="E25" s="265">
        <v>1</v>
      </c>
      <c r="F25" s="231"/>
      <c r="G25" s="231"/>
      <c r="H25" s="231"/>
      <c r="I25" s="231"/>
      <c r="J25" s="231"/>
      <c r="K25" s="231"/>
      <c r="L25" s="231"/>
      <c r="M25" s="231"/>
      <c r="N25" s="230"/>
      <c r="O25" s="230"/>
      <c r="P25" s="230"/>
      <c r="Q25" s="230"/>
      <c r="R25" s="231"/>
      <c r="S25" s="231"/>
      <c r="T25" s="231"/>
      <c r="U25" s="231"/>
      <c r="V25" s="231"/>
      <c r="W25" s="231"/>
      <c r="X25" s="231"/>
      <c r="Y25" s="231"/>
      <c r="Z25" s="211"/>
      <c r="AA25" s="211"/>
      <c r="AB25" s="211"/>
      <c r="AC25" s="211"/>
      <c r="AD25" s="211"/>
      <c r="AE25" s="211"/>
      <c r="AF25" s="211"/>
      <c r="AG25" s="211" t="s">
        <v>199</v>
      </c>
      <c r="AH25" s="211">
        <v>0</v>
      </c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ht="22.5" outlineLevel="1" x14ac:dyDescent="0.2">
      <c r="A26" s="242">
        <v>6</v>
      </c>
      <c r="B26" s="243" t="s">
        <v>780</v>
      </c>
      <c r="C26" s="256" t="s">
        <v>781</v>
      </c>
      <c r="D26" s="244" t="s">
        <v>358</v>
      </c>
      <c r="E26" s="245">
        <v>2</v>
      </c>
      <c r="F26" s="246"/>
      <c r="G26" s="247">
        <f>ROUND(E26*F26,2)</f>
        <v>0</v>
      </c>
      <c r="H26" s="232"/>
      <c r="I26" s="231">
        <f>ROUND(E26*H26,2)</f>
        <v>0</v>
      </c>
      <c r="J26" s="232"/>
      <c r="K26" s="231">
        <f>ROUND(E26*J26,2)</f>
        <v>0</v>
      </c>
      <c r="L26" s="231">
        <v>21</v>
      </c>
      <c r="M26" s="231">
        <f>G26*(1+L26/100)</f>
        <v>0</v>
      </c>
      <c r="N26" s="230">
        <v>7.1999999999999998E-3</v>
      </c>
      <c r="O26" s="230">
        <f>ROUND(E26*N26,2)</f>
        <v>0.01</v>
      </c>
      <c r="P26" s="230">
        <v>0</v>
      </c>
      <c r="Q26" s="230">
        <f>ROUND(E26*P26,2)</f>
        <v>0</v>
      </c>
      <c r="R26" s="231"/>
      <c r="S26" s="231" t="s">
        <v>182</v>
      </c>
      <c r="T26" s="231" t="s">
        <v>177</v>
      </c>
      <c r="U26" s="231">
        <v>0.87</v>
      </c>
      <c r="V26" s="231">
        <f>ROUND(E26*U26,2)</f>
        <v>1.74</v>
      </c>
      <c r="W26" s="231"/>
      <c r="X26" s="231" t="s">
        <v>196</v>
      </c>
      <c r="Y26" s="231" t="s">
        <v>178</v>
      </c>
      <c r="Z26" s="211"/>
      <c r="AA26" s="211"/>
      <c r="AB26" s="211"/>
      <c r="AC26" s="211"/>
      <c r="AD26" s="211"/>
      <c r="AE26" s="211"/>
      <c r="AF26" s="211"/>
      <c r="AG26" s="211" t="s">
        <v>197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2" x14ac:dyDescent="0.2">
      <c r="A27" s="228"/>
      <c r="B27" s="229"/>
      <c r="C27" s="273" t="s">
        <v>782</v>
      </c>
      <c r="D27" s="264"/>
      <c r="E27" s="265">
        <v>1</v>
      </c>
      <c r="F27" s="231"/>
      <c r="G27" s="231"/>
      <c r="H27" s="231"/>
      <c r="I27" s="231"/>
      <c r="J27" s="231"/>
      <c r="K27" s="231"/>
      <c r="L27" s="231"/>
      <c r="M27" s="231"/>
      <c r="N27" s="230"/>
      <c r="O27" s="230"/>
      <c r="P27" s="230"/>
      <c r="Q27" s="230"/>
      <c r="R27" s="231"/>
      <c r="S27" s="231"/>
      <c r="T27" s="231"/>
      <c r="U27" s="231"/>
      <c r="V27" s="231"/>
      <c r="W27" s="231"/>
      <c r="X27" s="231"/>
      <c r="Y27" s="231"/>
      <c r="Z27" s="211"/>
      <c r="AA27" s="211"/>
      <c r="AB27" s="211"/>
      <c r="AC27" s="211"/>
      <c r="AD27" s="211"/>
      <c r="AE27" s="211"/>
      <c r="AF27" s="211"/>
      <c r="AG27" s="211" t="s">
        <v>199</v>
      </c>
      <c r="AH27" s="211">
        <v>0</v>
      </c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3" x14ac:dyDescent="0.2">
      <c r="A28" s="228"/>
      <c r="B28" s="229"/>
      <c r="C28" s="273" t="s">
        <v>368</v>
      </c>
      <c r="D28" s="264"/>
      <c r="E28" s="265">
        <v>1</v>
      </c>
      <c r="F28" s="231"/>
      <c r="G28" s="231"/>
      <c r="H28" s="231"/>
      <c r="I28" s="231"/>
      <c r="J28" s="231"/>
      <c r="K28" s="231"/>
      <c r="L28" s="231"/>
      <c r="M28" s="231"/>
      <c r="N28" s="230"/>
      <c r="O28" s="230"/>
      <c r="P28" s="230"/>
      <c r="Q28" s="230"/>
      <c r="R28" s="231"/>
      <c r="S28" s="231"/>
      <c r="T28" s="231"/>
      <c r="U28" s="231"/>
      <c r="V28" s="231"/>
      <c r="W28" s="231"/>
      <c r="X28" s="231"/>
      <c r="Y28" s="231"/>
      <c r="Z28" s="211"/>
      <c r="AA28" s="211"/>
      <c r="AB28" s="211"/>
      <c r="AC28" s="211"/>
      <c r="AD28" s="211"/>
      <c r="AE28" s="211"/>
      <c r="AF28" s="211"/>
      <c r="AG28" s="211" t="s">
        <v>199</v>
      </c>
      <c r="AH28" s="211">
        <v>0</v>
      </c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x14ac:dyDescent="0.2">
      <c r="A29" s="3"/>
      <c r="B29" s="4"/>
      <c r="C29" s="257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E29">
        <v>15</v>
      </c>
      <c r="AF29">
        <v>21</v>
      </c>
      <c r="AG29" t="s">
        <v>157</v>
      </c>
    </row>
    <row r="30" spans="1:60" x14ac:dyDescent="0.2">
      <c r="A30" s="214"/>
      <c r="B30" s="215" t="s">
        <v>31</v>
      </c>
      <c r="C30" s="258"/>
      <c r="D30" s="216"/>
      <c r="E30" s="217"/>
      <c r="F30" s="217"/>
      <c r="G30" s="241">
        <f>G8+G12+G21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AE30">
        <f>SUMIF(L7:L28,AE29,G7:G28)</f>
        <v>0</v>
      </c>
      <c r="AF30">
        <f>SUMIF(L7:L28,AF29,G7:G28)</f>
        <v>0</v>
      </c>
      <c r="AG30" t="s">
        <v>189</v>
      </c>
    </row>
    <row r="31" spans="1:60" x14ac:dyDescent="0.2">
      <c r="A31" s="3"/>
      <c r="B31" s="4"/>
      <c r="C31" s="257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60" x14ac:dyDescent="0.2">
      <c r="A32" s="3"/>
      <c r="B32" s="4"/>
      <c r="C32" s="257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33" x14ac:dyDescent="0.2">
      <c r="A33" s="218" t="s">
        <v>190</v>
      </c>
      <c r="B33" s="218"/>
      <c r="C33" s="259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33" x14ac:dyDescent="0.2">
      <c r="A34" s="219"/>
      <c r="B34" s="220"/>
      <c r="C34" s="260"/>
      <c r="D34" s="220"/>
      <c r="E34" s="220"/>
      <c r="F34" s="220"/>
      <c r="G34" s="2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G34" t="s">
        <v>191</v>
      </c>
    </row>
    <row r="35" spans="1:33" x14ac:dyDescent="0.2">
      <c r="A35" s="222"/>
      <c r="B35" s="223"/>
      <c r="C35" s="261"/>
      <c r="D35" s="223"/>
      <c r="E35" s="223"/>
      <c r="F35" s="223"/>
      <c r="G35" s="22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33" x14ac:dyDescent="0.2">
      <c r="A36" s="222"/>
      <c r="B36" s="223"/>
      <c r="C36" s="261"/>
      <c r="D36" s="223"/>
      <c r="E36" s="223"/>
      <c r="F36" s="223"/>
      <c r="G36" s="22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33" x14ac:dyDescent="0.2">
      <c r="A37" s="222"/>
      <c r="B37" s="223"/>
      <c r="C37" s="261"/>
      <c r="D37" s="223"/>
      <c r="E37" s="223"/>
      <c r="F37" s="223"/>
      <c r="G37" s="22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33" x14ac:dyDescent="0.2">
      <c r="A38" s="225"/>
      <c r="B38" s="226"/>
      <c r="C38" s="262"/>
      <c r="D38" s="226"/>
      <c r="E38" s="226"/>
      <c r="F38" s="226"/>
      <c r="G38" s="22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33" x14ac:dyDescent="0.2">
      <c r="A39" s="3"/>
      <c r="B39" s="4"/>
      <c r="C39" s="257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33" x14ac:dyDescent="0.2">
      <c r="C40" s="263"/>
      <c r="D40" s="10"/>
      <c r="AG40" t="s">
        <v>192</v>
      </c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dUa0VmhW5muFFJgF5VAl1aFx6FZlzBft9CYbhloTTXogWuE3FwfFGZeiKpk8Q8Oz4+OLZtPXTJH+kbaz+6oZ6Q==" saltValue="gLH0UE0XBAzBNQgj8vIURA==" spinCount="100000" sheet="1" formatRows="0"/>
  <mergeCells count="6">
    <mergeCell ref="A1:G1"/>
    <mergeCell ref="C2:G2"/>
    <mergeCell ref="C3:G3"/>
    <mergeCell ref="C4:G4"/>
    <mergeCell ref="A33:C33"/>
    <mergeCell ref="A34:G3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1AA8A-0868-4C26-A7F5-E389761423D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6" t="s">
        <v>7</v>
      </c>
      <c r="B1" s="196"/>
      <c r="C1" s="196"/>
      <c r="D1" s="196"/>
      <c r="E1" s="196"/>
      <c r="F1" s="196"/>
      <c r="G1" s="196"/>
      <c r="AG1" t="s">
        <v>145</v>
      </c>
    </row>
    <row r="2" spans="1:60" ht="24.95" customHeight="1" x14ac:dyDescent="0.2">
      <c r="A2" s="197" t="s">
        <v>8</v>
      </c>
      <c r="B2" s="48" t="s">
        <v>43</v>
      </c>
      <c r="C2" s="200" t="s">
        <v>44</v>
      </c>
      <c r="D2" s="198"/>
      <c r="E2" s="198"/>
      <c r="F2" s="198"/>
      <c r="G2" s="199"/>
      <c r="AG2" t="s">
        <v>146</v>
      </c>
    </row>
    <row r="3" spans="1:60" ht="24.95" customHeight="1" x14ac:dyDescent="0.2">
      <c r="A3" s="197" t="s">
        <v>9</v>
      </c>
      <c r="B3" s="48" t="s">
        <v>56</v>
      </c>
      <c r="C3" s="200" t="s">
        <v>57</v>
      </c>
      <c r="D3" s="198"/>
      <c r="E3" s="198"/>
      <c r="F3" s="198"/>
      <c r="G3" s="199"/>
      <c r="AC3" s="175" t="s">
        <v>146</v>
      </c>
      <c r="AG3" t="s">
        <v>147</v>
      </c>
    </row>
    <row r="4" spans="1:60" ht="24.95" customHeight="1" x14ac:dyDescent="0.2">
      <c r="A4" s="201" t="s">
        <v>10</v>
      </c>
      <c r="B4" s="202" t="s">
        <v>68</v>
      </c>
      <c r="C4" s="203" t="s">
        <v>69</v>
      </c>
      <c r="D4" s="204"/>
      <c r="E4" s="204"/>
      <c r="F4" s="204"/>
      <c r="G4" s="205"/>
      <c r="AG4" t="s">
        <v>148</v>
      </c>
    </row>
    <row r="5" spans="1:60" x14ac:dyDescent="0.2">
      <c r="D5" s="10"/>
    </row>
    <row r="6" spans="1:60" ht="38.25" x14ac:dyDescent="0.2">
      <c r="A6" s="207" t="s">
        <v>149</v>
      </c>
      <c r="B6" s="209" t="s">
        <v>150</v>
      </c>
      <c r="C6" s="209" t="s">
        <v>151</v>
      </c>
      <c r="D6" s="208" t="s">
        <v>152</v>
      </c>
      <c r="E6" s="207" t="s">
        <v>153</v>
      </c>
      <c r="F6" s="206" t="s">
        <v>154</v>
      </c>
      <c r="G6" s="207" t="s">
        <v>31</v>
      </c>
      <c r="H6" s="210" t="s">
        <v>32</v>
      </c>
      <c r="I6" s="210" t="s">
        <v>155</v>
      </c>
      <c r="J6" s="210" t="s">
        <v>33</v>
      </c>
      <c r="K6" s="210" t="s">
        <v>156</v>
      </c>
      <c r="L6" s="210" t="s">
        <v>157</v>
      </c>
      <c r="M6" s="210" t="s">
        <v>158</v>
      </c>
      <c r="N6" s="210" t="s">
        <v>159</v>
      </c>
      <c r="O6" s="210" t="s">
        <v>160</v>
      </c>
      <c r="P6" s="210" t="s">
        <v>161</v>
      </c>
      <c r="Q6" s="210" t="s">
        <v>162</v>
      </c>
      <c r="R6" s="210" t="s">
        <v>163</v>
      </c>
      <c r="S6" s="210" t="s">
        <v>164</v>
      </c>
      <c r="T6" s="210" t="s">
        <v>165</v>
      </c>
      <c r="U6" s="210" t="s">
        <v>166</v>
      </c>
      <c r="V6" s="210" t="s">
        <v>167</v>
      </c>
      <c r="W6" s="210" t="s">
        <v>168</v>
      </c>
      <c r="X6" s="210" t="s">
        <v>169</v>
      </c>
      <c r="Y6" s="210" t="s">
        <v>170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2"/>
      <c r="O7" s="212"/>
      <c r="P7" s="212"/>
      <c r="Q7" s="212"/>
      <c r="R7" s="213"/>
      <c r="S7" s="213"/>
      <c r="T7" s="213"/>
      <c r="U7" s="213"/>
      <c r="V7" s="213"/>
      <c r="W7" s="213"/>
      <c r="X7" s="213"/>
      <c r="Y7" s="213"/>
    </row>
    <row r="8" spans="1:60" x14ac:dyDescent="0.2">
      <c r="A8" s="235" t="s">
        <v>171</v>
      </c>
      <c r="B8" s="236" t="s">
        <v>101</v>
      </c>
      <c r="C8" s="254" t="s">
        <v>102</v>
      </c>
      <c r="D8" s="237"/>
      <c r="E8" s="238"/>
      <c r="F8" s="239"/>
      <c r="G8" s="240">
        <f>SUMIF(AG9:AG10,"&lt;&gt;NOR",G9:G10)</f>
        <v>0</v>
      </c>
      <c r="H8" s="234"/>
      <c r="I8" s="234">
        <f>SUM(I9:I10)</f>
        <v>0</v>
      </c>
      <c r="J8" s="234"/>
      <c r="K8" s="234">
        <f>SUM(K9:K10)</f>
        <v>0</v>
      </c>
      <c r="L8" s="234"/>
      <c r="M8" s="234">
        <f>SUM(M9:M10)</f>
        <v>0</v>
      </c>
      <c r="N8" s="233"/>
      <c r="O8" s="233">
        <f>SUM(O9:O10)</f>
        <v>0</v>
      </c>
      <c r="P8" s="233"/>
      <c r="Q8" s="233">
        <f>SUM(Q9:Q10)</f>
        <v>0.17</v>
      </c>
      <c r="R8" s="234"/>
      <c r="S8" s="234"/>
      <c r="T8" s="234"/>
      <c r="U8" s="234"/>
      <c r="V8" s="234">
        <f>SUM(V9:V10)</f>
        <v>2.7</v>
      </c>
      <c r="W8" s="234"/>
      <c r="X8" s="234"/>
      <c r="Y8" s="234"/>
      <c r="AG8" t="s">
        <v>172</v>
      </c>
    </row>
    <row r="9" spans="1:60" outlineLevel="1" x14ac:dyDescent="0.2">
      <c r="A9" s="242">
        <v>1</v>
      </c>
      <c r="B9" s="243" t="s">
        <v>713</v>
      </c>
      <c r="C9" s="256" t="s">
        <v>714</v>
      </c>
      <c r="D9" s="244" t="s">
        <v>391</v>
      </c>
      <c r="E9" s="245">
        <v>4.5</v>
      </c>
      <c r="F9" s="246"/>
      <c r="G9" s="247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0">
        <v>4.8999999999999998E-4</v>
      </c>
      <c r="O9" s="230">
        <f>ROUND(E9*N9,2)</f>
        <v>0</v>
      </c>
      <c r="P9" s="230">
        <v>3.7999999999999999E-2</v>
      </c>
      <c r="Q9" s="230">
        <f>ROUND(E9*P9,2)</f>
        <v>0.17</v>
      </c>
      <c r="R9" s="231"/>
      <c r="S9" s="231" t="s">
        <v>176</v>
      </c>
      <c r="T9" s="231" t="s">
        <v>176</v>
      </c>
      <c r="U9" s="231">
        <v>0.6</v>
      </c>
      <c r="V9" s="231">
        <f>ROUND(E9*U9,2)</f>
        <v>2.7</v>
      </c>
      <c r="W9" s="231"/>
      <c r="X9" s="231" t="s">
        <v>196</v>
      </c>
      <c r="Y9" s="231" t="s">
        <v>178</v>
      </c>
      <c r="Z9" s="211"/>
      <c r="AA9" s="211"/>
      <c r="AB9" s="211"/>
      <c r="AC9" s="211"/>
      <c r="AD9" s="211"/>
      <c r="AE9" s="211"/>
      <c r="AF9" s="211"/>
      <c r="AG9" s="211" t="s">
        <v>197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2" x14ac:dyDescent="0.2">
      <c r="A10" s="228"/>
      <c r="B10" s="229"/>
      <c r="C10" s="273" t="s">
        <v>783</v>
      </c>
      <c r="D10" s="264"/>
      <c r="E10" s="265">
        <v>4.5</v>
      </c>
      <c r="F10" s="231"/>
      <c r="G10" s="231"/>
      <c r="H10" s="231"/>
      <c r="I10" s="231"/>
      <c r="J10" s="231"/>
      <c r="K10" s="231"/>
      <c r="L10" s="231"/>
      <c r="M10" s="231"/>
      <c r="N10" s="230"/>
      <c r="O10" s="230"/>
      <c r="P10" s="230"/>
      <c r="Q10" s="230"/>
      <c r="R10" s="231"/>
      <c r="S10" s="231"/>
      <c r="T10" s="231"/>
      <c r="U10" s="231"/>
      <c r="V10" s="231"/>
      <c r="W10" s="231"/>
      <c r="X10" s="231"/>
      <c r="Y10" s="231"/>
      <c r="Z10" s="211"/>
      <c r="AA10" s="211"/>
      <c r="AB10" s="211"/>
      <c r="AC10" s="211"/>
      <c r="AD10" s="211"/>
      <c r="AE10" s="211"/>
      <c r="AF10" s="211"/>
      <c r="AG10" s="211" t="s">
        <v>199</v>
      </c>
      <c r="AH10" s="211">
        <v>0</v>
      </c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x14ac:dyDescent="0.2">
      <c r="A11" s="235" t="s">
        <v>171</v>
      </c>
      <c r="B11" s="236" t="s">
        <v>115</v>
      </c>
      <c r="C11" s="254" t="s">
        <v>69</v>
      </c>
      <c r="D11" s="237"/>
      <c r="E11" s="238"/>
      <c r="F11" s="239"/>
      <c r="G11" s="240">
        <f>SUMIF(AG12:AG15,"&lt;&gt;NOR",G12:G15)</f>
        <v>0</v>
      </c>
      <c r="H11" s="234"/>
      <c r="I11" s="234">
        <f>SUM(I12:I15)</f>
        <v>0</v>
      </c>
      <c r="J11" s="234"/>
      <c r="K11" s="234">
        <f>SUM(K12:K15)</f>
        <v>0</v>
      </c>
      <c r="L11" s="234"/>
      <c r="M11" s="234">
        <f>SUM(M12:M15)</f>
        <v>0</v>
      </c>
      <c r="N11" s="233"/>
      <c r="O11" s="233">
        <f>SUM(O12:O15)</f>
        <v>0.01</v>
      </c>
      <c r="P11" s="233"/>
      <c r="Q11" s="233">
        <f>SUM(Q12:Q15)</f>
        <v>0</v>
      </c>
      <c r="R11" s="234"/>
      <c r="S11" s="234"/>
      <c r="T11" s="234"/>
      <c r="U11" s="234"/>
      <c r="V11" s="234">
        <f>SUM(V12:V15)</f>
        <v>3.14</v>
      </c>
      <c r="W11" s="234"/>
      <c r="X11" s="234"/>
      <c r="Y11" s="234"/>
      <c r="AG11" t="s">
        <v>172</v>
      </c>
    </row>
    <row r="12" spans="1:60" outlineLevel="1" x14ac:dyDescent="0.2">
      <c r="A12" s="248">
        <v>2</v>
      </c>
      <c r="B12" s="249" t="s">
        <v>784</v>
      </c>
      <c r="C12" s="255" t="s">
        <v>785</v>
      </c>
      <c r="D12" s="250" t="s">
        <v>358</v>
      </c>
      <c r="E12" s="251">
        <v>1</v>
      </c>
      <c r="F12" s="252"/>
      <c r="G12" s="253">
        <f>ROUND(E12*F12,2)</f>
        <v>0</v>
      </c>
      <c r="H12" s="232"/>
      <c r="I12" s="231">
        <f>ROUND(E12*H12,2)</f>
        <v>0</v>
      </c>
      <c r="J12" s="232"/>
      <c r="K12" s="231">
        <f>ROUND(E12*J12,2)</f>
        <v>0</v>
      </c>
      <c r="L12" s="231">
        <v>21</v>
      </c>
      <c r="M12" s="231">
        <f>G12*(1+L12/100)</f>
        <v>0</v>
      </c>
      <c r="N12" s="230">
        <v>1.1900000000000001E-2</v>
      </c>
      <c r="O12" s="230">
        <f>ROUND(E12*N12,2)</f>
        <v>0.01</v>
      </c>
      <c r="P12" s="230">
        <v>0</v>
      </c>
      <c r="Q12" s="230">
        <f>ROUND(E12*P12,2)</f>
        <v>0</v>
      </c>
      <c r="R12" s="231"/>
      <c r="S12" s="231" t="s">
        <v>182</v>
      </c>
      <c r="T12" s="231" t="s">
        <v>177</v>
      </c>
      <c r="U12" s="231">
        <v>0</v>
      </c>
      <c r="V12" s="231">
        <f>ROUND(E12*U12,2)</f>
        <v>0</v>
      </c>
      <c r="W12" s="231"/>
      <c r="X12" s="231" t="s">
        <v>196</v>
      </c>
      <c r="Y12" s="231" t="s">
        <v>178</v>
      </c>
      <c r="Z12" s="211"/>
      <c r="AA12" s="211"/>
      <c r="AB12" s="211"/>
      <c r="AC12" s="211"/>
      <c r="AD12" s="211"/>
      <c r="AE12" s="211"/>
      <c r="AF12" s="211"/>
      <c r="AG12" s="211" t="s">
        <v>197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 x14ac:dyDescent="0.2">
      <c r="A13" s="242">
        <v>3</v>
      </c>
      <c r="B13" s="243" t="s">
        <v>786</v>
      </c>
      <c r="C13" s="256" t="s">
        <v>787</v>
      </c>
      <c r="D13" s="244" t="s">
        <v>391</v>
      </c>
      <c r="E13" s="245">
        <v>4.5</v>
      </c>
      <c r="F13" s="246"/>
      <c r="G13" s="247">
        <f>ROUND(E13*F13,2)</f>
        <v>0</v>
      </c>
      <c r="H13" s="232"/>
      <c r="I13" s="231">
        <f>ROUND(E13*H13,2)</f>
        <v>0</v>
      </c>
      <c r="J13" s="232"/>
      <c r="K13" s="231">
        <f>ROUND(E13*J13,2)</f>
        <v>0</v>
      </c>
      <c r="L13" s="231">
        <v>21</v>
      </c>
      <c r="M13" s="231">
        <f>G13*(1+L13/100)</f>
        <v>0</v>
      </c>
      <c r="N13" s="230">
        <v>0</v>
      </c>
      <c r="O13" s="230">
        <f>ROUND(E13*N13,2)</f>
        <v>0</v>
      </c>
      <c r="P13" s="230">
        <v>0</v>
      </c>
      <c r="Q13" s="230">
        <f>ROUND(E13*P13,2)</f>
        <v>0</v>
      </c>
      <c r="R13" s="231"/>
      <c r="S13" s="231" t="s">
        <v>182</v>
      </c>
      <c r="T13" s="231" t="s">
        <v>177</v>
      </c>
      <c r="U13" s="231">
        <v>0.49</v>
      </c>
      <c r="V13" s="231">
        <f>ROUND(E13*U13,2)</f>
        <v>2.21</v>
      </c>
      <c r="W13" s="231"/>
      <c r="X13" s="231" t="s">
        <v>196</v>
      </c>
      <c r="Y13" s="231" t="s">
        <v>178</v>
      </c>
      <c r="Z13" s="211"/>
      <c r="AA13" s="211"/>
      <c r="AB13" s="211"/>
      <c r="AC13" s="211"/>
      <c r="AD13" s="211"/>
      <c r="AE13" s="211"/>
      <c r="AF13" s="211"/>
      <c r="AG13" s="211" t="s">
        <v>197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2" x14ac:dyDescent="0.2">
      <c r="A14" s="228"/>
      <c r="B14" s="229"/>
      <c r="C14" s="273" t="s">
        <v>783</v>
      </c>
      <c r="D14" s="264"/>
      <c r="E14" s="265">
        <v>4.5</v>
      </c>
      <c r="F14" s="231"/>
      <c r="G14" s="231"/>
      <c r="H14" s="231"/>
      <c r="I14" s="231"/>
      <c r="J14" s="231"/>
      <c r="K14" s="231"/>
      <c r="L14" s="231"/>
      <c r="M14" s="231"/>
      <c r="N14" s="230"/>
      <c r="O14" s="230"/>
      <c r="P14" s="230"/>
      <c r="Q14" s="230"/>
      <c r="R14" s="231"/>
      <c r="S14" s="231"/>
      <c r="T14" s="231"/>
      <c r="U14" s="231"/>
      <c r="V14" s="231"/>
      <c r="W14" s="231"/>
      <c r="X14" s="231"/>
      <c r="Y14" s="231"/>
      <c r="Z14" s="211"/>
      <c r="AA14" s="211"/>
      <c r="AB14" s="211"/>
      <c r="AC14" s="211"/>
      <c r="AD14" s="211"/>
      <c r="AE14" s="211"/>
      <c r="AF14" s="211"/>
      <c r="AG14" s="211" t="s">
        <v>199</v>
      </c>
      <c r="AH14" s="211">
        <v>0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42">
        <v>4</v>
      </c>
      <c r="B15" s="243" t="s">
        <v>788</v>
      </c>
      <c r="C15" s="256" t="s">
        <v>789</v>
      </c>
      <c r="D15" s="244" t="s">
        <v>362</v>
      </c>
      <c r="E15" s="245">
        <v>1</v>
      </c>
      <c r="F15" s="246"/>
      <c r="G15" s="247">
        <f>ROUND(E15*F15,2)</f>
        <v>0</v>
      </c>
      <c r="H15" s="232"/>
      <c r="I15" s="231">
        <f>ROUND(E15*H15,2)</f>
        <v>0</v>
      </c>
      <c r="J15" s="232"/>
      <c r="K15" s="231">
        <f>ROUND(E15*J15,2)</f>
        <v>0</v>
      </c>
      <c r="L15" s="231">
        <v>21</v>
      </c>
      <c r="M15" s="231">
        <f>G15*(1+L15/100)</f>
        <v>0</v>
      </c>
      <c r="N15" s="230">
        <v>0</v>
      </c>
      <c r="O15" s="230">
        <f>ROUND(E15*N15,2)</f>
        <v>0</v>
      </c>
      <c r="P15" s="230">
        <v>0</v>
      </c>
      <c r="Q15" s="230">
        <f>ROUND(E15*P15,2)</f>
        <v>0</v>
      </c>
      <c r="R15" s="231"/>
      <c r="S15" s="231" t="s">
        <v>182</v>
      </c>
      <c r="T15" s="231" t="s">
        <v>177</v>
      </c>
      <c r="U15" s="231">
        <v>0.93</v>
      </c>
      <c r="V15" s="231">
        <f>ROUND(E15*U15,2)</f>
        <v>0.93</v>
      </c>
      <c r="W15" s="231"/>
      <c r="X15" s="231" t="s">
        <v>196</v>
      </c>
      <c r="Y15" s="231" t="s">
        <v>178</v>
      </c>
      <c r="Z15" s="211"/>
      <c r="AA15" s="211"/>
      <c r="AB15" s="211"/>
      <c r="AC15" s="211"/>
      <c r="AD15" s="211"/>
      <c r="AE15" s="211"/>
      <c r="AF15" s="211"/>
      <c r="AG15" s="211" t="s">
        <v>197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x14ac:dyDescent="0.2">
      <c r="A16" s="3"/>
      <c r="B16" s="4"/>
      <c r="C16" s="257"/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E16">
        <v>15</v>
      </c>
      <c r="AF16">
        <v>21</v>
      </c>
      <c r="AG16" t="s">
        <v>157</v>
      </c>
    </row>
    <row r="17" spans="1:33" x14ac:dyDescent="0.2">
      <c r="A17" s="214"/>
      <c r="B17" s="215" t="s">
        <v>31</v>
      </c>
      <c r="C17" s="258"/>
      <c r="D17" s="216"/>
      <c r="E17" s="217"/>
      <c r="F17" s="217"/>
      <c r="G17" s="241">
        <f>G8+G11</f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E17">
        <f>SUMIF(L7:L15,AE16,G7:G15)</f>
        <v>0</v>
      </c>
      <c r="AF17">
        <f>SUMIF(L7:L15,AF16,G7:G15)</f>
        <v>0</v>
      </c>
      <c r="AG17" t="s">
        <v>189</v>
      </c>
    </row>
    <row r="18" spans="1:33" x14ac:dyDescent="0.2">
      <c r="A18" s="3"/>
      <c r="B18" s="4"/>
      <c r="C18" s="257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3" x14ac:dyDescent="0.2">
      <c r="A19" s="3"/>
      <c r="B19" s="4"/>
      <c r="C19" s="257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3" x14ac:dyDescent="0.2">
      <c r="A20" s="218" t="s">
        <v>190</v>
      </c>
      <c r="B20" s="218"/>
      <c r="C20" s="259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33" x14ac:dyDescent="0.2">
      <c r="A21" s="219"/>
      <c r="B21" s="220"/>
      <c r="C21" s="260"/>
      <c r="D21" s="220"/>
      <c r="E21" s="220"/>
      <c r="F21" s="220"/>
      <c r="G21" s="22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G21" t="s">
        <v>191</v>
      </c>
    </row>
    <row r="22" spans="1:33" x14ac:dyDescent="0.2">
      <c r="A22" s="222"/>
      <c r="B22" s="223"/>
      <c r="C22" s="261"/>
      <c r="D22" s="223"/>
      <c r="E22" s="223"/>
      <c r="F22" s="223"/>
      <c r="G22" s="22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33" x14ac:dyDescent="0.2">
      <c r="A23" s="222"/>
      <c r="B23" s="223"/>
      <c r="C23" s="261"/>
      <c r="D23" s="223"/>
      <c r="E23" s="223"/>
      <c r="F23" s="223"/>
      <c r="G23" s="22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33" x14ac:dyDescent="0.2">
      <c r="A24" s="222"/>
      <c r="B24" s="223"/>
      <c r="C24" s="261"/>
      <c r="D24" s="223"/>
      <c r="E24" s="223"/>
      <c r="F24" s="223"/>
      <c r="G24" s="22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33" x14ac:dyDescent="0.2">
      <c r="A25" s="225"/>
      <c r="B25" s="226"/>
      <c r="C25" s="262"/>
      <c r="D25" s="226"/>
      <c r="E25" s="226"/>
      <c r="F25" s="226"/>
      <c r="G25" s="22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3" x14ac:dyDescent="0.2">
      <c r="A26" s="3"/>
      <c r="B26" s="4"/>
      <c r="C26" s="257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33" x14ac:dyDescent="0.2">
      <c r="C27" s="263"/>
      <c r="D27" s="10"/>
      <c r="AG27" t="s">
        <v>192</v>
      </c>
    </row>
    <row r="28" spans="1:33" x14ac:dyDescent="0.2">
      <c r="D28" s="10"/>
    </row>
    <row r="29" spans="1:33" x14ac:dyDescent="0.2">
      <c r="D29" s="10"/>
    </row>
    <row r="30" spans="1:33" x14ac:dyDescent="0.2">
      <c r="D30" s="10"/>
    </row>
    <row r="31" spans="1:33" x14ac:dyDescent="0.2">
      <c r="D31" s="10"/>
    </row>
    <row r="32" spans="1:33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gECvbHfsDA6jpyPptgymmgpMitNJBsLnjfwvIhoLE9g5UMl7tzJKhTt/QFJqdO4wN4fzKB4f0BoEF4VkXu//mQ==" saltValue="CaKgpwOy1U7+EErXvu4tjw==" spinCount="100000" sheet="1" formatRows="0"/>
  <mergeCells count="6">
    <mergeCell ref="A1:G1"/>
    <mergeCell ref="C2:G2"/>
    <mergeCell ref="C3:G3"/>
    <mergeCell ref="C4:G4"/>
    <mergeCell ref="A20:C20"/>
    <mergeCell ref="A21:G2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58</vt:i4>
      </vt:variant>
    </vt:vector>
  </HeadingPairs>
  <TitlesOfParts>
    <vt:vector size="67" baseType="lpstr">
      <vt:lpstr>Pokyny pro vyplnění</vt:lpstr>
      <vt:lpstr>Stavba</vt:lpstr>
      <vt:lpstr>VzorPolozky</vt:lpstr>
      <vt:lpstr>01 00 Pol</vt:lpstr>
      <vt:lpstr>01 01b Pol</vt:lpstr>
      <vt:lpstr>01 02 Pol</vt:lpstr>
      <vt:lpstr>01 03 Pol</vt:lpstr>
      <vt:lpstr>01 04 Pol</vt:lpstr>
      <vt:lpstr>01 05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00 Pol'!Názvy_tisku</vt:lpstr>
      <vt:lpstr>'01 01b Pol'!Názvy_tisku</vt:lpstr>
      <vt:lpstr>'01 02 Pol'!Názvy_tisku</vt:lpstr>
      <vt:lpstr>'01 03 Pol'!Názvy_tisku</vt:lpstr>
      <vt:lpstr>'01 04 Pol'!Názvy_tisku</vt:lpstr>
      <vt:lpstr>'01 05 Pol'!Názvy_tisku</vt:lpstr>
      <vt:lpstr>oadresa</vt:lpstr>
      <vt:lpstr>Stavba!Objednatel</vt:lpstr>
      <vt:lpstr>Stavba!Objekt</vt:lpstr>
      <vt:lpstr>'01 00 Pol'!Oblast_tisku</vt:lpstr>
      <vt:lpstr>'01 01b Pol'!Oblast_tisku</vt:lpstr>
      <vt:lpstr>'01 02 Pol'!Oblast_tisku</vt:lpstr>
      <vt:lpstr>'01 03 Pol'!Oblast_tisku</vt:lpstr>
      <vt:lpstr>'01 04 Pol'!Oblast_tisku</vt:lpstr>
      <vt:lpstr>'01 05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</dc:creator>
  <cp:lastModifiedBy>Filip</cp:lastModifiedBy>
  <cp:lastPrinted>2019-03-19T12:27:02Z</cp:lastPrinted>
  <dcterms:created xsi:type="dcterms:W3CDTF">2009-04-08T07:15:50Z</dcterms:created>
  <dcterms:modified xsi:type="dcterms:W3CDTF">2022-08-31T09:09:26Z</dcterms:modified>
</cp:coreProperties>
</file>