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2\Cejl 49_byt 10.2_kontrol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22.16 22.16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'22.16 22.16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'22.16 22.16 Pol'!$A$1:$X$531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17" i="1" s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16" i="1" s="1"/>
  <c r="I61" i="1"/>
  <c r="I60" i="1"/>
  <c r="I59" i="1"/>
  <c r="I58" i="1"/>
  <c r="G41" i="1"/>
  <c r="F41" i="1"/>
  <c r="G40" i="1"/>
  <c r="F40" i="1"/>
  <c r="G39" i="1"/>
  <c r="F39" i="1"/>
  <c r="G521" i="12"/>
  <c r="BA517" i="12"/>
  <c r="BA509" i="12"/>
  <c r="BA502" i="12"/>
  <c r="BA500" i="12"/>
  <c r="BA300" i="12"/>
  <c r="BA222" i="12"/>
  <c r="BA219" i="12"/>
  <c r="BA216" i="12"/>
  <c r="BA163" i="12"/>
  <c r="BA96" i="12"/>
  <c r="BA18" i="12"/>
  <c r="BA10" i="12"/>
  <c r="G9" i="12"/>
  <c r="I9" i="12"/>
  <c r="K9" i="12"/>
  <c r="K8" i="12" s="1"/>
  <c r="M9" i="12"/>
  <c r="O9" i="12"/>
  <c r="O8" i="12" s="1"/>
  <c r="Q9" i="12"/>
  <c r="V9" i="12"/>
  <c r="V8" i="12" s="1"/>
  <c r="G17" i="12"/>
  <c r="G8" i="12" s="1"/>
  <c r="I17" i="12"/>
  <c r="K17" i="12"/>
  <c r="O17" i="12"/>
  <c r="Q17" i="12"/>
  <c r="V17" i="12"/>
  <c r="G24" i="12"/>
  <c r="M24" i="12" s="1"/>
  <c r="I24" i="12"/>
  <c r="I8" i="12" s="1"/>
  <c r="K24" i="12"/>
  <c r="O24" i="12"/>
  <c r="Q24" i="12"/>
  <c r="Q8" i="12" s="1"/>
  <c r="V24" i="12"/>
  <c r="G30" i="12"/>
  <c r="M30" i="12" s="1"/>
  <c r="I30" i="12"/>
  <c r="K30" i="12"/>
  <c r="O30" i="12"/>
  <c r="Q30" i="12"/>
  <c r="V30" i="12"/>
  <c r="G38" i="12"/>
  <c r="I38" i="12"/>
  <c r="K38" i="12"/>
  <c r="M38" i="12"/>
  <c r="O38" i="12"/>
  <c r="Q38" i="12"/>
  <c r="V38" i="12"/>
  <c r="G46" i="12"/>
  <c r="M46" i="12" s="1"/>
  <c r="I46" i="12"/>
  <c r="K46" i="12"/>
  <c r="O46" i="12"/>
  <c r="Q46" i="12"/>
  <c r="V46" i="12"/>
  <c r="G62" i="12"/>
  <c r="M62" i="12" s="1"/>
  <c r="I62" i="12"/>
  <c r="K62" i="12"/>
  <c r="O62" i="12"/>
  <c r="Q62" i="12"/>
  <c r="V62" i="12"/>
  <c r="G78" i="12"/>
  <c r="M78" i="12" s="1"/>
  <c r="I78" i="12"/>
  <c r="K78" i="12"/>
  <c r="O78" i="12"/>
  <c r="Q78" i="12"/>
  <c r="V78" i="12"/>
  <c r="K83" i="12"/>
  <c r="V83" i="12"/>
  <c r="G84" i="12"/>
  <c r="G83" i="12" s="1"/>
  <c r="I84" i="12"/>
  <c r="K84" i="12"/>
  <c r="O84" i="12"/>
  <c r="O83" i="12" s="1"/>
  <c r="Q84" i="12"/>
  <c r="V84" i="12"/>
  <c r="G89" i="12"/>
  <c r="M89" i="12" s="1"/>
  <c r="I89" i="12"/>
  <c r="I83" i="12" s="1"/>
  <c r="K89" i="12"/>
  <c r="O89" i="12"/>
  <c r="Q89" i="12"/>
  <c r="Q83" i="12" s="1"/>
  <c r="V89" i="12"/>
  <c r="G94" i="12"/>
  <c r="I94" i="12"/>
  <c r="K94" i="12"/>
  <c r="O94" i="12"/>
  <c r="Q94" i="12"/>
  <c r="G95" i="12"/>
  <c r="I95" i="12"/>
  <c r="K95" i="12"/>
  <c r="M95" i="12"/>
  <c r="M94" i="12" s="1"/>
  <c r="O95" i="12"/>
  <c r="Q95" i="12"/>
  <c r="V95" i="12"/>
  <c r="V94" i="12" s="1"/>
  <c r="G97" i="12"/>
  <c r="K97" i="12"/>
  <c r="O97" i="12"/>
  <c r="V97" i="12"/>
  <c r="G98" i="12"/>
  <c r="M98" i="12" s="1"/>
  <c r="M97" i="12" s="1"/>
  <c r="I98" i="12"/>
  <c r="I97" i="12" s="1"/>
  <c r="K98" i="12"/>
  <c r="O98" i="12"/>
  <c r="Q98" i="12"/>
  <c r="Q97" i="12" s="1"/>
  <c r="V98" i="12"/>
  <c r="G105" i="12"/>
  <c r="I105" i="12"/>
  <c r="K105" i="12"/>
  <c r="O105" i="12"/>
  <c r="Q105" i="12"/>
  <c r="V105" i="12"/>
  <c r="G106" i="12"/>
  <c r="I106" i="12"/>
  <c r="K106" i="12"/>
  <c r="M106" i="12"/>
  <c r="M105" i="12" s="1"/>
  <c r="O106" i="12"/>
  <c r="Q106" i="12"/>
  <c r="V106" i="12"/>
  <c r="O112" i="12"/>
  <c r="G113" i="12"/>
  <c r="M113" i="12" s="1"/>
  <c r="M112" i="12" s="1"/>
  <c r="I113" i="12"/>
  <c r="I112" i="12" s="1"/>
  <c r="K113" i="12"/>
  <c r="O113" i="12"/>
  <c r="Q113" i="12"/>
  <c r="Q112" i="12" s="1"/>
  <c r="V113" i="12"/>
  <c r="G134" i="12"/>
  <c r="I134" i="12"/>
  <c r="K134" i="12"/>
  <c r="K112" i="12" s="1"/>
  <c r="M134" i="12"/>
  <c r="O134" i="12"/>
  <c r="Q134" i="12"/>
  <c r="V134" i="12"/>
  <c r="V112" i="12" s="1"/>
  <c r="G155" i="12"/>
  <c r="I155" i="12"/>
  <c r="K155" i="12"/>
  <c r="M155" i="12"/>
  <c r="O155" i="12"/>
  <c r="Q155" i="12"/>
  <c r="V155" i="12"/>
  <c r="G162" i="12"/>
  <c r="M162" i="12" s="1"/>
  <c r="I162" i="12"/>
  <c r="K162" i="12"/>
  <c r="O162" i="12"/>
  <c r="Q162" i="12"/>
  <c r="V162" i="12"/>
  <c r="G169" i="12"/>
  <c r="I169" i="12"/>
  <c r="G170" i="12"/>
  <c r="M170" i="12" s="1"/>
  <c r="M169" i="12" s="1"/>
  <c r="I170" i="12"/>
  <c r="K170" i="12"/>
  <c r="K169" i="12" s="1"/>
  <c r="O170" i="12"/>
  <c r="Q170" i="12"/>
  <c r="V170" i="12"/>
  <c r="V169" i="12" s="1"/>
  <c r="G177" i="12"/>
  <c r="I177" i="12"/>
  <c r="K177" i="12"/>
  <c r="M177" i="12"/>
  <c r="O177" i="12"/>
  <c r="Q177" i="12"/>
  <c r="V177" i="12"/>
  <c r="G193" i="12"/>
  <c r="M193" i="12" s="1"/>
  <c r="I193" i="12"/>
  <c r="K193" i="12"/>
  <c r="O193" i="12"/>
  <c r="O169" i="12" s="1"/>
  <c r="Q193" i="12"/>
  <c r="V193" i="12"/>
  <c r="G197" i="12"/>
  <c r="M197" i="12" s="1"/>
  <c r="I197" i="12"/>
  <c r="K197" i="12"/>
  <c r="O197" i="12"/>
  <c r="Q197" i="12"/>
  <c r="Q169" i="12" s="1"/>
  <c r="V197" i="12"/>
  <c r="G201" i="12"/>
  <c r="I201" i="12"/>
  <c r="K201" i="12"/>
  <c r="M201" i="12"/>
  <c r="O201" i="12"/>
  <c r="Q201" i="12"/>
  <c r="V201" i="12"/>
  <c r="G205" i="12"/>
  <c r="I205" i="12"/>
  <c r="K205" i="12"/>
  <c r="M205" i="12"/>
  <c r="O205" i="12"/>
  <c r="Q205" i="12"/>
  <c r="V205" i="12"/>
  <c r="G212" i="12"/>
  <c r="K212" i="12"/>
  <c r="O212" i="12"/>
  <c r="V212" i="12"/>
  <c r="G213" i="12"/>
  <c r="M213" i="12" s="1"/>
  <c r="M212" i="12" s="1"/>
  <c r="I213" i="12"/>
  <c r="I212" i="12" s="1"/>
  <c r="K213" i="12"/>
  <c r="O213" i="12"/>
  <c r="Q213" i="12"/>
  <c r="Q212" i="12" s="1"/>
  <c r="V213" i="12"/>
  <c r="G214" i="12"/>
  <c r="I214" i="12"/>
  <c r="K214" i="12"/>
  <c r="O214" i="12"/>
  <c r="Q214" i="12"/>
  <c r="V214" i="12"/>
  <c r="G215" i="12"/>
  <c r="I215" i="12"/>
  <c r="K215" i="12"/>
  <c r="M215" i="12"/>
  <c r="M214" i="12" s="1"/>
  <c r="O215" i="12"/>
  <c r="Q215" i="12"/>
  <c r="V215" i="12"/>
  <c r="G217" i="12"/>
  <c r="K217" i="12"/>
  <c r="O217" i="12"/>
  <c r="V217" i="12"/>
  <c r="G218" i="12"/>
  <c r="M218" i="12" s="1"/>
  <c r="M217" i="12" s="1"/>
  <c r="I218" i="12"/>
  <c r="I217" i="12" s="1"/>
  <c r="K218" i="12"/>
  <c r="O218" i="12"/>
  <c r="Q218" i="12"/>
  <c r="Q217" i="12" s="1"/>
  <c r="V218" i="12"/>
  <c r="G220" i="12"/>
  <c r="I220" i="12"/>
  <c r="K220" i="12"/>
  <c r="O220" i="12"/>
  <c r="Q220" i="12"/>
  <c r="V220" i="12"/>
  <c r="G221" i="12"/>
  <c r="I221" i="12"/>
  <c r="K221" i="12"/>
  <c r="M221" i="12"/>
  <c r="M220" i="12" s="1"/>
  <c r="O221" i="12"/>
  <c r="Q221" i="12"/>
  <c r="V221" i="12"/>
  <c r="G223" i="12"/>
  <c r="G224" i="12"/>
  <c r="M224" i="12" s="1"/>
  <c r="I224" i="12"/>
  <c r="I223" i="12" s="1"/>
  <c r="K224" i="12"/>
  <c r="O224" i="12"/>
  <c r="Q224" i="12"/>
  <c r="Q223" i="12" s="1"/>
  <c r="V224" i="12"/>
  <c r="G228" i="12"/>
  <c r="M228" i="12" s="1"/>
  <c r="I228" i="12"/>
  <c r="K228" i="12"/>
  <c r="K223" i="12" s="1"/>
  <c r="O228" i="12"/>
  <c r="Q228" i="12"/>
  <c r="V228" i="12"/>
  <c r="V223" i="12" s="1"/>
  <c r="G232" i="12"/>
  <c r="I232" i="12"/>
  <c r="K232" i="12"/>
  <c r="M232" i="12"/>
  <c r="O232" i="12"/>
  <c r="Q232" i="12"/>
  <c r="V232" i="12"/>
  <c r="G236" i="12"/>
  <c r="M236" i="12" s="1"/>
  <c r="I236" i="12"/>
  <c r="K236" i="12"/>
  <c r="O236" i="12"/>
  <c r="O223" i="12" s="1"/>
  <c r="Q236" i="12"/>
  <c r="V236" i="12"/>
  <c r="G240" i="12"/>
  <c r="M240" i="12" s="1"/>
  <c r="I240" i="12"/>
  <c r="K240" i="12"/>
  <c r="O240" i="12"/>
  <c r="Q240" i="12"/>
  <c r="V240" i="12"/>
  <c r="G244" i="12"/>
  <c r="M244" i="12" s="1"/>
  <c r="I244" i="12"/>
  <c r="K244" i="12"/>
  <c r="O244" i="12"/>
  <c r="Q244" i="12"/>
  <c r="V244" i="12"/>
  <c r="G248" i="12"/>
  <c r="I248" i="12"/>
  <c r="K248" i="12"/>
  <c r="M248" i="12"/>
  <c r="O248" i="12"/>
  <c r="Q248" i="12"/>
  <c r="V248" i="12"/>
  <c r="G253" i="12"/>
  <c r="M253" i="12" s="1"/>
  <c r="I253" i="12"/>
  <c r="K253" i="12"/>
  <c r="O253" i="12"/>
  <c r="Q253" i="12"/>
  <c r="V253" i="12"/>
  <c r="G257" i="12"/>
  <c r="M257" i="12" s="1"/>
  <c r="I257" i="12"/>
  <c r="K257" i="12"/>
  <c r="O257" i="12"/>
  <c r="Q257" i="12"/>
  <c r="V257" i="12"/>
  <c r="G261" i="12"/>
  <c r="M261" i="12" s="1"/>
  <c r="I261" i="12"/>
  <c r="K261" i="12"/>
  <c r="O261" i="12"/>
  <c r="Q261" i="12"/>
  <c r="V261" i="12"/>
  <c r="G265" i="12"/>
  <c r="I265" i="12"/>
  <c r="K265" i="12"/>
  <c r="M265" i="12"/>
  <c r="O265" i="12"/>
  <c r="Q265" i="12"/>
  <c r="V265" i="12"/>
  <c r="G269" i="12"/>
  <c r="M269" i="12" s="1"/>
  <c r="I269" i="12"/>
  <c r="K269" i="12"/>
  <c r="O269" i="12"/>
  <c r="Q269" i="12"/>
  <c r="V269" i="12"/>
  <c r="G273" i="12"/>
  <c r="M273" i="12" s="1"/>
  <c r="I273" i="12"/>
  <c r="K273" i="12"/>
  <c r="O273" i="12"/>
  <c r="Q273" i="12"/>
  <c r="V273" i="12"/>
  <c r="G277" i="12"/>
  <c r="M277" i="12" s="1"/>
  <c r="I277" i="12"/>
  <c r="K277" i="12"/>
  <c r="O277" i="12"/>
  <c r="Q277" i="12"/>
  <c r="V277" i="12"/>
  <c r="G281" i="12"/>
  <c r="I281" i="12"/>
  <c r="K281" i="12"/>
  <c r="M281" i="12"/>
  <c r="O281" i="12"/>
  <c r="Q281" i="12"/>
  <c r="V281" i="12"/>
  <c r="G285" i="12"/>
  <c r="M285" i="12" s="1"/>
  <c r="I285" i="12"/>
  <c r="K285" i="12"/>
  <c r="O285" i="12"/>
  <c r="Q285" i="12"/>
  <c r="V285" i="12"/>
  <c r="G289" i="12"/>
  <c r="M289" i="12" s="1"/>
  <c r="I289" i="12"/>
  <c r="K289" i="12"/>
  <c r="O289" i="12"/>
  <c r="Q289" i="12"/>
  <c r="V289" i="12"/>
  <c r="G293" i="12"/>
  <c r="M293" i="12" s="1"/>
  <c r="I293" i="12"/>
  <c r="K293" i="12"/>
  <c r="O293" i="12"/>
  <c r="Q293" i="12"/>
  <c r="V293" i="12"/>
  <c r="G295" i="12"/>
  <c r="G294" i="12" s="1"/>
  <c r="I295" i="12"/>
  <c r="K295" i="12"/>
  <c r="M295" i="12"/>
  <c r="O295" i="12"/>
  <c r="O294" i="12" s="1"/>
  <c r="Q295" i="12"/>
  <c r="V295" i="12"/>
  <c r="G296" i="12"/>
  <c r="M296" i="12" s="1"/>
  <c r="M294" i="12" s="1"/>
  <c r="I296" i="12"/>
  <c r="I294" i="12" s="1"/>
  <c r="K296" i="12"/>
  <c r="O296" i="12"/>
  <c r="Q296" i="12"/>
  <c r="Q294" i="12" s="1"/>
  <c r="V296" i="12"/>
  <c r="G297" i="12"/>
  <c r="I297" i="12"/>
  <c r="K297" i="12"/>
  <c r="K294" i="12" s="1"/>
  <c r="M297" i="12"/>
  <c r="O297" i="12"/>
  <c r="Q297" i="12"/>
  <c r="V297" i="12"/>
  <c r="V294" i="12" s="1"/>
  <c r="K298" i="12"/>
  <c r="Q298" i="12"/>
  <c r="V298" i="12"/>
  <c r="G299" i="12"/>
  <c r="M299" i="12" s="1"/>
  <c r="M298" i="12" s="1"/>
  <c r="I299" i="12"/>
  <c r="I298" i="12" s="1"/>
  <c r="K299" i="12"/>
  <c r="O299" i="12"/>
  <c r="O298" i="12" s="1"/>
  <c r="Q299" i="12"/>
  <c r="V299" i="12"/>
  <c r="G302" i="12"/>
  <c r="M302" i="12" s="1"/>
  <c r="I302" i="12"/>
  <c r="K302" i="12"/>
  <c r="K301" i="12" s="1"/>
  <c r="O302" i="12"/>
  <c r="Q302" i="12"/>
  <c r="V302" i="12"/>
  <c r="V301" i="12" s="1"/>
  <c r="G306" i="12"/>
  <c r="I306" i="12"/>
  <c r="K306" i="12"/>
  <c r="M306" i="12"/>
  <c r="O306" i="12"/>
  <c r="Q306" i="12"/>
  <c r="V306" i="12"/>
  <c r="G311" i="12"/>
  <c r="I311" i="12"/>
  <c r="K311" i="12"/>
  <c r="M311" i="12"/>
  <c r="O311" i="12"/>
  <c r="O301" i="12" s="1"/>
  <c r="Q311" i="12"/>
  <c r="V311" i="12"/>
  <c r="G315" i="12"/>
  <c r="M315" i="12" s="1"/>
  <c r="I315" i="12"/>
  <c r="K315" i="12"/>
  <c r="O315" i="12"/>
  <c r="Q315" i="12"/>
  <c r="Q301" i="12" s="1"/>
  <c r="V315" i="12"/>
  <c r="G319" i="12"/>
  <c r="I319" i="12"/>
  <c r="K319" i="12"/>
  <c r="M319" i="12"/>
  <c r="O319" i="12"/>
  <c r="Q319" i="12"/>
  <c r="V319" i="12"/>
  <c r="G323" i="12"/>
  <c r="I323" i="12"/>
  <c r="K323" i="12"/>
  <c r="M323" i="12"/>
  <c r="O323" i="12"/>
  <c r="Q323" i="12"/>
  <c r="V323" i="12"/>
  <c r="G327" i="12"/>
  <c r="M327" i="12" s="1"/>
  <c r="I327" i="12"/>
  <c r="K327" i="12"/>
  <c r="O327" i="12"/>
  <c r="Q327" i="12"/>
  <c r="V327" i="12"/>
  <c r="G333" i="12"/>
  <c r="M333" i="12" s="1"/>
  <c r="I333" i="12"/>
  <c r="I301" i="12" s="1"/>
  <c r="K333" i="12"/>
  <c r="O333" i="12"/>
  <c r="Q333" i="12"/>
  <c r="V333" i="12"/>
  <c r="G337" i="12"/>
  <c r="M337" i="12" s="1"/>
  <c r="I337" i="12"/>
  <c r="K337" i="12"/>
  <c r="O337" i="12"/>
  <c r="Q337" i="12"/>
  <c r="V337" i="12"/>
  <c r="G341" i="12"/>
  <c r="I341" i="12"/>
  <c r="K341" i="12"/>
  <c r="M341" i="12"/>
  <c r="O341" i="12"/>
  <c r="Q341" i="12"/>
  <c r="V341" i="12"/>
  <c r="G345" i="12"/>
  <c r="I345" i="12"/>
  <c r="K345" i="12"/>
  <c r="M345" i="12"/>
  <c r="O345" i="12"/>
  <c r="Q345" i="12"/>
  <c r="V345" i="12"/>
  <c r="G347" i="12"/>
  <c r="I347" i="12"/>
  <c r="K347" i="12"/>
  <c r="K346" i="12" s="1"/>
  <c r="M347" i="12"/>
  <c r="O347" i="12"/>
  <c r="Q347" i="12"/>
  <c r="V347" i="12"/>
  <c r="V346" i="12" s="1"/>
  <c r="G352" i="12"/>
  <c r="I352" i="12"/>
  <c r="K352" i="12"/>
  <c r="M352" i="12"/>
  <c r="O352" i="12"/>
  <c r="Q352" i="12"/>
  <c r="V352" i="12"/>
  <c r="G357" i="12"/>
  <c r="G346" i="12" s="1"/>
  <c r="I357" i="12"/>
  <c r="K357" i="12"/>
  <c r="O357" i="12"/>
  <c r="Q357" i="12"/>
  <c r="V357" i="12"/>
  <c r="G362" i="12"/>
  <c r="M362" i="12" s="1"/>
  <c r="I362" i="12"/>
  <c r="I346" i="12" s="1"/>
  <c r="K362" i="12"/>
  <c r="O362" i="12"/>
  <c r="Q362" i="12"/>
  <c r="V362" i="12"/>
  <c r="G367" i="12"/>
  <c r="M367" i="12" s="1"/>
  <c r="I367" i="12"/>
  <c r="K367" i="12"/>
  <c r="O367" i="12"/>
  <c r="Q367" i="12"/>
  <c r="V367" i="12"/>
  <c r="G372" i="12"/>
  <c r="I372" i="12"/>
  <c r="K372" i="12"/>
  <c r="M372" i="12"/>
  <c r="O372" i="12"/>
  <c r="Q372" i="12"/>
  <c r="V372" i="12"/>
  <c r="G378" i="12"/>
  <c r="I378" i="12"/>
  <c r="K378" i="12"/>
  <c r="M378" i="12"/>
  <c r="O378" i="12"/>
  <c r="O346" i="12" s="1"/>
  <c r="Q378" i="12"/>
  <c r="V378" i="12"/>
  <c r="G383" i="12"/>
  <c r="M383" i="12" s="1"/>
  <c r="I383" i="12"/>
  <c r="K383" i="12"/>
  <c r="O383" i="12"/>
  <c r="Q383" i="12"/>
  <c r="Q346" i="12" s="1"/>
  <c r="V383" i="12"/>
  <c r="G389" i="12"/>
  <c r="I389" i="12"/>
  <c r="K389" i="12"/>
  <c r="M389" i="12"/>
  <c r="O389" i="12"/>
  <c r="Q389" i="12"/>
  <c r="V389" i="12"/>
  <c r="K390" i="12"/>
  <c r="V390" i="12"/>
  <c r="G391" i="12"/>
  <c r="G390" i="12" s="1"/>
  <c r="I391" i="12"/>
  <c r="I390" i="12" s="1"/>
  <c r="K391" i="12"/>
  <c r="O391" i="12"/>
  <c r="O390" i="12" s="1"/>
  <c r="Q391" i="12"/>
  <c r="V391" i="12"/>
  <c r="G397" i="12"/>
  <c r="M397" i="12" s="1"/>
  <c r="I397" i="12"/>
  <c r="K397" i="12"/>
  <c r="O397" i="12"/>
  <c r="Q397" i="12"/>
  <c r="Q390" i="12" s="1"/>
  <c r="V397" i="12"/>
  <c r="I404" i="12"/>
  <c r="K404" i="12"/>
  <c r="G405" i="12"/>
  <c r="I405" i="12"/>
  <c r="K405" i="12"/>
  <c r="M405" i="12"/>
  <c r="M404" i="12" s="1"/>
  <c r="O405" i="12"/>
  <c r="O404" i="12" s="1"/>
  <c r="Q405" i="12"/>
  <c r="V405" i="12"/>
  <c r="G426" i="12"/>
  <c r="G404" i="12" s="1"/>
  <c r="I426" i="12"/>
  <c r="K426" i="12"/>
  <c r="M426" i="12"/>
  <c r="O426" i="12"/>
  <c r="Q426" i="12"/>
  <c r="V426" i="12"/>
  <c r="G433" i="12"/>
  <c r="M433" i="12" s="1"/>
  <c r="I433" i="12"/>
  <c r="K433" i="12"/>
  <c r="O433" i="12"/>
  <c r="Q433" i="12"/>
  <c r="Q404" i="12" s="1"/>
  <c r="V433" i="12"/>
  <c r="G454" i="12"/>
  <c r="I454" i="12"/>
  <c r="K454" i="12"/>
  <c r="M454" i="12"/>
  <c r="O454" i="12"/>
  <c r="Q454" i="12"/>
  <c r="V454" i="12"/>
  <c r="V404" i="12" s="1"/>
  <c r="G476" i="12"/>
  <c r="I476" i="12"/>
  <c r="K476" i="12"/>
  <c r="M476" i="12"/>
  <c r="O476" i="12"/>
  <c r="Q476" i="12"/>
  <c r="V476" i="12"/>
  <c r="G498" i="12"/>
  <c r="O498" i="12"/>
  <c r="V498" i="12"/>
  <c r="G499" i="12"/>
  <c r="M499" i="12" s="1"/>
  <c r="M498" i="12" s="1"/>
  <c r="I499" i="12"/>
  <c r="I498" i="12" s="1"/>
  <c r="K499" i="12"/>
  <c r="K498" i="12" s="1"/>
  <c r="O499" i="12"/>
  <c r="Q499" i="12"/>
  <c r="Q498" i="12" s="1"/>
  <c r="V499" i="12"/>
  <c r="I506" i="12"/>
  <c r="K506" i="12"/>
  <c r="G507" i="12"/>
  <c r="I507" i="12"/>
  <c r="K507" i="12"/>
  <c r="M507" i="12"/>
  <c r="O507" i="12"/>
  <c r="O506" i="12" s="1"/>
  <c r="Q507" i="12"/>
  <c r="V507" i="12"/>
  <c r="G508" i="12"/>
  <c r="G506" i="12" s="1"/>
  <c r="I508" i="12"/>
  <c r="K508" i="12"/>
  <c r="M508" i="12"/>
  <c r="O508" i="12"/>
  <c r="Q508" i="12"/>
  <c r="V508" i="12"/>
  <c r="G510" i="12"/>
  <c r="M510" i="12" s="1"/>
  <c r="I510" i="12"/>
  <c r="K510" i="12"/>
  <c r="O510" i="12"/>
  <c r="Q510" i="12"/>
  <c r="Q506" i="12" s="1"/>
  <c r="V510" i="12"/>
  <c r="G511" i="12"/>
  <c r="I511" i="12"/>
  <c r="K511" i="12"/>
  <c r="M511" i="12"/>
  <c r="O511" i="12"/>
  <c r="Q511" i="12"/>
  <c r="V511" i="12"/>
  <c r="V506" i="12" s="1"/>
  <c r="G513" i="12"/>
  <c r="I513" i="12"/>
  <c r="K513" i="12"/>
  <c r="M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I515" i="12"/>
  <c r="O515" i="12"/>
  <c r="Q515" i="12"/>
  <c r="G516" i="12"/>
  <c r="M516" i="12" s="1"/>
  <c r="M515" i="12" s="1"/>
  <c r="I516" i="12"/>
  <c r="K516" i="12"/>
  <c r="K515" i="12" s="1"/>
  <c r="O516" i="12"/>
  <c r="Q516" i="12"/>
  <c r="V516" i="12"/>
  <c r="V515" i="12" s="1"/>
  <c r="AF521" i="12"/>
  <c r="I20" i="1"/>
  <c r="I19" i="1"/>
  <c r="I18" i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9" i="1" l="1"/>
  <c r="J78" i="1" s="1"/>
  <c r="G26" i="1"/>
  <c r="A26" i="1"/>
  <c r="A23" i="1"/>
  <c r="G28" i="1"/>
  <c r="M301" i="12"/>
  <c r="M506" i="12"/>
  <c r="M223" i="12"/>
  <c r="M391" i="12"/>
  <c r="M390" i="12" s="1"/>
  <c r="M357" i="12"/>
  <c r="M346" i="12" s="1"/>
  <c r="G298" i="12"/>
  <c r="M84" i="12"/>
  <c r="M83" i="12" s="1"/>
  <c r="M17" i="12"/>
  <c r="M8" i="12" s="1"/>
  <c r="G301" i="12"/>
  <c r="AE521" i="12"/>
  <c r="G112" i="12"/>
  <c r="I21" i="1"/>
  <c r="J64" i="1"/>
  <c r="J72" i="1"/>
  <c r="J76" i="1"/>
  <c r="J61" i="1"/>
  <c r="J65" i="1"/>
  <c r="J69" i="1"/>
  <c r="J73" i="1"/>
  <c r="J77" i="1"/>
  <c r="J62" i="1"/>
  <c r="J66" i="1"/>
  <c r="J70" i="1"/>
  <c r="J74" i="1"/>
  <c r="I39" i="1"/>
  <c r="I42" i="1" s="1"/>
  <c r="J39" i="1" s="1"/>
  <c r="J42" i="1" s="1"/>
  <c r="J60" i="1" l="1"/>
  <c r="J71" i="1"/>
  <c r="J58" i="1"/>
  <c r="J63" i="1"/>
  <c r="J75" i="1"/>
  <c r="J67" i="1"/>
  <c r="J68" i="1"/>
  <c r="J59" i="1"/>
  <c r="G24" i="1"/>
  <c r="A27" i="1" s="1"/>
  <c r="A24" i="1"/>
  <c r="J40" i="1"/>
  <c r="J41" i="1"/>
  <c r="J79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<sst xmlns="http://schemas.openxmlformats.org/spreadsheetml/2006/main" count="1690" uniqueCount="392">
  <si>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</si>
  <si>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</si>
  <si>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</si>
  <si>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</si>
  <si>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</si>
  <si>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</si>
  <si>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</si>
  <si>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</si>
  <si>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</si>
  <si>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</si>
  <si>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</si>
  <si>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</si>
  <si>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</si>
  <si>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</si>
  <si>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</si>
  <si>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</si>
  <si>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</si>
  <si>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</si>
  <si>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</si>
  <si>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</si>
  <si>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</si>
  <si>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</si>
  <si>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</si>
  <si>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</si>
  <si>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</si>
  <si>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</si>
  <si>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</si>
  <si>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</si>
  <si>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</si>
  <si>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</si>
  <si>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</si>
  <si>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</si>
  <si>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</si>
  <si>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</si>
  <si>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</si>
  <si>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</si>
  <si>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</si>
  <si>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</si>
  <si>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</si>
  <si>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</si>
  <si>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</si>
  <si>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</si>
  <si>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</si>
  <si>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22.16</t>
  </si>
  <si>
    <t>Stavební úpravy</t>
  </si>
  <si>
    <t>Cejl 49, byt č. 10B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</si>
  <si>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</si>
  <si>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</si>
  <si>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</si>
  <si>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</si>
  <si>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</si>
  <si>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</si>
  <si>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</si>
  <si>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</si>
  <si>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</si>
  <si>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</si>
  <si>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</si>
  <si>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</si>
  <si>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</si>
  <si>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</si>
  <si>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</si>
  <si>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</si>
  <si>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</si>
  <si>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</si>
  <si>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63</t>
  </si>
  <si>
    <t>Podlahy a podlahové konstrukce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</si>
  <si>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</si>
  <si>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</si>
  <si>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</si>
  <si>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</si>
  <si>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</si>
  <si>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</si>
  <si>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</si>
  <si>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</si>
  <si>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</si>
  <si>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</si>
  <si>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</si>
  <si>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</si>
  <si>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</si>
  <si>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</si>
  <si>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</si>
  <si>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</si>
  <si>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</si>
  <si>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</si>
  <si>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</si>
  <si>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</si>
  <si>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</si>
  <si>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</si>
  <si>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735</t>
  </si>
  <si>
    <t>Otopná tělesa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</si>
  <si>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</si>
  <si>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</si>
  <si>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</si>
  <si>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</si>
  <si>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</si>
  <si>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</si>
  <si>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</si>
  <si>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</si>
  <si>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</si>
  <si>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</si>
  <si>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</si>
  <si>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</si>
  <si>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</si>
  <si>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</si>
  <si>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</si>
  <si>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</si>
  <si>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</si>
  <si>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</si>
  <si>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</si>
  <si>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</si>
  <si>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</si>
  <si>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</si>
  <si>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</si>
  <si>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</si>
  <si>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</si>
  <si>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</si>
  <si>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</si>
  <si>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</si>
  <si>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</si>
  <si>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</si>
  <si>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</si>
  <si>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</si>
  <si>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</si>
  <si>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</si>
  <si>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</si>
  <si>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</si>
  <si>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</si>
  <si>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</si>
  <si>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</si>
  <si>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</si>
  <si>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</si>
  <si>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</si>
  <si>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</si>
  <si>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</si>
  <si>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</si>
  <si>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</si>
  <si>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</si>
  <si>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</si>
  <si>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</si>
  <si>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</si>
  <si>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Cejl 49, byt č. 10B : </t>
  </si>
  <si>
    <t>VV</t>
  </si>
  <si>
    <t>O1 : 1,06*2*2</t>
  </si>
  <si>
    <t>DV vstup : 0,9*2,84*1</t>
  </si>
  <si>
    <t>DVvn1 : 0,8*1,97*1*2</t>
  </si>
  <si>
    <t>DVvn2 : 0,6*1,97*1*2</t>
  </si>
  <si>
    <t>Mezisoučet</t>
  </si>
  <si>
    <t>612401191RU2</t>
  </si>
  <si>
    <t>Omítka malých ploch vnitřních stěn do 0,09 m2, sádrou po hmoždinkách, skobách, rýhách apod.</t>
  </si>
  <si>
    <t>kus</t>
  </si>
  <si>
    <t>POL1_</t>
  </si>
  <si>
    <t>V položce jsou zakalkulovány náklady na pomocné pracovní lešení o výšce podlahy do 1900 mm a pro zatížení do 1,5 kPa. Položka obsahuje penetraci podkladu a sádrovou omítku tl. 15 mm.</t>
  </si>
  <si>
    <t>2.10.01 - CHODBA : 5</t>
  </si>
  <si>
    <t>2.10.02 - POKOJ + KK : 5</t>
  </si>
  <si>
    <t>2.10.03 - KOUPELNA + WC : 5</t>
  </si>
  <si>
    <t>612401291RU2</t>
  </si>
  <si>
    <t>Omítka malých ploch vnitřních stěn do 0,25 m2 sádrovou omítkou</t>
  </si>
  <si>
    <t>2.10.01 - CHODBA : 2</t>
  </si>
  <si>
    <t>2.10.02 - POKOJ + KK : 1</t>
  </si>
  <si>
    <t>2.10.03 - KOUPELNA + WC : 1</t>
  </si>
  <si>
    <t>611421221R00</t>
  </si>
  <si>
    <t>Oprava váp.omítek stropů do 10% plochy - hladkých</t>
  </si>
  <si>
    <t>Včetně pomocného pracovního lešení o výšce podlahy do 1900 mm a pro zatížení do 1,5 kPa.</t>
  </si>
  <si>
    <t xml:space="preserve">stropy : </t>
  </si>
  <si>
    <t>2.10.01 - CHODBA : 4,30</t>
  </si>
  <si>
    <t>2.10.02 - POKOJ + KK : 19,80</t>
  </si>
  <si>
    <t>2.10.03 - KOUPELNA + WC : 5,20</t>
  </si>
  <si>
    <t>601011141RT3</t>
  </si>
  <si>
    <t>Štuk na stropech ručně tloušťka vrstvy 4 mm</t>
  </si>
  <si>
    <t>Včetně pomocného lešení.</t>
  </si>
  <si>
    <t>612421221R00</t>
  </si>
  <si>
    <t>Oprava vápen.omítek stěn do 10 % pl. - hladkých</t>
  </si>
  <si>
    <t xml:space="preserve">stěny : </t>
  </si>
  <si>
    <t>2.10.01 - CHODBA : (9,32)*3,40</t>
  </si>
  <si>
    <t>2.10.02 - POKOJ + KK : (19,50)*3,40</t>
  </si>
  <si>
    <t>2.10.03 - KOUPELNA + WC : (9,54)*3,40</t>
  </si>
  <si>
    <t xml:space="preserve">špalety : </t>
  </si>
  <si>
    <t>O1 : (1,06+2*2)*2*0,2</t>
  </si>
  <si>
    <t>DV vstup : (0,9+2,84*2)*1*0,65</t>
  </si>
  <si>
    <t xml:space="preserve">- otvory : </t>
  </si>
  <si>
    <t>Odkaz na mn. položky pořadí 1 : 12,31200*-1</t>
  </si>
  <si>
    <t xml:space="preserve">- obklady : </t>
  </si>
  <si>
    <t>2.10.02 - POKOJ + KK : -1*(3,00)*0,65</t>
  </si>
  <si>
    <t>2.10.03 - KOUPELNA + WC : -1*(7,60)*2,50</t>
  </si>
  <si>
    <t>602011141RT3</t>
  </si>
  <si>
    <t>Omítka stěn z hotových směsí vrstva štuková, vápenná, tloušťka vrstvy 4 mm</t>
  </si>
  <si>
    <t>612421637R00</t>
  </si>
  <si>
    <t>Omítka vnitřní zdiva, MVC, štuková</t>
  </si>
  <si>
    <t>2.10.01 - CHODBA : 1</t>
  </si>
  <si>
    <t>632411105R00</t>
  </si>
  <si>
    <t>Samonivelační stěrka, ruč.zpracování tl.5 mm</t>
  </si>
  <si>
    <t>632411906R00</t>
  </si>
  <si>
    <t>Penetrace velmi savých podkladů 0,35 l/m2</t>
  </si>
  <si>
    <t>640000x01</t>
  </si>
  <si>
    <t>soubor</t>
  </si>
  <si>
    <t>Vlastní</t>
  </si>
  <si>
    <t>Indiv</t>
  </si>
  <si>
    <t>včetně kotvících a spojovacích prvků, kování, závěsu, zárubně, příslušenství, značení, doplňků a povrchové úpravy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</si>
  <si>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</si>
  <si>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</si>
  <si>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</si>
  <si>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</si>
  <si>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</si>
  <si>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5</t>
  </si>
  <si>
    <t>montáže : 5</t>
  </si>
  <si>
    <t>941955002R00</t>
  </si>
  <si>
    <t>Lešení lehké pomocné, výška podlahy do 1,9 m</t>
  </si>
  <si>
    <t>952902211R00</t>
  </si>
  <si>
    <t>Dezinfekce podlah a stěn</t>
  </si>
  <si>
    <t>952902212R00</t>
  </si>
  <si>
    <t>Dezinsekce-postřik podlah a stěn</t>
  </si>
  <si>
    <t>952901110R00</t>
  </si>
  <si>
    <t>Čištění mytím vnějších ploch oken a dveří</t>
  </si>
  <si>
    <t>952901111R00</t>
  </si>
  <si>
    <t>Vyčištění budov o výšce podlaží do 4 m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</si>
  <si>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</si>
  <si>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978011121R00</t>
  </si>
  <si>
    <t>Otlučení omítek vnitřních vápenných stropů do 10 %</t>
  </si>
  <si>
    <t>978013121R00</t>
  </si>
  <si>
    <t>Otlučení omítek vnitřních stěn v rozsahu do 10 %</t>
  </si>
  <si>
    <t>968061125R00</t>
  </si>
  <si>
    <t>Vyvěšení dřevěných dveřních křídel pl. do 2 m2</t>
  </si>
  <si>
    <t>vnitřní dveře : 2</t>
  </si>
  <si>
    <t>968061126R00</t>
  </si>
  <si>
    <t>Vyvěšení dřevěných dveřních křídel pl. nad 2 m2</t>
  </si>
  <si>
    <t>vstupní dveře : 1</t>
  </si>
  <si>
    <t>968072456R00</t>
  </si>
  <si>
    <t>Vybourání kovových dveřních zárubní pl. nad 2 m2</t>
  </si>
  <si>
    <t>vstupní dveře : 0,9*2,84</t>
  </si>
  <si>
    <t>965048515R00</t>
  </si>
  <si>
    <t>Broušení betonových povrchů do tl. 5 mm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</si>
  <si>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</si>
  <si>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</si>
  <si>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</si>
  <si>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</si>
  <si>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</si>
  <si>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</si>
  <si>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</si>
  <si>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</si>
  <si>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722131000x01</t>
  </si>
  <si>
    <t>723190000x01</t>
  </si>
  <si>
    <t>Zazátkování plynovodu</t>
  </si>
  <si>
    <t>725110814R00</t>
  </si>
  <si>
    <t>Demontáž klozetů kombinovaných</t>
  </si>
  <si>
    <t>725119305R00</t>
  </si>
  <si>
    <t>Montáž klozetových mís kombinovaných</t>
  </si>
  <si>
    <t>64232402R</t>
  </si>
  <si>
    <t>Klozet kombi bílý, 367x790x630 mm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</si>
  <si>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</si>
  <si>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</si>
  <si>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</si>
  <si>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</si>
  <si>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</si>
  <si>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</si>
  <si>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</si>
  <si>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725820802R00</t>
  </si>
  <si>
    <t>Demontáž baterie stojánkové do 1otvoru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</si>
  <si>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</si>
  <si>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</si>
  <si>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</si>
  <si>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</si>
  <si>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</si>
  <si>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</si>
  <si>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</si>
  <si>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</si>
  <si>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</si>
  <si>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725229107R00</t>
  </si>
  <si>
    <t>Montáž zástěn oboustranně upevněných</t>
  </si>
  <si>
    <t>725849302R00</t>
  </si>
  <si>
    <t>Montáž baterie sprchové držáku sprchy</t>
  </si>
  <si>
    <t>551450381R</t>
  </si>
  <si>
    <t>Baterie sprchová ovládání pákové; povrch chrom</t>
  </si>
  <si>
    <t>55428091.ARx</t>
  </si>
  <si>
    <t>Sprchová zástěna čtvercová dle stávajícího sprchového koutu</t>
  </si>
  <si>
    <t>725310823R00</t>
  </si>
  <si>
    <t>Demontáž dřezů 1dílných v kuchyňské sestavě</t>
  </si>
  <si>
    <t xml:space="preserve">Vlhká 8, byt č.2 : </t>
  </si>
  <si>
    <t>2.002.02 - KUCHYŇ : 1</t>
  </si>
  <si>
    <t>725610810R00</t>
  </si>
  <si>
    <t>Demontáž sporáku</t>
  </si>
  <si>
    <t>998725102R00</t>
  </si>
  <si>
    <t>Přesun hmot pro zařizovací předměty, výšky do 12 m</t>
  </si>
  <si>
    <t>731200832R00x</t>
  </si>
  <si>
    <t>Demontáž stávajícího kotle na TUV</t>
  </si>
  <si>
    <t>731249322R00</t>
  </si>
  <si>
    <t>Montáž závěsných kotlů na TUV</t>
  </si>
  <si>
    <t>731000x01</t>
  </si>
  <si>
    <t>Ohřívač vody - boiler 100 l (dle standardu investora)</t>
  </si>
  <si>
    <t>735000x01</t>
  </si>
  <si>
    <t>D+M: otopná elektrická tělesa (dle standardu investora)</t>
  </si>
  <si>
    <t>766812840R00</t>
  </si>
  <si>
    <t>Demontáž kuchyňských linek do 2,1 m</t>
  </si>
  <si>
    <t>766662811R00</t>
  </si>
  <si>
    <t>Demontáž prahů dveří 1křídlových</t>
  </si>
  <si>
    <t>766661112R00</t>
  </si>
  <si>
    <t>Montáž dveří do zárubně,otevíravých 1kř.do 0,8 m</t>
  </si>
  <si>
    <t>611601213R</t>
  </si>
  <si>
    <t>Dveře vnitřní plné 1kř. 80x197 cm</t>
  </si>
  <si>
    <t>vnitřní dveře : 1</t>
  </si>
  <si>
    <t>611601211R</t>
  </si>
  <si>
    <t>Dveře vnitřní plné 1kř. 60x197 cm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</si>
  <si>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</si>
  <si>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</si>
  <si>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</si>
  <si>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</si>
  <si>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</si>
  <si>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</si>
  <si>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</si>
  <si>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</si>
  <si>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</si>
  <si>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délka 80 cm šířka 10 cm tl. 2 cm</t>
  </si>
  <si>
    <t>61187116R</t>
  </si>
  <si>
    <t>Prah dubový délka 60 cm šířka 10 cm tl. 2 cm</t>
  </si>
  <si>
    <t>998766102R00</t>
  </si>
  <si>
    <t>Přesun hmot pro truhlářské konstr., výšky do 12 m</t>
  </si>
  <si>
    <t>776401800RT1</t>
  </si>
  <si>
    <t>Demontáž soklíků nebo lišt, pryžových nebo z PVC odstranění a uložení na hromady</t>
  </si>
  <si>
    <t>m</t>
  </si>
  <si>
    <t>2.10.01 - CHODBA : 9,32</t>
  </si>
  <si>
    <t>2.10.02 - POKOJ + KK : 19,50</t>
  </si>
  <si>
    <t>776511810R00</t>
  </si>
  <si>
    <t>Odstranění PVC, laminátových podlah a koberců lepených bez podložky</t>
  </si>
  <si>
    <t>776101101R00</t>
  </si>
  <si>
    <t>Vysávání podlah prům.vysavačem pod povlak.podlahy</t>
  </si>
  <si>
    <t>776101121R00</t>
  </si>
  <si>
    <t>Provedení penetrace podkladu pod.povlak.podlahy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</si>
  <si>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</si>
  <si>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</si>
  <si>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</si>
  <si>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</si>
  <si>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</si>
  <si>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Koeficient ztratné: 0,1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</si>
  <si>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</si>
  <si>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</si>
  <si>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</si>
  <si>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</si>
  <si>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998776102R00</t>
  </si>
  <si>
    <t>Přesun hmot pro podlahy povlakové, výšky do 12 m</t>
  </si>
  <si>
    <t>783201831R00</t>
  </si>
  <si>
    <t>Odstr. nátěrů z kovových konstr. chem.odstraňovači</t>
  </si>
  <si>
    <t xml:space="preserve">zárubně : </t>
  </si>
  <si>
    <t>(0,8+1,97+1,97)*0,2</t>
  </si>
  <si>
    <t>(0,6+1,97+1,97)*0,2</t>
  </si>
  <si>
    <t>783225100R00</t>
  </si>
  <si>
    <t>Nátěr syntetický kovových konstrukcí 2x + 1x email</t>
  </si>
  <si>
    <t>včetně pomocného lešení.</t>
  </si>
  <si>
    <t>784402801R00</t>
  </si>
  <si>
    <t>Odstranění malby oškrábáním v místnosti H do 3,8 m</t>
  </si>
  <si>
    <t>784011222RT2</t>
  </si>
  <si>
    <t>Zakrytí podlah včetně papírové lepenky</t>
  </si>
  <si>
    <t>784011111R00</t>
  </si>
  <si>
    <t>Oprášení/ometení podkladu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</si>
  <si>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</si>
  <si>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</si>
  <si>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</si>
  <si>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</si>
  <si>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</si>
  <si>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</si>
  <si>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210810000x05</t>
  </si>
  <si>
    <t>Demontáže svítidel, zásuvek a vypínačů, nové zásuvky a vypínače, příprava pro světla byt 1+KK</t>
  </si>
  <si>
    <t/>
  </si>
  <si>
    <t>Nová svitidla do koupelny, chodby a WC - 3 kusy dle standadu investora.</t>
  </si>
  <si>
    <t>V rozsahu dle místní prohlídky.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</si>
  <si>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</si>
  <si>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</si>
  <si>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</si>
  <si>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</si>
  <si>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</si>
  <si>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</si>
  <si>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</si>
  <si>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</si>
  <si>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</si>
  <si>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</si>
  <si>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</si>
  <si>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</si>
  <si>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</si>
  <si>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</si>
  <si>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979990107R00</t>
  </si>
  <si>
    <t>Poplatek za uložení suti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</si>
  <si>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</si>
  <si>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</si>
  <si>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</si>
  <si>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</si>
  <si>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</si>
  <si>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</si>
  <si>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plynoinstalace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</si>
  <si>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</si>
  <si>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</si>
  <si>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</si>
  <si>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</si>
  <si>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END</t>
  </si>
  <si>
    <t xml:space="preserve">D+M: vstupní dveře + nadsvětlík, 900x2840mm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</si>
</sst>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2"/>
  <sheetViews>
    <sheetView showGridLines="0" topLeftCell="B1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77" t="s">
        <v>24</v>
      </c>
      <c r="C2" s="78"/>
      <c r="D2" s="79" t="s">
        <v>48</v>
      </c>
      <c r="E2" s="244" t="s">
        <v>49</v>
      </c>
      <c r="F2" s="245"/>
      <c r="G2" s="245"/>
      <c r="H2" s="245"/>
      <c r="I2" s="245"/>
      <c r="J2" s="246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47" t="s">
        <v>45</v>
      </c>
      <c r="F3" s="248"/>
      <c r="G3" s="248"/>
      <c r="H3" s="248"/>
      <c r="I3" s="248"/>
      <c r="J3" s="249"/>
    </row>
    <row r="4" spans="1:15" ht="23.25" customHeight="1" x14ac:dyDescent="0.2">
      <c r="A4" s="76">
        <v>4860</v>
      </c>
      <c r="B4" s="82" t="s">
        <v>47</v>
      </c>
      <c r="C4" s="83"/>
      <c r="D4" s="84" t="s">
        <v>43</v>
      </c>
      <c r="E4" s="227" t="s">
        <v>44</v>
      </c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23</v>
      </c>
      <c r="D5" s="232"/>
      <c r="E5" s="233"/>
      <c r="F5" s="233"/>
      <c r="G5" s="23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4"/>
      <c r="E6" s="235"/>
      <c r="F6" s="235"/>
      <c r="G6" s="23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6"/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1"/>
      <c r="E11" s="251"/>
      <c r="F11" s="251"/>
      <c r="G11" s="25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6"/>
      <c r="E12" s="226"/>
      <c r="F12" s="226"/>
      <c r="G12" s="22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0"/>
      <c r="F15" s="250"/>
      <c r="G15" s="252"/>
      <c r="H15" s="252"/>
      <c r="I15" s="252" t="s">
        <v>31</v>
      </c>
      <c r="J15" s="253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15"/>
      <c r="F16" s="216"/>
      <c r="G16" s="215"/>
      <c r="H16" s="216"/>
      <c r="I16" s="215">
        <f>SUMIF(F58:F78,A16,I58:I78)+SUMIF(F58:F78,"PSU",I58:I78)</f>
        <v>0</v>
      </c>
      <c r="J16" s="217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15"/>
      <c r="F17" s="216"/>
      <c r="G17" s="215"/>
      <c r="H17" s="216"/>
      <c r="I17" s="215">
        <f>SUMIF(F58:F78,A17,I58:I78)</f>
        <v>0</v>
      </c>
      <c r="J17" s="217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15"/>
      <c r="F18" s="216"/>
      <c r="G18" s="215"/>
      <c r="H18" s="216"/>
      <c r="I18" s="215">
        <f>SUMIF(F58:F78,A18,I58:I78)</f>
        <v>0</v>
      </c>
      <c r="J18" s="217"/>
    </row>
    <row r="19" spans="1:10" ht="23.25" customHeight="1" x14ac:dyDescent="0.2">
      <c r="A19" s="140" t="s">
        <v>104</v>
      </c>
      <c r="B19" s="38" t="s">
        <v>29</v>
      </c>
      <c r="C19" s="62"/>
      <c r="D19" s="63"/>
      <c r="E19" s="215"/>
      <c r="F19" s="216"/>
      <c r="G19" s="215"/>
      <c r="H19" s="216"/>
      <c r="I19" s="215">
        <f>SUMIF(F58:F78,A19,I58:I78)</f>
        <v>0</v>
      </c>
      <c r="J19" s="217"/>
    </row>
    <row r="20" spans="1:10" ht="23.25" customHeight="1" x14ac:dyDescent="0.2">
      <c r="A20" s="140" t="s">
        <v>103</v>
      </c>
      <c r="B20" s="38" t="s">
        <v>30</v>
      </c>
      <c r="C20" s="62"/>
      <c r="D20" s="63"/>
      <c r="E20" s="215"/>
      <c r="F20" s="216"/>
      <c r="G20" s="215"/>
      <c r="H20" s="216"/>
      <c r="I20" s="215">
        <f>SUMIF(F58:F78,A20,I58:I78)</f>
        <v>0</v>
      </c>
      <c r="J20" s="21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54"/>
      <c r="G21" s="218"/>
      <c r="H21" s="254"/>
      <c r="I21" s="218">
        <f>SUM(I16:J20)</f>
        <v>0</v>
      </c>
      <c r="J21" s="21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1">
        <f>A23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1">
        <f>A25</f>
        <v>0</v>
      </c>
      <c r="H26" s="242"/>
      <c r="I26" s="24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3">
        <f>CenaCelkem-(ZakladDPHSni+DPHSni+ZakladDPHZakl+DPHZakl)</f>
        <v>0</v>
      </c>
      <c r="H27" s="243"/>
      <c r="I27" s="243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1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0">
        <f>A27</f>
        <v>0</v>
      </c>
      <c r="H29" s="220"/>
      <c r="I29" s="220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52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52" ht="25.5" hidden="1" customHeight="1" x14ac:dyDescent="0.2">
      <c r="A39" s="89">
        <v>1</v>
      </c>
      <c r="B39" s="99" t="s">
        <v>50</v>
      </c>
      <c r="C39" s="205"/>
      <c r="D39" s="205"/>
      <c r="E39" s="205"/>
      <c r="F39" s="100">
        <f>'22.16 22.16 Pol'!AE521</f>
        <v>0</v>
      </c>
      <c r="G39" s="101">
        <f>'22.16 22.16 Pol'!AF521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52" ht="25.5" hidden="1" customHeight="1" x14ac:dyDescent="0.2">
      <c r="A40" s="89">
        <v>2</v>
      </c>
      <c r="B40" s="104" t="s">
        <v>43</v>
      </c>
      <c r="C40" s="206" t="s">
        <v>45</v>
      </c>
      <c r="D40" s="206"/>
      <c r="E40" s="206"/>
      <c r="F40" s="105">
        <f>'22.16 22.16 Pol'!AE521</f>
        <v>0</v>
      </c>
      <c r="G40" s="106">
        <f>'22.16 22.16 Pol'!AF521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52" ht="25.5" hidden="1" customHeight="1" x14ac:dyDescent="0.2">
      <c r="A41" s="89">
        <v>3</v>
      </c>
      <c r="B41" s="108" t="s">
        <v>43</v>
      </c>
      <c r="C41" s="205" t="s">
        <v>44</v>
      </c>
      <c r="D41" s="205"/>
      <c r="E41" s="205"/>
      <c r="F41" s="109">
        <f>'22.16 22.16 Pol'!AE521</f>
        <v>0</v>
      </c>
      <c r="G41" s="102">
        <f>'22.16 22.16 Pol'!AF521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52" ht="25.5" hidden="1" customHeight="1" x14ac:dyDescent="0.2">
      <c r="A42" s="89"/>
      <c r="B42" s="207" t="s">
        <v>51</v>
      </c>
      <c r="C42" s="208"/>
      <c r="D42" s="208"/>
      <c r="E42" s="20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204" t="s">
        <v>55</v>
      </c>
      <c r="C45" s="204"/>
      <c r="D45" s="204"/>
      <c r="E45" s="204"/>
      <c r="F45" s="204"/>
      <c r="G45" s="204"/>
      <c r="H45" s="204"/>
      <c r="I45" s="204"/>
      <c r="J45" s="204"/>
      <c r="AZ45" s="121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204" t="s">
        <v>56</v>
      </c>
      <c r="C46" s="204"/>
      <c r="D46" s="204"/>
      <c r="E46" s="204"/>
      <c r="F46" s="204"/>
      <c r="G46" s="204"/>
      <c r="H46" s="204"/>
      <c r="I46" s="204"/>
      <c r="J46" s="204"/>
      <c r="AZ46" s="121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204" t="s">
        <v>57</v>
      </c>
      <c r="C48" s="204"/>
      <c r="D48" s="204"/>
      <c r="E48" s="204"/>
      <c r="F48" s="204"/>
      <c r="G48" s="204"/>
      <c r="H48" s="204"/>
      <c r="I48" s="204"/>
      <c r="J48" s="204"/>
      <c r="AZ48" s="121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204" t="s">
        <v>58</v>
      </c>
      <c r="C50" s="204"/>
      <c r="D50" s="204"/>
      <c r="E50" s="204"/>
      <c r="F50" s="204"/>
      <c r="G50" s="204"/>
      <c r="H50" s="204"/>
      <c r="I50" s="204"/>
      <c r="J50" s="204"/>
      <c r="AZ50" s="121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204" t="s">
        <v>59</v>
      </c>
      <c r="C52" s="204"/>
      <c r="D52" s="204"/>
      <c r="E52" s="204"/>
      <c r="F52" s="204"/>
      <c r="G52" s="204"/>
      <c r="H52" s="204"/>
      <c r="I52" s="204"/>
      <c r="J52" s="204"/>
      <c r="AZ52" s="121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22" t="s">
        <v>60</v>
      </c>
    </row>
    <row r="57" spans="1:52" ht="25.5" customHeight="1" x14ac:dyDescent="0.2">
      <c r="A57" s="124"/>
      <c r="B57" s="127" t="s">
        <v>18</v>
      </c>
      <c r="C57" s="127" t="s">
        <v>6</v>
      </c>
      <c r="D57" s="128"/>
      <c r="E57" s="128"/>
      <c r="F57" s="129" t="s">
        <v>61</v>
      </c>
      <c r="G57" s="129"/>
      <c r="H57" s="129"/>
      <c r="I57" s="129" t="s">
        <v>31</v>
      </c>
      <c r="J57" s="129" t="s">
        <v>0</v>
      </c>
    </row>
    <row r="58" spans="1:52" ht="36.75" customHeight="1" x14ac:dyDescent="0.2">
      <c r="A58" s="125"/>
      <c r="B58" s="130" t="s">
        <v>62</v>
      </c>
      <c r="C58" s="202" t="s">
        <v>63</v>
      </c>
      <c r="D58" s="203"/>
      <c r="E58" s="203"/>
      <c r="F58" s="136" t="s">
        <v>26</v>
      </c>
      <c r="G58" s="137"/>
      <c r="H58" s="137"/>
      <c r="I58" s="137">
        <f>'22.16 22.16 Pol'!G8</f>
        <v>0</v>
      </c>
      <c r="J58" s="134" t="str">
        <f>IF(I79=0,"",I58/I79*100)</f>
        <v/>
      </c>
    </row>
    <row r="59" spans="1:52" ht="36.75" customHeight="1" x14ac:dyDescent="0.2">
      <c r="A59" s="125"/>
      <c r="B59" s="130" t="s">
        <v>64</v>
      </c>
      <c r="C59" s="202" t="s">
        <v>65</v>
      </c>
      <c r="D59" s="203"/>
      <c r="E59" s="203"/>
      <c r="F59" s="136" t="s">
        <v>26</v>
      </c>
      <c r="G59" s="137"/>
      <c r="H59" s="137"/>
      <c r="I59" s="137">
        <f>'22.16 22.16 Pol'!G83</f>
        <v>0</v>
      </c>
      <c r="J59" s="134" t="str">
        <f>IF(I79=0,"",I59/I79*100)</f>
        <v/>
      </c>
    </row>
    <row r="60" spans="1:52" ht="36.75" customHeight="1" x14ac:dyDescent="0.2">
      <c r="A60" s="125"/>
      <c r="B60" s="130" t="s">
        <v>66</v>
      </c>
      <c r="C60" s="202" t="s">
        <v>67</v>
      </c>
      <c r="D60" s="203"/>
      <c r="E60" s="203"/>
      <c r="F60" s="136" t="s">
        <v>26</v>
      </c>
      <c r="G60" s="137"/>
      <c r="H60" s="137"/>
      <c r="I60" s="137">
        <f>'22.16 22.16 Pol'!G94</f>
        <v>0</v>
      </c>
      <c r="J60" s="134" t="str">
        <f>IF(I79=0,"",I60/I79*100)</f>
        <v/>
      </c>
    </row>
    <row r="61" spans="1:52" ht="36.75" customHeight="1" x14ac:dyDescent="0.2">
      <c r="A61" s="125"/>
      <c r="B61" s="130" t="s">
        <v>68</v>
      </c>
      <c r="C61" s="202" t="s">
        <v>69</v>
      </c>
      <c r="D61" s="203"/>
      <c r="E61" s="203"/>
      <c r="F61" s="136" t="s">
        <v>26</v>
      </c>
      <c r="G61" s="137"/>
      <c r="H61" s="137"/>
      <c r="I61" s="137">
        <f>'22.16 22.16 Pol'!G97</f>
        <v>0</v>
      </c>
      <c r="J61" s="134" t="str">
        <f>IF(I79=0,"",I61/I79*100)</f>
        <v/>
      </c>
    </row>
    <row r="62" spans="1:52" ht="36.75" customHeight="1" x14ac:dyDescent="0.2">
      <c r="A62" s="125"/>
      <c r="B62" s="130" t="s">
        <v>70</v>
      </c>
      <c r="C62" s="202" t="s">
        <v>71</v>
      </c>
      <c r="D62" s="203"/>
      <c r="E62" s="203"/>
      <c r="F62" s="136" t="s">
        <v>26</v>
      </c>
      <c r="G62" s="137"/>
      <c r="H62" s="137"/>
      <c r="I62" s="137">
        <f>'22.16 22.16 Pol'!G105</f>
        <v>0</v>
      </c>
      <c r="J62" s="134" t="str">
        <f>IF(I79=0,"",I62/I79*100)</f>
        <v/>
      </c>
    </row>
    <row r="63" spans="1:52" ht="36.75" customHeight="1" x14ac:dyDescent="0.2">
      <c r="A63" s="125"/>
      <c r="B63" s="130" t="s">
        <v>72</v>
      </c>
      <c r="C63" s="202" t="s">
        <v>73</v>
      </c>
      <c r="D63" s="203"/>
      <c r="E63" s="203"/>
      <c r="F63" s="136" t="s">
        <v>26</v>
      </c>
      <c r="G63" s="137"/>
      <c r="H63" s="137"/>
      <c r="I63" s="137">
        <f>'22.16 22.16 Pol'!G112</f>
        <v>0</v>
      </c>
      <c r="J63" s="134" t="str">
        <f>IF(I79=0,"",I63/I79*100)</f>
        <v/>
      </c>
    </row>
    <row r="64" spans="1:52" ht="36.75" customHeight="1" x14ac:dyDescent="0.2">
      <c r="A64" s="125"/>
      <c r="B64" s="130" t="s">
        <v>74</v>
      </c>
      <c r="C64" s="202" t="s">
        <v>75</v>
      </c>
      <c r="D64" s="203"/>
      <c r="E64" s="203"/>
      <c r="F64" s="136" t="s">
        <v>26</v>
      </c>
      <c r="G64" s="137"/>
      <c r="H64" s="137"/>
      <c r="I64" s="137">
        <f>'22.16 22.16 Pol'!G169</f>
        <v>0</v>
      </c>
      <c r="J64" s="134" t="str">
        <f>IF(I79=0,"",I64/I79*100)</f>
        <v/>
      </c>
    </row>
    <row r="65" spans="1:10" ht="36.75" customHeight="1" x14ac:dyDescent="0.2">
      <c r="A65" s="125"/>
      <c r="B65" s="130" t="s">
        <v>76</v>
      </c>
      <c r="C65" s="202" t="s">
        <v>77</v>
      </c>
      <c r="D65" s="203"/>
      <c r="E65" s="203"/>
      <c r="F65" s="136" t="s">
        <v>26</v>
      </c>
      <c r="G65" s="137"/>
      <c r="H65" s="137"/>
      <c r="I65" s="137">
        <f>'22.16 22.16 Pol'!G212</f>
        <v>0</v>
      </c>
      <c r="J65" s="134" t="str">
        <f>IF(I79=0,"",I65/I79*100)</f>
        <v/>
      </c>
    </row>
    <row r="66" spans="1:10" ht="36.75" customHeight="1" x14ac:dyDescent="0.2">
      <c r="A66" s="125"/>
      <c r="B66" s="130" t="s">
        <v>78</v>
      </c>
      <c r="C66" s="202" t="s">
        <v>79</v>
      </c>
      <c r="D66" s="203"/>
      <c r="E66" s="203"/>
      <c r="F66" s="136" t="s">
        <v>27</v>
      </c>
      <c r="G66" s="137"/>
      <c r="H66" s="137"/>
      <c r="I66" s="137">
        <f>'22.16 22.16 Pol'!G214</f>
        <v>0</v>
      </c>
      <c r="J66" s="134" t="str">
        <f>IF(I79=0,"",I66/I79*100)</f>
        <v/>
      </c>
    </row>
    <row r="67" spans="1:10" ht="36.75" customHeight="1" x14ac:dyDescent="0.2">
      <c r="A67" s="125"/>
      <c r="B67" s="130" t="s">
        <v>80</v>
      </c>
      <c r="C67" s="202" t="s">
        <v>81</v>
      </c>
      <c r="D67" s="203"/>
      <c r="E67" s="203"/>
      <c r="F67" s="136" t="s">
        <v>27</v>
      </c>
      <c r="G67" s="137"/>
      <c r="H67" s="137"/>
      <c r="I67" s="137">
        <f>'22.16 22.16 Pol'!G217</f>
        <v>0</v>
      </c>
      <c r="J67" s="134" t="str">
        <f>IF(I79=0,"",I67/I79*100)</f>
        <v/>
      </c>
    </row>
    <row r="68" spans="1:10" ht="36.75" customHeight="1" x14ac:dyDescent="0.2">
      <c r="A68" s="125"/>
      <c r="B68" s="130" t="s">
        <v>82</v>
      </c>
      <c r="C68" s="202" t="s">
        <v>83</v>
      </c>
      <c r="D68" s="203"/>
      <c r="E68" s="203"/>
      <c r="F68" s="136" t="s">
        <v>27</v>
      </c>
      <c r="G68" s="137"/>
      <c r="H68" s="137"/>
      <c r="I68" s="137">
        <f>'22.16 22.16 Pol'!G220</f>
        <v>0</v>
      </c>
      <c r="J68" s="134" t="str">
        <f>IF(I79=0,"",I68/I79*100)</f>
        <v/>
      </c>
    </row>
    <row r="69" spans="1:10" ht="36.75" customHeight="1" x14ac:dyDescent="0.2">
      <c r="A69" s="125"/>
      <c r="B69" s="130" t="s">
        <v>84</v>
      </c>
      <c r="C69" s="202" t="s">
        <v>85</v>
      </c>
      <c r="D69" s="203"/>
      <c r="E69" s="203"/>
      <c r="F69" s="136" t="s">
        <v>27</v>
      </c>
      <c r="G69" s="137"/>
      <c r="H69" s="137"/>
      <c r="I69" s="137">
        <f>'22.16 22.16 Pol'!G223</f>
        <v>0</v>
      </c>
      <c r="J69" s="134" t="str">
        <f>IF(I79=0,"",I69/I79*100)</f>
        <v/>
      </c>
    </row>
    <row r="70" spans="1:10" ht="36.75" customHeight="1" x14ac:dyDescent="0.2">
      <c r="A70" s="125"/>
      <c r="B70" s="130" t="s">
        <v>86</v>
      </c>
      <c r="C70" s="202" t="s">
        <v>87</v>
      </c>
      <c r="D70" s="203"/>
      <c r="E70" s="203"/>
      <c r="F70" s="136" t="s">
        <v>27</v>
      </c>
      <c r="G70" s="137"/>
      <c r="H70" s="137"/>
      <c r="I70" s="137">
        <f>'22.16 22.16 Pol'!G294</f>
        <v>0</v>
      </c>
      <c r="J70" s="134" t="str">
        <f>IF(I79=0,"",I70/I79*100)</f>
        <v/>
      </c>
    </row>
    <row r="71" spans="1:10" ht="36.75" customHeight="1" x14ac:dyDescent="0.2">
      <c r="A71" s="125"/>
      <c r="B71" s="130" t="s">
        <v>88</v>
      </c>
      <c r="C71" s="202" t="s">
        <v>89</v>
      </c>
      <c r="D71" s="203"/>
      <c r="E71" s="203"/>
      <c r="F71" s="136" t="s">
        <v>27</v>
      </c>
      <c r="G71" s="137"/>
      <c r="H71" s="137"/>
      <c r="I71" s="137">
        <f>'22.16 22.16 Pol'!G298</f>
        <v>0</v>
      </c>
      <c r="J71" s="134" t="str">
        <f>IF(I79=0,"",I71/I79*100)</f>
        <v/>
      </c>
    </row>
    <row r="72" spans="1:10" ht="36.75" customHeight="1" x14ac:dyDescent="0.2">
      <c r="A72" s="125"/>
      <c r="B72" s="130" t="s">
        <v>90</v>
      </c>
      <c r="C72" s="202" t="s">
        <v>91</v>
      </c>
      <c r="D72" s="203"/>
      <c r="E72" s="203"/>
      <c r="F72" s="136" t="s">
        <v>27</v>
      </c>
      <c r="G72" s="137"/>
      <c r="H72" s="137"/>
      <c r="I72" s="137">
        <f>'22.16 22.16 Pol'!G301</f>
        <v>0</v>
      </c>
      <c r="J72" s="134" t="str">
        <f>IF(I79=0,"",I72/I79*100)</f>
        <v/>
      </c>
    </row>
    <row r="73" spans="1:10" ht="36.75" customHeight="1" x14ac:dyDescent="0.2">
      <c r="A73" s="125"/>
      <c r="B73" s="130" t="s">
        <v>92</v>
      </c>
      <c r="C73" s="202" t="s">
        <v>93</v>
      </c>
      <c r="D73" s="203"/>
      <c r="E73" s="203"/>
      <c r="F73" s="136" t="s">
        <v>27</v>
      </c>
      <c r="G73" s="137"/>
      <c r="H73" s="137"/>
      <c r="I73" s="137">
        <f>'22.16 22.16 Pol'!G346</f>
        <v>0</v>
      </c>
      <c r="J73" s="134" t="str">
        <f>IF(I79=0,"",I73/I79*100)</f>
        <v/>
      </c>
    </row>
    <row r="74" spans="1:10" ht="36.75" customHeight="1" x14ac:dyDescent="0.2">
      <c r="A74" s="125"/>
      <c r="B74" s="130" t="s">
        <v>94</v>
      </c>
      <c r="C74" s="202" t="s">
        <v>95</v>
      </c>
      <c r="D74" s="203"/>
      <c r="E74" s="203"/>
      <c r="F74" s="136" t="s">
        <v>27</v>
      </c>
      <c r="G74" s="137"/>
      <c r="H74" s="137"/>
      <c r="I74" s="137">
        <f>'22.16 22.16 Pol'!G390</f>
        <v>0</v>
      </c>
      <c r="J74" s="134" t="str">
        <f>IF(I79=0,"",I74/I79*100)</f>
        <v/>
      </c>
    </row>
    <row r="75" spans="1:10" ht="36.75" customHeight="1" x14ac:dyDescent="0.2">
      <c r="A75" s="125"/>
      <c r="B75" s="130" t="s">
        <v>96</v>
      </c>
      <c r="C75" s="202" t="s">
        <v>97</v>
      </c>
      <c r="D75" s="203"/>
      <c r="E75" s="203"/>
      <c r="F75" s="136" t="s">
        <v>27</v>
      </c>
      <c r="G75" s="137"/>
      <c r="H75" s="137"/>
      <c r="I75" s="137">
        <f>'22.16 22.16 Pol'!G404</f>
        <v>0</v>
      </c>
      <c r="J75" s="134" t="str">
        <f>IF(I79=0,"",I75/I79*100)</f>
        <v/>
      </c>
    </row>
    <row r="76" spans="1:10" ht="36.75" customHeight="1" x14ac:dyDescent="0.2">
      <c r="A76" s="125"/>
      <c r="B76" s="130" t="s">
        <v>98</v>
      </c>
      <c r="C76" s="202" t="s">
        <v>99</v>
      </c>
      <c r="D76" s="203"/>
      <c r="E76" s="203"/>
      <c r="F76" s="136" t="s">
        <v>28</v>
      </c>
      <c r="G76" s="137"/>
      <c r="H76" s="137"/>
      <c r="I76" s="137">
        <f>'22.16 22.16 Pol'!G498</f>
        <v>0</v>
      </c>
      <c r="J76" s="134" t="str">
        <f>IF(I79=0,"",I76/I79*100)</f>
        <v/>
      </c>
    </row>
    <row r="77" spans="1:10" ht="36.75" customHeight="1" x14ac:dyDescent="0.2">
      <c r="A77" s="125"/>
      <c r="B77" s="130" t="s">
        <v>100</v>
      </c>
      <c r="C77" s="202" t="s">
        <v>101</v>
      </c>
      <c r="D77" s="203"/>
      <c r="E77" s="203"/>
      <c r="F77" s="136" t="s">
        <v>102</v>
      </c>
      <c r="G77" s="137"/>
      <c r="H77" s="137"/>
      <c r="I77" s="137">
        <f>'22.16 22.16 Pol'!G506</f>
        <v>0</v>
      </c>
      <c r="J77" s="134" t="str">
        <f>IF(I79=0,"",I77/I79*100)</f>
        <v/>
      </c>
    </row>
    <row r="78" spans="1:10" ht="36.75" customHeight="1" x14ac:dyDescent="0.2">
      <c r="A78" s="125"/>
      <c r="B78" s="130" t="s">
        <v>103</v>
      </c>
      <c r="C78" s="202" t="s">
        <v>30</v>
      </c>
      <c r="D78" s="203"/>
      <c r="E78" s="203"/>
      <c r="F78" s="136" t="s">
        <v>103</v>
      </c>
      <c r="G78" s="137"/>
      <c r="H78" s="137"/>
      <c r="I78" s="137">
        <f>'22.16 22.16 Pol'!G515</f>
        <v>0</v>
      </c>
      <c r="J78" s="134" t="str">
        <f>IF(I79=0,"",I78/I79*100)</f>
        <v/>
      </c>
    </row>
    <row r="79" spans="1:10" ht="25.5" customHeight="1" x14ac:dyDescent="0.2">
      <c r="A79" s="126"/>
      <c r="B79" s="131" t="s">
        <v>1</v>
      </c>
      <c r="C79" s="132"/>
      <c r="D79" s="133"/>
      <c r="E79" s="133"/>
      <c r="F79" s="138"/>
      <c r="G79" s="139"/>
      <c r="H79" s="139"/>
      <c r="I79" s="139">
        <f>SUM(I58:I78)</f>
        <v>0</v>
      </c>
      <c r="J79" s="135">
        <f>SUM(J58:J78)</f>
        <v>0</v>
      </c>
    </row>
    <row r="80" spans="1:10" x14ac:dyDescent="0.2">
      <c r="F80" s="87"/>
      <c r="G80" s="87"/>
      <c r="H80" s="87"/>
      <c r="I80" s="87"/>
      <c r="J80" s="88"/>
    </row>
    <row r="81" spans="6:10" x14ac:dyDescent="0.2">
      <c r="F81" s="87"/>
      <c r="G81" s="87"/>
      <c r="H81" s="87"/>
      <c r="I81" s="87"/>
      <c r="J81" s="88"/>
    </row>
    <row r="82" spans="6:10" x14ac:dyDescent="0.2">
      <c r="F82" s="87"/>
      <c r="G82" s="87"/>
      <c r="H82" s="87"/>
      <c r="I82" s="87"/>
      <c r="J82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5:J45"/>
    <mergeCell ref="B46:J46"/>
    <mergeCell ref="B48:J48"/>
    <mergeCell ref="B50:J50"/>
    <mergeCell ref="B52:J52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7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8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9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10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65" activePane="bottomLeft" state="frozen"/>
      <selection pane="bottomLeft" activeCell="C95" sqref="C95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105</v>
      </c>
    </row>
    <row r="2" spans="1:60" ht="24.95" customHeight="1" x14ac:dyDescent="0.2">
      <c r="A2" s="141" t="s">
        <v>8</v>
      </c>
      <c r="B2" s="49" t="s">
        <v>48</v>
      </c>
      <c r="C2" s="264" t="s">
        <v>49</v>
      </c>
      <c r="D2" s="265"/>
      <c r="E2" s="265"/>
      <c r="F2" s="265"/>
      <c r="G2" s="266"/>
      <c r="AG2" t="s">
        <v>106</v>
      </c>
    </row>
    <row r="3" spans="1:60" ht="24.95" customHeight="1" x14ac:dyDescent="0.2">
      <c r="A3" s="141" t="s">
        <v>9</v>
      </c>
      <c r="B3" s="49" t="s">
        <v>43</v>
      </c>
      <c r="C3" s="264" t="s">
        <v>45</v>
      </c>
      <c r="D3" s="265"/>
      <c r="E3" s="265"/>
      <c r="F3" s="265"/>
      <c r="G3" s="266"/>
      <c r="AC3" s="123" t="s">
        <v>106</v>
      </c>
      <c r="AG3" t="s">
        <v>107</v>
      </c>
    </row>
    <row r="4" spans="1:60" ht="24.95" customHeight="1" x14ac:dyDescent="0.2">
      <c r="A4" s="142" t="s">
        <v>10</v>
      </c>
      <c r="B4" s="143" t="s">
        <v>43</v>
      </c>
      <c r="C4" s="267" t="s">
        <v>44</v>
      </c>
      <c r="D4" s="268"/>
      <c r="E4" s="268"/>
      <c r="F4" s="268"/>
      <c r="G4" s="269"/>
      <c r="AG4" t="s">
        <v>108</v>
      </c>
    </row>
    <row r="5" spans="1:60" x14ac:dyDescent="0.2">
      <c r="D5" s="10"/>
    </row>
    <row r="6" spans="1:60" ht="38.25" x14ac:dyDescent="0.2">
      <c r="A6" s="145" t="s">
        <v>109</v>
      </c>
      <c r="B6" s="147" t="s">
        <v>110</v>
      </c>
      <c r="C6" s="147" t="s">
        <v>111</v>
      </c>
      <c r="D6" s="146" t="s">
        <v>112</v>
      </c>
      <c r="E6" s="145" t="s">
        <v>113</v>
      </c>
      <c r="F6" s="144" t="s">
        <v>114</v>
      </c>
      <c r="G6" s="145" t="s">
        <v>31</v>
      </c>
      <c r="H6" s="148" t="s">
        <v>32</v>
      </c>
      <c r="I6" s="148" t="s">
        <v>115</v>
      </c>
      <c r="J6" s="148" t="s">
        <v>33</v>
      </c>
      <c r="K6" s="148" t="s">
        <v>116</v>
      </c>
      <c r="L6" s="148" t="s">
        <v>117</v>
      </c>
      <c r="M6" s="148" t="s">
        <v>118</v>
      </c>
      <c r="N6" s="148" t="s">
        <v>119</v>
      </c>
      <c r="O6" s="148" t="s">
        <v>120</v>
      </c>
      <c r="P6" s="148" t="s">
        <v>121</v>
      </c>
      <c r="Q6" s="148" t="s">
        <v>122</v>
      </c>
      <c r="R6" s="148" t="s">
        <v>123</v>
      </c>
      <c r="S6" s="148" t="s">
        <v>124</v>
      </c>
      <c r="T6" s="148" t="s">
        <v>125</v>
      </c>
      <c r="U6" s="148" t="s">
        <v>126</v>
      </c>
      <c r="V6" s="148" t="s">
        <v>127</v>
      </c>
      <c r="W6" s="148" t="s">
        <v>128</v>
      </c>
      <c r="X6" s="148" t="s">
        <v>129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130</v>
      </c>
      <c r="B8" s="170" t="s">
        <v>62</v>
      </c>
      <c r="C8" s="191" t="s">
        <v>63</v>
      </c>
      <c r="D8" s="171"/>
      <c r="E8" s="172"/>
      <c r="F8" s="173"/>
      <c r="G8" s="173">
        <f>SUMIF(AG9:AG82,"&lt;&gt;NOR",G9:G82)</f>
        <v>0</v>
      </c>
      <c r="H8" s="173"/>
      <c r="I8" s="173">
        <f>SUM(I9:I82)</f>
        <v>0</v>
      </c>
      <c r="J8" s="173"/>
      <c r="K8" s="173">
        <f>SUM(K9:K82)</f>
        <v>0</v>
      </c>
      <c r="L8" s="173"/>
      <c r="M8" s="173">
        <f>SUM(M9:M82)</f>
        <v>0</v>
      </c>
      <c r="N8" s="173"/>
      <c r="O8" s="173">
        <f>SUM(O9:O82)</f>
        <v>1.5000000000000002</v>
      </c>
      <c r="P8" s="173"/>
      <c r="Q8" s="173">
        <f>SUM(Q9:Q82)</f>
        <v>0</v>
      </c>
      <c r="R8" s="173"/>
      <c r="S8" s="173"/>
      <c r="T8" s="174"/>
      <c r="U8" s="168"/>
      <c r="V8" s="168">
        <f>SUM(V9:V82)</f>
        <v>57.06</v>
      </c>
      <c r="W8" s="168"/>
      <c r="X8" s="168"/>
      <c r="AG8" t="s">
        <v>131</v>
      </c>
    </row>
    <row r="9" spans="1:60" outlineLevel="1" x14ac:dyDescent="0.2">
      <c r="A9" s="175">
        <v>1</v>
      </c>
      <c r="B9" s="176" t="s">
        <v>132</v>
      </c>
      <c r="C9" s="192" t="s">
        <v>133</v>
      </c>
      <c r="D9" s="177" t="s">
        <v>134</v>
      </c>
      <c r="E9" s="178">
        <v>12.311999999999999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15</v>
      </c>
      <c r="M9" s="180">
        <f>G9*(1+L9/100)</f>
        <v>0</v>
      </c>
      <c r="N9" s="180">
        <v>4.0000000000000003E-5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135</v>
      </c>
      <c r="T9" s="181" t="s">
        <v>135</v>
      </c>
      <c r="U9" s="158">
        <v>7.8E-2</v>
      </c>
      <c r="V9" s="158">
        <f>ROUND(E9*U9,2)</f>
        <v>0.96</v>
      </c>
      <c r="W9" s="158"/>
      <c r="X9" s="158" t="s">
        <v>136</v>
      </c>
      <c r="Y9" s="149"/>
      <c r="Z9" s="149"/>
      <c r="AA9" s="149"/>
      <c r="AB9" s="149"/>
      <c r="AC9" s="149"/>
      <c r="AD9" s="149"/>
      <c r="AE9" s="149"/>
      <c r="AF9" s="149"/>
      <c r="AG9" s="149" t="s">
        <v>137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59" t="s">
        <v>138</v>
      </c>
      <c r="D10" s="260"/>
      <c r="E10" s="260"/>
      <c r="F10" s="260"/>
      <c r="G10" s="26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3" t="s">
        <v>140</v>
      </c>
      <c r="D11" s="162"/>
      <c r="E11" s="163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3" t="s">
        <v>142</v>
      </c>
      <c r="D12" s="162"/>
      <c r="E12" s="163">
        <v>4.24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3" t="s">
        <v>143</v>
      </c>
      <c r="D13" s="162"/>
      <c r="E13" s="163">
        <v>2.556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3" t="s">
        <v>144</v>
      </c>
      <c r="D14" s="162"/>
      <c r="E14" s="163">
        <v>3.1520000000000001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3" t="s">
        <v>145</v>
      </c>
      <c r="D15" s="162"/>
      <c r="E15" s="163">
        <v>2.3639999999999999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146</v>
      </c>
      <c r="D16" s="164"/>
      <c r="E16" s="165">
        <v>12.311999999999999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141</v>
      </c>
      <c r="AH16" s="149">
        <v>1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2</v>
      </c>
      <c r="B17" s="176" t="s">
        <v>147</v>
      </c>
      <c r="C17" s="192" t="s">
        <v>148</v>
      </c>
      <c r="D17" s="177" t="s">
        <v>149</v>
      </c>
      <c r="E17" s="178">
        <v>15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15</v>
      </c>
      <c r="M17" s="180">
        <f>G17*(1+L17/100)</f>
        <v>0</v>
      </c>
      <c r="N17" s="180">
        <v>2.49E-3</v>
      </c>
      <c r="O17" s="180">
        <f>ROUND(E17*N17,2)</f>
        <v>0.04</v>
      </c>
      <c r="P17" s="180">
        <v>0</v>
      </c>
      <c r="Q17" s="180">
        <f>ROUND(E17*P17,2)</f>
        <v>0</v>
      </c>
      <c r="R17" s="180"/>
      <c r="S17" s="180" t="s">
        <v>135</v>
      </c>
      <c r="T17" s="181" t="s">
        <v>135</v>
      </c>
      <c r="U17" s="158">
        <v>0.14499999999999999</v>
      </c>
      <c r="V17" s="158">
        <f>ROUND(E17*U17,2)</f>
        <v>2.1800000000000002</v>
      </c>
      <c r="W17" s="158"/>
      <c r="X17" s="158" t="s">
        <v>136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259" t="s">
        <v>151</v>
      </c>
      <c r="D18" s="260"/>
      <c r="E18" s="260"/>
      <c r="F18" s="260"/>
      <c r="G18" s="260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82" t="str">
        <f>C18</f>
        <v>V položce jsou zakalkulovány náklady na pomocné pracovní lešení o výšce podlahy do 1900 mm a pro zatížení do 1,5 kPa. Položka obsahuje penetraci podkladu a sádrovou omítku tl. 15 mm.</v>
      </c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3" t="s">
        <v>140</v>
      </c>
      <c r="D19" s="162"/>
      <c r="E19" s="163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3" t="s">
        <v>152</v>
      </c>
      <c r="D20" s="162"/>
      <c r="E20" s="163">
        <v>5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3" t="s">
        <v>153</v>
      </c>
      <c r="D21" s="162"/>
      <c r="E21" s="163">
        <v>5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3" t="s">
        <v>154</v>
      </c>
      <c r="D22" s="162"/>
      <c r="E22" s="163">
        <v>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4" t="s">
        <v>146</v>
      </c>
      <c r="D23" s="164"/>
      <c r="E23" s="165">
        <v>15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141</v>
      </c>
      <c r="AH23" s="149">
        <v>1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5">
        <v>3</v>
      </c>
      <c r="B24" s="176" t="s">
        <v>155</v>
      </c>
      <c r="C24" s="192" t="s">
        <v>156</v>
      </c>
      <c r="D24" s="177" t="s">
        <v>149</v>
      </c>
      <c r="E24" s="178">
        <v>4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15</v>
      </c>
      <c r="M24" s="180">
        <f>G24*(1+L24/100)</f>
        <v>0</v>
      </c>
      <c r="N24" s="180">
        <v>5.1599999999999997E-3</v>
      </c>
      <c r="O24" s="180">
        <f>ROUND(E24*N24,2)</f>
        <v>0.02</v>
      </c>
      <c r="P24" s="180">
        <v>0</v>
      </c>
      <c r="Q24" s="180">
        <f>ROUND(E24*P24,2)</f>
        <v>0</v>
      </c>
      <c r="R24" s="180"/>
      <c r="S24" s="180" t="s">
        <v>135</v>
      </c>
      <c r="T24" s="181" t="s">
        <v>135</v>
      </c>
      <c r="U24" s="158">
        <v>0.26</v>
      </c>
      <c r="V24" s="158">
        <f>ROUND(E24*U24,2)</f>
        <v>1.04</v>
      </c>
      <c r="W24" s="158"/>
      <c r="X24" s="158" t="s">
        <v>136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3" t="s">
        <v>140</v>
      </c>
      <c r="D25" s="162"/>
      <c r="E25" s="163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3" t="s">
        <v>157</v>
      </c>
      <c r="D26" s="162"/>
      <c r="E26" s="163">
        <v>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3" t="s">
        <v>158</v>
      </c>
      <c r="D27" s="162"/>
      <c r="E27" s="163">
        <v>1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3" t="s">
        <v>159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4" t="s">
        <v>146</v>
      </c>
      <c r="D29" s="164"/>
      <c r="E29" s="165">
        <v>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141</v>
      </c>
      <c r="AH29" s="149">
        <v>1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5">
        <v>4</v>
      </c>
      <c r="B30" s="176" t="s">
        <v>160</v>
      </c>
      <c r="C30" s="192" t="s">
        <v>161</v>
      </c>
      <c r="D30" s="177" t="s">
        <v>134</v>
      </c>
      <c r="E30" s="178">
        <v>29.3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15</v>
      </c>
      <c r="M30" s="180">
        <f>G30*(1+L30/100)</f>
        <v>0</v>
      </c>
      <c r="N30" s="180">
        <v>5.7400000000000003E-3</v>
      </c>
      <c r="O30" s="180">
        <f>ROUND(E30*N30,2)</f>
        <v>0.17</v>
      </c>
      <c r="P30" s="180">
        <v>0</v>
      </c>
      <c r="Q30" s="180">
        <f>ROUND(E30*P30,2)</f>
        <v>0</v>
      </c>
      <c r="R30" s="180"/>
      <c r="S30" s="180" t="s">
        <v>135</v>
      </c>
      <c r="T30" s="181" t="s">
        <v>135</v>
      </c>
      <c r="U30" s="158">
        <v>0.18984999999999999</v>
      </c>
      <c r="V30" s="158">
        <f>ROUND(E30*U30,2)</f>
        <v>5.56</v>
      </c>
      <c r="W30" s="158"/>
      <c r="X30" s="158" t="s">
        <v>136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150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9" t="s">
        <v>162</v>
      </c>
      <c r="D31" s="260"/>
      <c r="E31" s="260"/>
      <c r="F31" s="260"/>
      <c r="G31" s="260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3" t="s">
        <v>140</v>
      </c>
      <c r="D32" s="162"/>
      <c r="E32" s="163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3" t="s">
        <v>163</v>
      </c>
      <c r="D33" s="162"/>
      <c r="E33" s="163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3" t="s">
        <v>164</v>
      </c>
      <c r="D34" s="162"/>
      <c r="E34" s="163">
        <v>4.3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3" t="s">
        <v>165</v>
      </c>
      <c r="D35" s="162"/>
      <c r="E35" s="163">
        <v>19.8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3" t="s">
        <v>166</v>
      </c>
      <c r="D36" s="162"/>
      <c r="E36" s="163">
        <v>5.2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4" t="s">
        <v>146</v>
      </c>
      <c r="D37" s="164"/>
      <c r="E37" s="165">
        <v>29.3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141</v>
      </c>
      <c r="AH37" s="149">
        <v>1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5">
        <v>5</v>
      </c>
      <c r="B38" s="176" t="s">
        <v>167</v>
      </c>
      <c r="C38" s="192" t="s">
        <v>168</v>
      </c>
      <c r="D38" s="177" t="s">
        <v>134</v>
      </c>
      <c r="E38" s="178">
        <v>29.3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15</v>
      </c>
      <c r="M38" s="180">
        <f>G38*(1+L38/100)</f>
        <v>0</v>
      </c>
      <c r="N38" s="180">
        <v>5.5900000000000004E-3</v>
      </c>
      <c r="O38" s="180">
        <f>ROUND(E38*N38,2)</f>
        <v>0.16</v>
      </c>
      <c r="P38" s="180">
        <v>0</v>
      </c>
      <c r="Q38" s="180">
        <f>ROUND(E38*P38,2)</f>
        <v>0</v>
      </c>
      <c r="R38" s="180"/>
      <c r="S38" s="180" t="s">
        <v>135</v>
      </c>
      <c r="T38" s="181" t="s">
        <v>135</v>
      </c>
      <c r="U38" s="158">
        <v>0.32</v>
      </c>
      <c r="V38" s="158">
        <f>ROUND(E38*U38,2)</f>
        <v>9.3800000000000008</v>
      </c>
      <c r="W38" s="158"/>
      <c r="X38" s="158" t="s">
        <v>136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150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59" t="s">
        <v>169</v>
      </c>
      <c r="D39" s="260"/>
      <c r="E39" s="260"/>
      <c r="F39" s="260"/>
      <c r="G39" s="260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139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3" t="s">
        <v>140</v>
      </c>
      <c r="D40" s="162"/>
      <c r="E40" s="163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3" t="s">
        <v>163</v>
      </c>
      <c r="D41" s="162"/>
      <c r="E41" s="163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3" t="s">
        <v>164</v>
      </c>
      <c r="D42" s="162"/>
      <c r="E42" s="163">
        <v>4.3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3" t="s">
        <v>165</v>
      </c>
      <c r="D43" s="162"/>
      <c r="E43" s="163">
        <v>19.8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3" t="s">
        <v>166</v>
      </c>
      <c r="D44" s="162"/>
      <c r="E44" s="163">
        <v>5.2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146</v>
      </c>
      <c r="D45" s="164"/>
      <c r="E45" s="165">
        <v>29.3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141</v>
      </c>
      <c r="AH45" s="149">
        <v>1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6</v>
      </c>
      <c r="B46" s="176" t="s">
        <v>170</v>
      </c>
      <c r="C46" s="192" t="s">
        <v>171</v>
      </c>
      <c r="D46" s="177" t="s">
        <v>134</v>
      </c>
      <c r="E46" s="178">
        <v>103.46299999999999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15</v>
      </c>
      <c r="M46" s="180">
        <f>G46*(1+L46/100)</f>
        <v>0</v>
      </c>
      <c r="N46" s="180">
        <v>5.3400000000000001E-3</v>
      </c>
      <c r="O46" s="180">
        <f>ROUND(E46*N46,2)</f>
        <v>0.55000000000000004</v>
      </c>
      <c r="P46" s="180">
        <v>0</v>
      </c>
      <c r="Q46" s="180">
        <f>ROUND(E46*P46,2)</f>
        <v>0</v>
      </c>
      <c r="R46" s="180"/>
      <c r="S46" s="180" t="s">
        <v>135</v>
      </c>
      <c r="T46" s="181" t="s">
        <v>135</v>
      </c>
      <c r="U46" s="158">
        <v>0.10854999999999999</v>
      </c>
      <c r="V46" s="158">
        <f>ROUND(E46*U46,2)</f>
        <v>11.23</v>
      </c>
      <c r="W46" s="158"/>
      <c r="X46" s="158" t="s">
        <v>136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150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3" t="s">
        <v>140</v>
      </c>
      <c r="D47" s="162"/>
      <c r="E47" s="163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3" t="s">
        <v>172</v>
      </c>
      <c r="D48" s="162"/>
      <c r="E48" s="163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3" t="s">
        <v>173</v>
      </c>
      <c r="D49" s="162"/>
      <c r="E49" s="163">
        <v>31.687999999999999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3" t="s">
        <v>174</v>
      </c>
      <c r="D50" s="162"/>
      <c r="E50" s="163">
        <v>66.3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3" t="s">
        <v>175</v>
      </c>
      <c r="D51" s="162"/>
      <c r="E51" s="163">
        <v>32.436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3" t="s">
        <v>176</v>
      </c>
      <c r="D52" s="162"/>
      <c r="E52" s="163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3" t="s">
        <v>177</v>
      </c>
      <c r="D53" s="162"/>
      <c r="E53" s="163">
        <v>2.024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3" t="s">
        <v>178</v>
      </c>
      <c r="D54" s="162"/>
      <c r="E54" s="163">
        <v>4.2770000000000001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4" t="s">
        <v>146</v>
      </c>
      <c r="D55" s="164"/>
      <c r="E55" s="165">
        <v>136.72499999999999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141</v>
      </c>
      <c r="AH55" s="149">
        <v>1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3" t="s">
        <v>179</v>
      </c>
      <c r="D56" s="162"/>
      <c r="E56" s="163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3" t="s">
        <v>180</v>
      </c>
      <c r="D57" s="162"/>
      <c r="E57" s="163">
        <v>-12.311999999999999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141</v>
      </c>
      <c r="AH57" s="149">
        <v>5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3" t="s">
        <v>181</v>
      </c>
      <c r="D58" s="162"/>
      <c r="E58" s="163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141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3" t="s">
        <v>182</v>
      </c>
      <c r="D59" s="162"/>
      <c r="E59" s="163">
        <v>-1.95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3" t="s">
        <v>183</v>
      </c>
      <c r="D60" s="162"/>
      <c r="E60" s="163">
        <v>-19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4" t="s">
        <v>146</v>
      </c>
      <c r="D61" s="164"/>
      <c r="E61" s="165">
        <v>-33.262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141</v>
      </c>
      <c r="AH61" s="149">
        <v>1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5">
        <v>7</v>
      </c>
      <c r="B62" s="176" t="s">
        <v>184</v>
      </c>
      <c r="C62" s="192" t="s">
        <v>185</v>
      </c>
      <c r="D62" s="177" t="s">
        <v>134</v>
      </c>
      <c r="E62" s="178">
        <v>103.46299999999999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15</v>
      </c>
      <c r="M62" s="180">
        <f>G62*(1+L62/100)</f>
        <v>0</v>
      </c>
      <c r="N62" s="180">
        <v>4.8999999999999998E-3</v>
      </c>
      <c r="O62" s="180">
        <f>ROUND(E62*N62,2)</f>
        <v>0.51</v>
      </c>
      <c r="P62" s="180">
        <v>0</v>
      </c>
      <c r="Q62" s="180">
        <f>ROUND(E62*P62,2)</f>
        <v>0</v>
      </c>
      <c r="R62" s="180"/>
      <c r="S62" s="180" t="s">
        <v>135</v>
      </c>
      <c r="T62" s="181" t="s">
        <v>135</v>
      </c>
      <c r="U62" s="158">
        <v>0.25</v>
      </c>
      <c r="V62" s="158">
        <f>ROUND(E62*U62,2)</f>
        <v>25.87</v>
      </c>
      <c r="W62" s="158"/>
      <c r="X62" s="158" t="s">
        <v>136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150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3" t="s">
        <v>140</v>
      </c>
      <c r="D63" s="162"/>
      <c r="E63" s="163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141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3" t="s">
        <v>172</v>
      </c>
      <c r="D64" s="162"/>
      <c r="E64" s="163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141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3" t="s">
        <v>173</v>
      </c>
      <c r="D65" s="162"/>
      <c r="E65" s="163">
        <v>31.687999999999999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141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3" t="s">
        <v>174</v>
      </c>
      <c r="D66" s="162"/>
      <c r="E66" s="163">
        <v>66.3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141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3" t="s">
        <v>175</v>
      </c>
      <c r="D67" s="162"/>
      <c r="E67" s="163">
        <v>32.436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141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3" t="s">
        <v>176</v>
      </c>
      <c r="D68" s="162"/>
      <c r="E68" s="163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141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3" t="s">
        <v>177</v>
      </c>
      <c r="D69" s="162"/>
      <c r="E69" s="163">
        <v>2.024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141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3" t="s">
        <v>178</v>
      </c>
      <c r="D70" s="162"/>
      <c r="E70" s="163">
        <v>4.2770000000000001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141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146</v>
      </c>
      <c r="D71" s="164"/>
      <c r="E71" s="165">
        <v>136.72499999999999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141</v>
      </c>
      <c r="AH71" s="149">
        <v>1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3" t="s">
        <v>179</v>
      </c>
      <c r="D72" s="162"/>
      <c r="E72" s="163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141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3" t="s">
        <v>180</v>
      </c>
      <c r="D73" s="162"/>
      <c r="E73" s="163">
        <v>-12.311999999999999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141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3" t="s">
        <v>181</v>
      </c>
      <c r="D74" s="162"/>
      <c r="E74" s="163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141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3" t="s">
        <v>182</v>
      </c>
      <c r="D75" s="162"/>
      <c r="E75" s="163">
        <v>-1.95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141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3" t="s">
        <v>183</v>
      </c>
      <c r="D76" s="162"/>
      <c r="E76" s="163">
        <v>-19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4" t="s">
        <v>146</v>
      </c>
      <c r="D77" s="164"/>
      <c r="E77" s="165">
        <v>-33.262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141</v>
      </c>
      <c r="AH77" s="149">
        <v>1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5">
        <v>8</v>
      </c>
      <c r="B78" s="176" t="s">
        <v>186</v>
      </c>
      <c r="C78" s="192" t="s">
        <v>187</v>
      </c>
      <c r="D78" s="177" t="s">
        <v>134</v>
      </c>
      <c r="E78" s="178">
        <v>1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15</v>
      </c>
      <c r="M78" s="180">
        <f>G78*(1+L78/100)</f>
        <v>0</v>
      </c>
      <c r="N78" s="180">
        <v>4.7660000000000001E-2</v>
      </c>
      <c r="O78" s="180">
        <f>ROUND(E78*N78,2)</f>
        <v>0.05</v>
      </c>
      <c r="P78" s="180">
        <v>0</v>
      </c>
      <c r="Q78" s="180">
        <f>ROUND(E78*P78,2)</f>
        <v>0</v>
      </c>
      <c r="R78" s="180"/>
      <c r="S78" s="180" t="s">
        <v>135</v>
      </c>
      <c r="T78" s="181" t="s">
        <v>135</v>
      </c>
      <c r="U78" s="158">
        <v>0.84</v>
      </c>
      <c r="V78" s="158">
        <f>ROUND(E78*U78,2)</f>
        <v>0.84</v>
      </c>
      <c r="W78" s="158"/>
      <c r="X78" s="158" t="s">
        <v>136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3" t="s">
        <v>140</v>
      </c>
      <c r="D79" s="162"/>
      <c r="E79" s="163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3" t="s">
        <v>172</v>
      </c>
      <c r="D80" s="162"/>
      <c r="E80" s="163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3" t="s">
        <v>188</v>
      </c>
      <c r="D81" s="162"/>
      <c r="E81" s="163">
        <v>1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146</v>
      </c>
      <c r="D82" s="164"/>
      <c r="E82" s="165">
        <v>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141</v>
      </c>
      <c r="AH82" s="149">
        <v>1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130</v>
      </c>
      <c r="B83" s="170" t="s">
        <v>64</v>
      </c>
      <c r="C83" s="191" t="s">
        <v>65</v>
      </c>
      <c r="D83" s="171"/>
      <c r="E83" s="172"/>
      <c r="F83" s="173"/>
      <c r="G83" s="173">
        <f>SUMIF(AG84:AG93,"&lt;&gt;NOR",G84:G93)</f>
        <v>0</v>
      </c>
      <c r="H83" s="173"/>
      <c r="I83" s="173">
        <f>SUM(I84:I93)</f>
        <v>0</v>
      </c>
      <c r="J83" s="173"/>
      <c r="K83" s="173">
        <f>SUM(K84:K93)</f>
        <v>0</v>
      </c>
      <c r="L83" s="173"/>
      <c r="M83" s="173">
        <f>SUM(M84:M93)</f>
        <v>0</v>
      </c>
      <c r="N83" s="173"/>
      <c r="O83" s="173">
        <f>SUM(O84:O93)</f>
        <v>0.22</v>
      </c>
      <c r="P83" s="173"/>
      <c r="Q83" s="173">
        <f>SUM(Q84:Q93)</f>
        <v>0</v>
      </c>
      <c r="R83" s="173"/>
      <c r="S83" s="173"/>
      <c r="T83" s="174"/>
      <c r="U83" s="168"/>
      <c r="V83" s="168">
        <f>SUM(V84:V93)</f>
        <v>8.39</v>
      </c>
      <c r="W83" s="168"/>
      <c r="X83" s="168"/>
      <c r="AG83" t="s">
        <v>131</v>
      </c>
    </row>
    <row r="84" spans="1:60" outlineLevel="1" x14ac:dyDescent="0.2">
      <c r="A84" s="175">
        <v>9</v>
      </c>
      <c r="B84" s="176" t="s">
        <v>189</v>
      </c>
      <c r="C84" s="192" t="s">
        <v>190</v>
      </c>
      <c r="D84" s="177" t="s">
        <v>134</v>
      </c>
      <c r="E84" s="178">
        <v>24.1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15</v>
      </c>
      <c r="M84" s="180">
        <f>G84*(1+L84/100)</f>
        <v>0</v>
      </c>
      <c r="N84" s="180">
        <v>8.9200000000000008E-3</v>
      </c>
      <c r="O84" s="180">
        <f>ROUND(E84*N84,2)</f>
        <v>0.21</v>
      </c>
      <c r="P84" s="180">
        <v>0</v>
      </c>
      <c r="Q84" s="180">
        <f>ROUND(E84*P84,2)</f>
        <v>0</v>
      </c>
      <c r="R84" s="180"/>
      <c r="S84" s="180" t="s">
        <v>135</v>
      </c>
      <c r="T84" s="181" t="s">
        <v>135</v>
      </c>
      <c r="U84" s="158">
        <v>0.25800000000000001</v>
      </c>
      <c r="V84" s="158">
        <f>ROUND(E84*U84,2)</f>
        <v>6.22</v>
      </c>
      <c r="W84" s="158"/>
      <c r="X84" s="158" t="s">
        <v>136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150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3" t="s">
        <v>140</v>
      </c>
      <c r="D85" s="162"/>
      <c r="E85" s="163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3" t="s">
        <v>164</v>
      </c>
      <c r="D86" s="162"/>
      <c r="E86" s="163">
        <v>4.3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3" t="s">
        <v>165</v>
      </c>
      <c r="D87" s="162"/>
      <c r="E87" s="163">
        <v>19.8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141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146</v>
      </c>
      <c r="D88" s="164"/>
      <c r="E88" s="165">
        <v>24.1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141</v>
      </c>
      <c r="AH88" s="149">
        <v>1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5">
        <v>10</v>
      </c>
      <c r="B89" s="176" t="s">
        <v>191</v>
      </c>
      <c r="C89" s="192" t="s">
        <v>192</v>
      </c>
      <c r="D89" s="177" t="s">
        <v>134</v>
      </c>
      <c r="E89" s="178">
        <v>24.1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15</v>
      </c>
      <c r="M89" s="180">
        <f>G89*(1+L89/100)</f>
        <v>0</v>
      </c>
      <c r="N89" s="180">
        <v>3.6999999999999999E-4</v>
      </c>
      <c r="O89" s="180">
        <f>ROUND(E89*N89,2)</f>
        <v>0.01</v>
      </c>
      <c r="P89" s="180">
        <v>0</v>
      </c>
      <c r="Q89" s="180">
        <f>ROUND(E89*P89,2)</f>
        <v>0</v>
      </c>
      <c r="R89" s="180"/>
      <c r="S89" s="180" t="s">
        <v>135</v>
      </c>
      <c r="T89" s="181" t="s">
        <v>135</v>
      </c>
      <c r="U89" s="158">
        <v>0.09</v>
      </c>
      <c r="V89" s="158">
        <f>ROUND(E89*U89,2)</f>
        <v>2.17</v>
      </c>
      <c r="W89" s="158"/>
      <c r="X89" s="158" t="s">
        <v>136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150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3" t="s">
        <v>140</v>
      </c>
      <c r="D90" s="162"/>
      <c r="E90" s="163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3" t="s">
        <v>164</v>
      </c>
      <c r="D91" s="162"/>
      <c r="E91" s="163">
        <v>4.3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3" t="s">
        <v>165</v>
      </c>
      <c r="D92" s="162"/>
      <c r="E92" s="163">
        <v>19.8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4" t="s">
        <v>146</v>
      </c>
      <c r="D93" s="164"/>
      <c r="E93" s="165">
        <v>24.1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141</v>
      </c>
      <c r="AH93" s="149">
        <v>1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9" t="s">
        <v>130</v>
      </c>
      <c r="B94" s="170" t="s">
        <v>66</v>
      </c>
      <c r="C94" s="191" t="s">
        <v>67</v>
      </c>
      <c r="D94" s="171"/>
      <c r="E94" s="172"/>
      <c r="F94" s="173"/>
      <c r="G94" s="173">
        <f>SUMIF(AG95:AG96,"&lt;&gt;NOR",G95:G96)</f>
        <v>0</v>
      </c>
      <c r="H94" s="173"/>
      <c r="I94" s="173">
        <f>SUM(I95:I96)</f>
        <v>0</v>
      </c>
      <c r="J94" s="173"/>
      <c r="K94" s="173">
        <f>SUM(K95:K96)</f>
        <v>0</v>
      </c>
      <c r="L94" s="173"/>
      <c r="M94" s="173">
        <f>SUM(M95:M96)</f>
        <v>0</v>
      </c>
      <c r="N94" s="173"/>
      <c r="O94" s="173">
        <f>SUM(O95:O96)</f>
        <v>0</v>
      </c>
      <c r="P94" s="173"/>
      <c r="Q94" s="173">
        <f>SUM(Q95:Q96)</f>
        <v>0</v>
      </c>
      <c r="R94" s="173"/>
      <c r="S94" s="173"/>
      <c r="T94" s="174"/>
      <c r="U94" s="168"/>
      <c r="V94" s="168">
        <f>SUM(V95:V96)</f>
        <v>0</v>
      </c>
      <c r="W94" s="168"/>
      <c r="X94" s="168"/>
      <c r="AG94" t="s">
        <v>131</v>
      </c>
    </row>
    <row r="95" spans="1:60" outlineLevel="1" x14ac:dyDescent="0.2">
      <c r="A95" s="175">
        <v>11</v>
      </c>
      <c r="B95" s="176" t="s">
        <v>193</v>
      </c>
      <c r="C95" s="192" t="s">
        <v>391</v>
      </c>
      <c r="D95" s="177" t="s">
        <v>194</v>
      </c>
      <c r="E95" s="178">
        <v>1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15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/>
      <c r="S95" s="180" t="s">
        <v>195</v>
      </c>
      <c r="T95" s="181" t="s">
        <v>196</v>
      </c>
      <c r="U95" s="158">
        <v>0</v>
      </c>
      <c r="V95" s="158">
        <f>ROUND(E95*U95,2)</f>
        <v>0</v>
      </c>
      <c r="W95" s="158"/>
      <c r="X95" s="158" t="s">
        <v>136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59" t="s">
        <v>197</v>
      </c>
      <c r="D96" s="260"/>
      <c r="E96" s="260"/>
      <c r="F96" s="260"/>
      <c r="G96" s="260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139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včetně kotvících a spojovacích prvků, kování, závěsu, zárubně, příslušenství, značení, doplňků a povrchové úpravy</v>
      </c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9" t="s">
        <v>130</v>
      </c>
      <c r="B97" s="170" t="s">
        <v>68</v>
      </c>
      <c r="C97" s="191" t="s">
        <v>69</v>
      </c>
      <c r="D97" s="171"/>
      <c r="E97" s="172"/>
      <c r="F97" s="173"/>
      <c r="G97" s="173">
        <f>SUMIF(AG98:AG104,"&lt;&gt;NOR",G98:G104)</f>
        <v>0</v>
      </c>
      <c r="H97" s="173"/>
      <c r="I97" s="173">
        <f>SUM(I98:I104)</f>
        <v>0</v>
      </c>
      <c r="J97" s="173"/>
      <c r="K97" s="173">
        <f>SUM(K98:K104)</f>
        <v>0</v>
      </c>
      <c r="L97" s="173"/>
      <c r="M97" s="173">
        <f>SUM(M98:M104)</f>
        <v>0</v>
      </c>
      <c r="N97" s="173"/>
      <c r="O97" s="173">
        <f>SUM(O98:O104)</f>
        <v>0</v>
      </c>
      <c r="P97" s="173"/>
      <c r="Q97" s="173">
        <f>SUM(Q98:Q104)</f>
        <v>0</v>
      </c>
      <c r="R97" s="173"/>
      <c r="S97" s="173"/>
      <c r="T97" s="174"/>
      <c r="U97" s="168"/>
      <c r="V97" s="168">
        <f>SUM(V98:V104)</f>
        <v>10</v>
      </c>
      <c r="W97" s="168"/>
      <c r="X97" s="168"/>
      <c r="AG97" t="s">
        <v>131</v>
      </c>
    </row>
    <row r="98" spans="1:60" outlineLevel="1" x14ac:dyDescent="0.2">
      <c r="A98" s="175">
        <v>12</v>
      </c>
      <c r="B98" s="176" t="s">
        <v>198</v>
      </c>
      <c r="C98" s="192" t="s">
        <v>199</v>
      </c>
      <c r="D98" s="177" t="s">
        <v>200</v>
      </c>
      <c r="E98" s="178">
        <v>10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15</v>
      </c>
      <c r="M98" s="180">
        <f>G98*(1+L98/100)</f>
        <v>0</v>
      </c>
      <c r="N98" s="180">
        <v>0</v>
      </c>
      <c r="O98" s="180">
        <f>ROUND(E98*N98,2)</f>
        <v>0</v>
      </c>
      <c r="P98" s="180">
        <v>0</v>
      </c>
      <c r="Q98" s="180">
        <f>ROUND(E98*P98,2)</f>
        <v>0</v>
      </c>
      <c r="R98" s="180"/>
      <c r="S98" s="180" t="s">
        <v>135</v>
      </c>
      <c r="T98" s="181" t="s">
        <v>135</v>
      </c>
      <c r="U98" s="158">
        <v>1</v>
      </c>
      <c r="V98" s="158">
        <f>ROUND(E98*U98,2)</f>
        <v>10</v>
      </c>
      <c r="W98" s="158"/>
      <c r="X98" s="158" t="s">
        <v>136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150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59" t="s">
        <v>201</v>
      </c>
      <c r="D99" s="260"/>
      <c r="E99" s="260"/>
      <c r="F99" s="260"/>
      <c r="G99" s="260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139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61" t="s">
        <v>202</v>
      </c>
      <c r="D100" s="262"/>
      <c r="E100" s="262"/>
      <c r="F100" s="262"/>
      <c r="G100" s="262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139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3" t="s">
        <v>140</v>
      </c>
      <c r="D101" s="162"/>
      <c r="E101" s="163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141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3" t="s">
        <v>203</v>
      </c>
      <c r="D102" s="162"/>
      <c r="E102" s="163">
        <v>5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3" t="s">
        <v>204</v>
      </c>
      <c r="D103" s="162"/>
      <c r="E103" s="163">
        <v>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4" t="s">
        <v>146</v>
      </c>
      <c r="D104" s="164"/>
      <c r="E104" s="165">
        <v>10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141</v>
      </c>
      <c r="AH104" s="149">
        <v>1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9" t="s">
        <v>130</v>
      </c>
      <c r="B105" s="170" t="s">
        <v>70</v>
      </c>
      <c r="C105" s="191" t="s">
        <v>71</v>
      </c>
      <c r="D105" s="171"/>
      <c r="E105" s="172"/>
      <c r="F105" s="173"/>
      <c r="G105" s="173">
        <f>SUMIF(AG106:AG111,"&lt;&gt;NOR",G106:G111)</f>
        <v>0</v>
      </c>
      <c r="H105" s="173"/>
      <c r="I105" s="173">
        <f>SUM(I106:I111)</f>
        <v>0</v>
      </c>
      <c r="J105" s="173"/>
      <c r="K105" s="173">
        <f>SUM(K106:K111)</f>
        <v>0</v>
      </c>
      <c r="L105" s="173"/>
      <c r="M105" s="173">
        <f>SUM(M106:M111)</f>
        <v>0</v>
      </c>
      <c r="N105" s="173"/>
      <c r="O105" s="173">
        <f>SUM(O106:O111)</f>
        <v>0.05</v>
      </c>
      <c r="P105" s="173"/>
      <c r="Q105" s="173">
        <f>SUM(Q106:Q111)</f>
        <v>0</v>
      </c>
      <c r="R105" s="173"/>
      <c r="S105" s="173"/>
      <c r="T105" s="174"/>
      <c r="U105" s="168"/>
      <c r="V105" s="168">
        <f>SUM(V106:V111)</f>
        <v>6.27</v>
      </c>
      <c r="W105" s="168"/>
      <c r="X105" s="168"/>
      <c r="AG105" t="s">
        <v>131</v>
      </c>
    </row>
    <row r="106" spans="1:60" outlineLevel="1" x14ac:dyDescent="0.2">
      <c r="A106" s="175">
        <v>13</v>
      </c>
      <c r="B106" s="176" t="s">
        <v>205</v>
      </c>
      <c r="C106" s="192" t="s">
        <v>206</v>
      </c>
      <c r="D106" s="177" t="s">
        <v>134</v>
      </c>
      <c r="E106" s="178">
        <v>29.3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15</v>
      </c>
      <c r="M106" s="180">
        <f>G106*(1+L106/100)</f>
        <v>0</v>
      </c>
      <c r="N106" s="180">
        <v>1.58E-3</v>
      </c>
      <c r="O106" s="180">
        <f>ROUND(E106*N106,2)</f>
        <v>0.05</v>
      </c>
      <c r="P106" s="180">
        <v>0</v>
      </c>
      <c r="Q106" s="180">
        <f>ROUND(E106*P106,2)</f>
        <v>0</v>
      </c>
      <c r="R106" s="180"/>
      <c r="S106" s="180" t="s">
        <v>135</v>
      </c>
      <c r="T106" s="181" t="s">
        <v>135</v>
      </c>
      <c r="U106" s="158">
        <v>0.214</v>
      </c>
      <c r="V106" s="158">
        <f>ROUND(E106*U106,2)</f>
        <v>6.27</v>
      </c>
      <c r="W106" s="158"/>
      <c r="X106" s="158" t="s">
        <v>136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137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3" t="s">
        <v>140</v>
      </c>
      <c r="D107" s="162"/>
      <c r="E107" s="163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3" t="s">
        <v>164</v>
      </c>
      <c r="D108" s="162"/>
      <c r="E108" s="163">
        <v>4.3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3" t="s">
        <v>165</v>
      </c>
      <c r="D109" s="162"/>
      <c r="E109" s="163">
        <v>19.8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3" t="s">
        <v>166</v>
      </c>
      <c r="D110" s="162"/>
      <c r="E110" s="163">
        <v>5.2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146</v>
      </c>
      <c r="D111" s="164"/>
      <c r="E111" s="165">
        <v>29.3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141</v>
      </c>
      <c r="AH111" s="149">
        <v>1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5.5" x14ac:dyDescent="0.2">
      <c r="A112" s="169" t="s">
        <v>130</v>
      </c>
      <c r="B112" s="170" t="s">
        <v>72</v>
      </c>
      <c r="C112" s="191" t="s">
        <v>73</v>
      </c>
      <c r="D112" s="171"/>
      <c r="E112" s="172"/>
      <c r="F112" s="173"/>
      <c r="G112" s="173">
        <f>SUMIF(AG113:AG168,"&lt;&gt;NOR",G113:G168)</f>
        <v>0</v>
      </c>
      <c r="H112" s="173"/>
      <c r="I112" s="173">
        <f>SUM(I113:I168)</f>
        <v>0</v>
      </c>
      <c r="J112" s="173"/>
      <c r="K112" s="173">
        <f>SUM(K113:K168)</f>
        <v>0</v>
      </c>
      <c r="L112" s="173"/>
      <c r="M112" s="173">
        <f>SUM(M113:M168)</f>
        <v>0</v>
      </c>
      <c r="N112" s="173"/>
      <c r="O112" s="173">
        <f>SUM(O113:O168)</f>
        <v>0.03</v>
      </c>
      <c r="P112" s="173"/>
      <c r="Q112" s="173">
        <f>SUM(Q113:Q168)</f>
        <v>0</v>
      </c>
      <c r="R112" s="173"/>
      <c r="S112" s="173"/>
      <c r="T112" s="174"/>
      <c r="U112" s="168"/>
      <c r="V112" s="168">
        <f>SUM(V113:V168)</f>
        <v>31.86</v>
      </c>
      <c r="W112" s="168"/>
      <c r="X112" s="168"/>
      <c r="AG112" t="s">
        <v>131</v>
      </c>
    </row>
    <row r="113" spans="1:60" outlineLevel="1" x14ac:dyDescent="0.2">
      <c r="A113" s="175">
        <v>14</v>
      </c>
      <c r="B113" s="176" t="s">
        <v>207</v>
      </c>
      <c r="C113" s="192" t="s">
        <v>208</v>
      </c>
      <c r="D113" s="177" t="s">
        <v>134</v>
      </c>
      <c r="E113" s="178">
        <v>132.76300000000001</v>
      </c>
      <c r="F113" s="179"/>
      <c r="G113" s="180">
        <f>ROUND(E113*F113,2)</f>
        <v>0</v>
      </c>
      <c r="H113" s="179"/>
      <c r="I113" s="180">
        <f>ROUND(E113*H113,2)</f>
        <v>0</v>
      </c>
      <c r="J113" s="179"/>
      <c r="K113" s="180">
        <f>ROUND(E113*J113,2)</f>
        <v>0</v>
      </c>
      <c r="L113" s="180">
        <v>15</v>
      </c>
      <c r="M113" s="180">
        <f>G113*(1+L113/100)</f>
        <v>0</v>
      </c>
      <c r="N113" s="180">
        <v>1.3999999999999999E-4</v>
      </c>
      <c r="O113" s="180">
        <f>ROUND(E113*N113,2)</f>
        <v>0.02</v>
      </c>
      <c r="P113" s="180">
        <v>0</v>
      </c>
      <c r="Q113" s="180">
        <f>ROUND(E113*P113,2)</f>
        <v>0</v>
      </c>
      <c r="R113" s="180"/>
      <c r="S113" s="180" t="s">
        <v>135</v>
      </c>
      <c r="T113" s="181" t="s">
        <v>135</v>
      </c>
      <c r="U113" s="158">
        <v>0.08</v>
      </c>
      <c r="V113" s="158">
        <f>ROUND(E113*U113,2)</f>
        <v>10.62</v>
      </c>
      <c r="W113" s="158"/>
      <c r="X113" s="158" t="s">
        <v>136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150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3" t="s">
        <v>140</v>
      </c>
      <c r="D114" s="162"/>
      <c r="E114" s="163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3" t="s">
        <v>163</v>
      </c>
      <c r="D115" s="162"/>
      <c r="E115" s="163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3" t="s">
        <v>164</v>
      </c>
      <c r="D116" s="162"/>
      <c r="E116" s="163">
        <v>4.3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3" t="s">
        <v>165</v>
      </c>
      <c r="D117" s="162"/>
      <c r="E117" s="163">
        <v>19.8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3" t="s">
        <v>166</v>
      </c>
      <c r="D118" s="162"/>
      <c r="E118" s="163">
        <v>5.2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4" t="s">
        <v>146</v>
      </c>
      <c r="D119" s="164"/>
      <c r="E119" s="165">
        <v>29.3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141</v>
      </c>
      <c r="AH119" s="149">
        <v>1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3" t="s">
        <v>172</v>
      </c>
      <c r="D120" s="162"/>
      <c r="E120" s="163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3" t="s">
        <v>173</v>
      </c>
      <c r="D121" s="162"/>
      <c r="E121" s="163">
        <v>31.687999999999999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3" t="s">
        <v>174</v>
      </c>
      <c r="D122" s="162"/>
      <c r="E122" s="163">
        <v>66.3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3" t="s">
        <v>175</v>
      </c>
      <c r="D123" s="162"/>
      <c r="E123" s="163">
        <v>32.436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3" t="s">
        <v>176</v>
      </c>
      <c r="D124" s="162"/>
      <c r="E124" s="163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3" t="s">
        <v>177</v>
      </c>
      <c r="D125" s="162"/>
      <c r="E125" s="163">
        <v>2.024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3" t="s">
        <v>178</v>
      </c>
      <c r="D126" s="162"/>
      <c r="E126" s="163">
        <v>4.2770000000000001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146</v>
      </c>
      <c r="D127" s="164"/>
      <c r="E127" s="165">
        <v>136.72499999999999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141</v>
      </c>
      <c r="AH127" s="149">
        <v>1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3" t="s">
        <v>179</v>
      </c>
      <c r="D128" s="162"/>
      <c r="E128" s="163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3" t="s">
        <v>180</v>
      </c>
      <c r="D129" s="162"/>
      <c r="E129" s="163">
        <v>-12.311999999999999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141</v>
      </c>
      <c r="AH129" s="149">
        <v>5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3" t="s">
        <v>181</v>
      </c>
      <c r="D130" s="162"/>
      <c r="E130" s="163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3" t="s">
        <v>182</v>
      </c>
      <c r="D131" s="162"/>
      <c r="E131" s="163">
        <v>-1.95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3" t="s">
        <v>183</v>
      </c>
      <c r="D132" s="162"/>
      <c r="E132" s="163">
        <v>-19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4" t="s">
        <v>146</v>
      </c>
      <c r="D133" s="164"/>
      <c r="E133" s="165">
        <v>-33.262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141</v>
      </c>
      <c r="AH133" s="149">
        <v>1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5">
        <v>15</v>
      </c>
      <c r="B134" s="176" t="s">
        <v>209</v>
      </c>
      <c r="C134" s="192" t="s">
        <v>210</v>
      </c>
      <c r="D134" s="177" t="s">
        <v>134</v>
      </c>
      <c r="E134" s="178">
        <v>132.76300000000001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15</v>
      </c>
      <c r="M134" s="180">
        <f>G134*(1+L134/100)</f>
        <v>0</v>
      </c>
      <c r="N134" s="180">
        <v>5.0000000000000002E-5</v>
      </c>
      <c r="O134" s="180">
        <f>ROUND(E134*N134,2)</f>
        <v>0.01</v>
      </c>
      <c r="P134" s="180">
        <v>0</v>
      </c>
      <c r="Q134" s="180">
        <f>ROUND(E134*P134,2)</f>
        <v>0</v>
      </c>
      <c r="R134" s="180"/>
      <c r="S134" s="180" t="s">
        <v>135</v>
      </c>
      <c r="T134" s="181" t="s">
        <v>135</v>
      </c>
      <c r="U134" s="158">
        <v>0.08</v>
      </c>
      <c r="V134" s="158">
        <f>ROUND(E134*U134,2)</f>
        <v>10.62</v>
      </c>
      <c r="W134" s="158"/>
      <c r="X134" s="158" t="s">
        <v>136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150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3" t="s">
        <v>140</v>
      </c>
      <c r="D135" s="162"/>
      <c r="E135" s="163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141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3" t="s">
        <v>163</v>
      </c>
      <c r="D136" s="162"/>
      <c r="E136" s="163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3" t="s">
        <v>164</v>
      </c>
      <c r="D137" s="162"/>
      <c r="E137" s="163">
        <v>4.3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141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3" t="s">
        <v>165</v>
      </c>
      <c r="D138" s="162"/>
      <c r="E138" s="163">
        <v>19.8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3" t="s">
        <v>166</v>
      </c>
      <c r="D139" s="162"/>
      <c r="E139" s="163">
        <v>5.2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146</v>
      </c>
      <c r="D140" s="164"/>
      <c r="E140" s="165">
        <v>29.3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141</v>
      </c>
      <c r="AH140" s="149">
        <v>1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3" t="s">
        <v>172</v>
      </c>
      <c r="D141" s="162"/>
      <c r="E141" s="163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3" t="s">
        <v>173</v>
      </c>
      <c r="D142" s="162"/>
      <c r="E142" s="163">
        <v>31.687999999999999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3" t="s">
        <v>174</v>
      </c>
      <c r="D143" s="162"/>
      <c r="E143" s="163">
        <v>66.3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3" t="s">
        <v>175</v>
      </c>
      <c r="D144" s="162"/>
      <c r="E144" s="163">
        <v>32.436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141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3" t="s">
        <v>176</v>
      </c>
      <c r="D145" s="162"/>
      <c r="E145" s="163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3" t="s">
        <v>177</v>
      </c>
      <c r="D146" s="162"/>
      <c r="E146" s="163">
        <v>2.024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3" t="s">
        <v>178</v>
      </c>
      <c r="D147" s="162"/>
      <c r="E147" s="163">
        <v>4.2770000000000001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146</v>
      </c>
      <c r="D148" s="164"/>
      <c r="E148" s="165">
        <v>136.72499999999999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141</v>
      </c>
      <c r="AH148" s="149">
        <v>1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3" t="s">
        <v>179</v>
      </c>
      <c r="D149" s="162"/>
      <c r="E149" s="163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141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3" t="s">
        <v>180</v>
      </c>
      <c r="D150" s="162"/>
      <c r="E150" s="163">
        <v>-12.311999999999999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141</v>
      </c>
      <c r="AH150" s="149">
        <v>5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3" t="s">
        <v>181</v>
      </c>
      <c r="D151" s="162"/>
      <c r="E151" s="163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3" t="s">
        <v>182</v>
      </c>
      <c r="D152" s="162"/>
      <c r="E152" s="163">
        <v>-1.95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3" t="s">
        <v>183</v>
      </c>
      <c r="D153" s="162"/>
      <c r="E153" s="163">
        <v>-19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146</v>
      </c>
      <c r="D154" s="164"/>
      <c r="E154" s="165">
        <v>-33.262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141</v>
      </c>
      <c r="AH154" s="149">
        <v>1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5">
        <v>16</v>
      </c>
      <c r="B155" s="176" t="s">
        <v>211</v>
      </c>
      <c r="C155" s="192" t="s">
        <v>212</v>
      </c>
      <c r="D155" s="177" t="s">
        <v>134</v>
      </c>
      <c r="E155" s="178">
        <v>12.311999999999999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15</v>
      </c>
      <c r="M155" s="180">
        <f>G155*(1+L155/100)</f>
        <v>0</v>
      </c>
      <c r="N155" s="180">
        <v>1.0000000000000001E-5</v>
      </c>
      <c r="O155" s="180">
        <f>ROUND(E155*N155,2)</f>
        <v>0</v>
      </c>
      <c r="P155" s="180">
        <v>0</v>
      </c>
      <c r="Q155" s="180">
        <f>ROUND(E155*P155,2)</f>
        <v>0</v>
      </c>
      <c r="R155" s="180"/>
      <c r="S155" s="180" t="s">
        <v>135</v>
      </c>
      <c r="T155" s="181" t="s">
        <v>135</v>
      </c>
      <c r="U155" s="158">
        <v>0.13</v>
      </c>
      <c r="V155" s="158">
        <f>ROUND(E155*U155,2)</f>
        <v>1.6</v>
      </c>
      <c r="W155" s="158"/>
      <c r="X155" s="158" t="s">
        <v>136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150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3" t="s">
        <v>140</v>
      </c>
      <c r="D156" s="162"/>
      <c r="E156" s="163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3" t="s">
        <v>142</v>
      </c>
      <c r="D157" s="162"/>
      <c r="E157" s="163">
        <v>4.24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3" t="s">
        <v>143</v>
      </c>
      <c r="D158" s="162"/>
      <c r="E158" s="163">
        <v>2.556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3" t="s">
        <v>144</v>
      </c>
      <c r="D159" s="162"/>
      <c r="E159" s="163">
        <v>3.1520000000000001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3" t="s">
        <v>145</v>
      </c>
      <c r="D160" s="162"/>
      <c r="E160" s="163">
        <v>2.3639999999999999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146</v>
      </c>
      <c r="D161" s="164"/>
      <c r="E161" s="165">
        <v>12.311999999999999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141</v>
      </c>
      <c r="AH161" s="149">
        <v>1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5">
        <v>17</v>
      </c>
      <c r="B162" s="176" t="s">
        <v>213</v>
      </c>
      <c r="C162" s="192" t="s">
        <v>214</v>
      </c>
      <c r="D162" s="177" t="s">
        <v>134</v>
      </c>
      <c r="E162" s="178">
        <v>29.3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15</v>
      </c>
      <c r="M162" s="180">
        <f>G162*(1+L162/100)</f>
        <v>0</v>
      </c>
      <c r="N162" s="180">
        <v>4.0000000000000003E-5</v>
      </c>
      <c r="O162" s="180">
        <f>ROUND(E162*N162,2)</f>
        <v>0</v>
      </c>
      <c r="P162" s="180">
        <v>0</v>
      </c>
      <c r="Q162" s="180">
        <f>ROUND(E162*P162,2)</f>
        <v>0</v>
      </c>
      <c r="R162" s="180"/>
      <c r="S162" s="180" t="s">
        <v>135</v>
      </c>
      <c r="T162" s="181" t="s">
        <v>135</v>
      </c>
      <c r="U162" s="158">
        <v>0.308</v>
      </c>
      <c r="V162" s="158">
        <f>ROUND(E162*U162,2)</f>
        <v>9.02</v>
      </c>
      <c r="W162" s="158"/>
      <c r="X162" s="158" t="s">
        <v>136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150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45" outlineLevel="1" x14ac:dyDescent="0.2">
      <c r="A163" s="156"/>
      <c r="B163" s="157"/>
      <c r="C163" s="259" t="s">
        <v>215</v>
      </c>
      <c r="D163" s="260"/>
      <c r="E163" s="260"/>
      <c r="F163" s="260"/>
      <c r="G163" s="260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82" t="str">
        <f>C163</f>
        <v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v>
      </c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3" t="s">
        <v>140</v>
      </c>
      <c r="D164" s="162"/>
      <c r="E164" s="163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3" t="s">
        <v>164</v>
      </c>
      <c r="D165" s="162"/>
      <c r="E165" s="163">
        <v>4.3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3" t="s">
        <v>165</v>
      </c>
      <c r="D166" s="162"/>
      <c r="E166" s="163">
        <v>19.8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3" t="s">
        <v>166</v>
      </c>
      <c r="D167" s="162"/>
      <c r="E167" s="163">
        <v>5.2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146</v>
      </c>
      <c r="D168" s="164"/>
      <c r="E168" s="165">
        <v>29.3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141</v>
      </c>
      <c r="AH168" s="149">
        <v>1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x14ac:dyDescent="0.2">
      <c r="A169" s="169" t="s">
        <v>130</v>
      </c>
      <c r="B169" s="170" t="s">
        <v>74</v>
      </c>
      <c r="C169" s="191" t="s">
        <v>75</v>
      </c>
      <c r="D169" s="171"/>
      <c r="E169" s="172"/>
      <c r="F169" s="173"/>
      <c r="G169" s="173">
        <f>SUMIF(AG170:AG211,"&lt;&gt;NOR",G170:G211)</f>
        <v>0</v>
      </c>
      <c r="H169" s="173"/>
      <c r="I169" s="173">
        <f>SUM(I170:I211)</f>
        <v>0</v>
      </c>
      <c r="J169" s="173"/>
      <c r="K169" s="173">
        <f>SUM(K170:K211)</f>
        <v>0</v>
      </c>
      <c r="L169" s="173"/>
      <c r="M169" s="173">
        <f>SUM(M170:M211)</f>
        <v>0</v>
      </c>
      <c r="N169" s="173"/>
      <c r="O169" s="173">
        <f>SUM(O170:O211)</f>
        <v>0</v>
      </c>
      <c r="P169" s="173"/>
      <c r="Q169" s="173">
        <f>SUM(Q170:Q211)</f>
        <v>1.08</v>
      </c>
      <c r="R169" s="173"/>
      <c r="S169" s="173"/>
      <c r="T169" s="174"/>
      <c r="U169" s="168"/>
      <c r="V169" s="168">
        <f>SUM(V170:V211)</f>
        <v>15.68</v>
      </c>
      <c r="W169" s="168"/>
      <c r="X169" s="168"/>
      <c r="AG169" t="s">
        <v>131</v>
      </c>
    </row>
    <row r="170" spans="1:60" outlineLevel="1" x14ac:dyDescent="0.2">
      <c r="A170" s="175">
        <v>18</v>
      </c>
      <c r="B170" s="176" t="s">
        <v>216</v>
      </c>
      <c r="C170" s="192" t="s">
        <v>217</v>
      </c>
      <c r="D170" s="177" t="s">
        <v>134</v>
      </c>
      <c r="E170" s="178">
        <v>29.3</v>
      </c>
      <c r="F170" s="179"/>
      <c r="G170" s="180">
        <f>ROUND(E170*F170,2)</f>
        <v>0</v>
      </c>
      <c r="H170" s="179"/>
      <c r="I170" s="180">
        <f>ROUND(E170*H170,2)</f>
        <v>0</v>
      </c>
      <c r="J170" s="179"/>
      <c r="K170" s="180">
        <f>ROUND(E170*J170,2)</f>
        <v>0</v>
      </c>
      <c r="L170" s="180">
        <v>15</v>
      </c>
      <c r="M170" s="180">
        <f>G170*(1+L170/100)</f>
        <v>0</v>
      </c>
      <c r="N170" s="180">
        <v>0</v>
      </c>
      <c r="O170" s="180">
        <f>ROUND(E170*N170,2)</f>
        <v>0</v>
      </c>
      <c r="P170" s="180">
        <v>4.0000000000000001E-3</v>
      </c>
      <c r="Q170" s="180">
        <f>ROUND(E170*P170,2)</f>
        <v>0.12</v>
      </c>
      <c r="R170" s="180"/>
      <c r="S170" s="180" t="s">
        <v>135</v>
      </c>
      <c r="T170" s="181" t="s">
        <v>135</v>
      </c>
      <c r="U170" s="158">
        <v>0.03</v>
      </c>
      <c r="V170" s="158">
        <f>ROUND(E170*U170,2)</f>
        <v>0.88</v>
      </c>
      <c r="W170" s="158"/>
      <c r="X170" s="158" t="s">
        <v>136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150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3" t="s">
        <v>140</v>
      </c>
      <c r="D171" s="162"/>
      <c r="E171" s="163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141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3" t="s">
        <v>163</v>
      </c>
      <c r="D172" s="162"/>
      <c r="E172" s="163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141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3" t="s">
        <v>164</v>
      </c>
      <c r="D173" s="162"/>
      <c r="E173" s="163">
        <v>4.3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141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3" t="s">
        <v>165</v>
      </c>
      <c r="D174" s="162"/>
      <c r="E174" s="163">
        <v>19.8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141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3" t="s">
        <v>166</v>
      </c>
      <c r="D175" s="162"/>
      <c r="E175" s="163">
        <v>5.2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141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146</v>
      </c>
      <c r="D176" s="164"/>
      <c r="E176" s="165">
        <v>29.3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141</v>
      </c>
      <c r="AH176" s="149">
        <v>1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5">
        <v>19</v>
      </c>
      <c r="B177" s="176" t="s">
        <v>218</v>
      </c>
      <c r="C177" s="192" t="s">
        <v>219</v>
      </c>
      <c r="D177" s="177" t="s">
        <v>134</v>
      </c>
      <c r="E177" s="178">
        <v>103.46299999999999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15</v>
      </c>
      <c r="M177" s="180">
        <f>G177*(1+L177/100)</f>
        <v>0</v>
      </c>
      <c r="N177" s="180">
        <v>0</v>
      </c>
      <c r="O177" s="180">
        <f>ROUND(E177*N177,2)</f>
        <v>0</v>
      </c>
      <c r="P177" s="180">
        <v>4.0000000000000001E-3</v>
      </c>
      <c r="Q177" s="180">
        <f>ROUND(E177*P177,2)</f>
        <v>0.41</v>
      </c>
      <c r="R177" s="180"/>
      <c r="S177" s="180" t="s">
        <v>135</v>
      </c>
      <c r="T177" s="181" t="s">
        <v>135</v>
      </c>
      <c r="U177" s="158">
        <v>0.03</v>
      </c>
      <c r="V177" s="158">
        <f>ROUND(E177*U177,2)</f>
        <v>3.1</v>
      </c>
      <c r="W177" s="158"/>
      <c r="X177" s="158" t="s">
        <v>136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150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3" t="s">
        <v>140</v>
      </c>
      <c r="D178" s="162"/>
      <c r="E178" s="163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3" t="s">
        <v>172</v>
      </c>
      <c r="D179" s="162"/>
      <c r="E179" s="163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141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3" t="s">
        <v>173</v>
      </c>
      <c r="D180" s="162"/>
      <c r="E180" s="163">
        <v>31.687999999999999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3" t="s">
        <v>174</v>
      </c>
      <c r="D181" s="162"/>
      <c r="E181" s="163">
        <v>66.3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141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3" t="s">
        <v>175</v>
      </c>
      <c r="D182" s="162"/>
      <c r="E182" s="163">
        <v>32.436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3" t="s">
        <v>176</v>
      </c>
      <c r="D183" s="162"/>
      <c r="E183" s="163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141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3" t="s">
        <v>177</v>
      </c>
      <c r="D184" s="162"/>
      <c r="E184" s="163">
        <v>2.024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3" t="s">
        <v>178</v>
      </c>
      <c r="D185" s="162"/>
      <c r="E185" s="163">
        <v>4.2770000000000001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146</v>
      </c>
      <c r="D186" s="164"/>
      <c r="E186" s="165">
        <v>136.72499999999999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141</v>
      </c>
      <c r="AH186" s="149">
        <v>1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3" t="s">
        <v>179</v>
      </c>
      <c r="D187" s="162"/>
      <c r="E187" s="163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3" t="s">
        <v>180</v>
      </c>
      <c r="D188" s="162"/>
      <c r="E188" s="163">
        <v>-12.311999999999999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141</v>
      </c>
      <c r="AH188" s="149">
        <v>5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3" t="s">
        <v>181</v>
      </c>
      <c r="D189" s="162"/>
      <c r="E189" s="163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3" t="s">
        <v>182</v>
      </c>
      <c r="D190" s="162"/>
      <c r="E190" s="163">
        <v>-1.95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3" t="s">
        <v>183</v>
      </c>
      <c r="D191" s="162"/>
      <c r="E191" s="163">
        <v>-19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4" t="s">
        <v>146</v>
      </c>
      <c r="D192" s="164"/>
      <c r="E192" s="165">
        <v>-33.262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141</v>
      </c>
      <c r="AH192" s="149">
        <v>1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5">
        <v>20</v>
      </c>
      <c r="B193" s="176" t="s">
        <v>220</v>
      </c>
      <c r="C193" s="192" t="s">
        <v>221</v>
      </c>
      <c r="D193" s="177" t="s">
        <v>149</v>
      </c>
      <c r="E193" s="178">
        <v>2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15</v>
      </c>
      <c r="M193" s="180">
        <f>G193*(1+L193/100)</f>
        <v>0</v>
      </c>
      <c r="N193" s="180">
        <v>0</v>
      </c>
      <c r="O193" s="180">
        <f>ROUND(E193*N193,2)</f>
        <v>0</v>
      </c>
      <c r="P193" s="180">
        <v>0.01</v>
      </c>
      <c r="Q193" s="180">
        <f>ROUND(E193*P193,2)</f>
        <v>0.02</v>
      </c>
      <c r="R193" s="180"/>
      <c r="S193" s="180" t="s">
        <v>135</v>
      </c>
      <c r="T193" s="181" t="s">
        <v>135</v>
      </c>
      <c r="U193" s="158">
        <v>0.05</v>
      </c>
      <c r="V193" s="158">
        <f>ROUND(E193*U193,2)</f>
        <v>0.1</v>
      </c>
      <c r="W193" s="158"/>
      <c r="X193" s="158" t="s">
        <v>136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150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3" t="s">
        <v>140</v>
      </c>
      <c r="D194" s="162"/>
      <c r="E194" s="163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141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3" t="s">
        <v>222</v>
      </c>
      <c r="D195" s="162"/>
      <c r="E195" s="163">
        <v>2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141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94" t="s">
        <v>146</v>
      </c>
      <c r="D196" s="164"/>
      <c r="E196" s="165">
        <v>2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141</v>
      </c>
      <c r="AH196" s="149">
        <v>1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5">
        <v>21</v>
      </c>
      <c r="B197" s="176" t="s">
        <v>223</v>
      </c>
      <c r="C197" s="192" t="s">
        <v>224</v>
      </c>
      <c r="D197" s="177" t="s">
        <v>149</v>
      </c>
      <c r="E197" s="178">
        <v>1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15</v>
      </c>
      <c r="M197" s="180">
        <f>G197*(1+L197/100)</f>
        <v>0</v>
      </c>
      <c r="N197" s="180">
        <v>0</v>
      </c>
      <c r="O197" s="180">
        <f>ROUND(E197*N197,2)</f>
        <v>0</v>
      </c>
      <c r="P197" s="180">
        <v>0</v>
      </c>
      <c r="Q197" s="180">
        <f>ROUND(E197*P197,2)</f>
        <v>0</v>
      </c>
      <c r="R197" s="180"/>
      <c r="S197" s="180" t="s">
        <v>135</v>
      </c>
      <c r="T197" s="181" t="s">
        <v>135</v>
      </c>
      <c r="U197" s="158">
        <v>0.09</v>
      </c>
      <c r="V197" s="158">
        <f>ROUND(E197*U197,2)</f>
        <v>0.09</v>
      </c>
      <c r="W197" s="158"/>
      <c r="X197" s="158" t="s">
        <v>136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150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3" t="s">
        <v>140</v>
      </c>
      <c r="D198" s="162"/>
      <c r="E198" s="163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3" t="s">
        <v>225</v>
      </c>
      <c r="D199" s="162"/>
      <c r="E199" s="163">
        <v>1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4" t="s">
        <v>146</v>
      </c>
      <c r="D200" s="164"/>
      <c r="E200" s="165">
        <v>1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141</v>
      </c>
      <c r="AH200" s="149">
        <v>1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5">
        <v>22</v>
      </c>
      <c r="B201" s="176" t="s">
        <v>226</v>
      </c>
      <c r="C201" s="192" t="s">
        <v>227</v>
      </c>
      <c r="D201" s="177" t="s">
        <v>134</v>
      </c>
      <c r="E201" s="178">
        <v>2.556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15</v>
      </c>
      <c r="M201" s="180">
        <f>G201*(1+L201/100)</f>
        <v>0</v>
      </c>
      <c r="N201" s="180">
        <v>1E-3</v>
      </c>
      <c r="O201" s="180">
        <f>ROUND(E201*N201,2)</f>
        <v>0</v>
      </c>
      <c r="P201" s="180">
        <v>6.3E-2</v>
      </c>
      <c r="Q201" s="180">
        <f>ROUND(E201*P201,2)</f>
        <v>0.16</v>
      </c>
      <c r="R201" s="180"/>
      <c r="S201" s="180" t="s">
        <v>135</v>
      </c>
      <c r="T201" s="181" t="s">
        <v>135</v>
      </c>
      <c r="U201" s="158">
        <v>0.71799999999999997</v>
      </c>
      <c r="V201" s="158">
        <f>ROUND(E201*U201,2)</f>
        <v>1.84</v>
      </c>
      <c r="W201" s="158"/>
      <c r="X201" s="158" t="s">
        <v>136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150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3" t="s">
        <v>140</v>
      </c>
      <c r="D202" s="162"/>
      <c r="E202" s="163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141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3" t="s">
        <v>228</v>
      </c>
      <c r="D203" s="162"/>
      <c r="E203" s="163">
        <v>2.556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94" t="s">
        <v>146</v>
      </c>
      <c r="D204" s="164"/>
      <c r="E204" s="165">
        <v>2.556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141</v>
      </c>
      <c r="AH204" s="149">
        <v>1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5">
        <v>23</v>
      </c>
      <c r="B205" s="176" t="s">
        <v>229</v>
      </c>
      <c r="C205" s="192" t="s">
        <v>230</v>
      </c>
      <c r="D205" s="177" t="s">
        <v>134</v>
      </c>
      <c r="E205" s="178">
        <v>29.3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15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1.26E-2</v>
      </c>
      <c r="Q205" s="180">
        <f>ROUND(E205*P205,2)</f>
        <v>0.37</v>
      </c>
      <c r="R205" s="180"/>
      <c r="S205" s="180" t="s">
        <v>135</v>
      </c>
      <c r="T205" s="181" t="s">
        <v>135</v>
      </c>
      <c r="U205" s="158">
        <v>0.33</v>
      </c>
      <c r="V205" s="158">
        <f>ROUND(E205*U205,2)</f>
        <v>9.67</v>
      </c>
      <c r="W205" s="158"/>
      <c r="X205" s="158" t="s">
        <v>136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150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3" t="s">
        <v>140</v>
      </c>
      <c r="D206" s="162"/>
      <c r="E206" s="163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3" t="s">
        <v>163</v>
      </c>
      <c r="D207" s="162"/>
      <c r="E207" s="163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3" t="s">
        <v>164</v>
      </c>
      <c r="D208" s="162"/>
      <c r="E208" s="163">
        <v>4.3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141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3" t="s">
        <v>165</v>
      </c>
      <c r="D209" s="162"/>
      <c r="E209" s="163">
        <v>19.8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3" t="s">
        <v>166</v>
      </c>
      <c r="D210" s="162"/>
      <c r="E210" s="163">
        <v>5.2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146</v>
      </c>
      <c r="D211" s="164"/>
      <c r="E211" s="165">
        <v>29.3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141</v>
      </c>
      <c r="AH211" s="149">
        <v>1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9" t="s">
        <v>130</v>
      </c>
      <c r="B212" s="170" t="s">
        <v>76</v>
      </c>
      <c r="C212" s="191" t="s">
        <v>77</v>
      </c>
      <c r="D212" s="171"/>
      <c r="E212" s="172"/>
      <c r="F212" s="173"/>
      <c r="G212" s="173">
        <f>SUMIF(AG213:AG213,"&lt;&gt;NOR",G213:G213)</f>
        <v>0</v>
      </c>
      <c r="H212" s="173"/>
      <c r="I212" s="173">
        <f>SUM(I213:I213)</f>
        <v>0</v>
      </c>
      <c r="J212" s="173"/>
      <c r="K212" s="173">
        <f>SUM(K213:K213)</f>
        <v>0</v>
      </c>
      <c r="L212" s="173"/>
      <c r="M212" s="173">
        <f>SUM(M213:M213)</f>
        <v>0</v>
      </c>
      <c r="N212" s="173"/>
      <c r="O212" s="173">
        <f>SUM(O213:O213)</f>
        <v>0</v>
      </c>
      <c r="P212" s="173"/>
      <c r="Q212" s="173">
        <f>SUM(Q213:Q213)</f>
        <v>0</v>
      </c>
      <c r="R212" s="173"/>
      <c r="S212" s="173"/>
      <c r="T212" s="174"/>
      <c r="U212" s="168"/>
      <c r="V212" s="168">
        <f>SUM(V213:V213)</f>
        <v>9.8800000000000008</v>
      </c>
      <c r="W212" s="168"/>
      <c r="X212" s="168"/>
      <c r="AG212" t="s">
        <v>131</v>
      </c>
    </row>
    <row r="213" spans="1:60" ht="22.5" outlineLevel="1" x14ac:dyDescent="0.2">
      <c r="A213" s="183">
        <v>24</v>
      </c>
      <c r="B213" s="184" t="s">
        <v>231</v>
      </c>
      <c r="C213" s="195" t="s">
        <v>232</v>
      </c>
      <c r="D213" s="185" t="s">
        <v>233</v>
      </c>
      <c r="E213" s="186">
        <v>1.7968299999999999</v>
      </c>
      <c r="F213" s="187"/>
      <c r="G213" s="188">
        <f>ROUND(E213*F213,2)</f>
        <v>0</v>
      </c>
      <c r="H213" s="187"/>
      <c r="I213" s="188">
        <f>ROUND(E213*H213,2)</f>
        <v>0</v>
      </c>
      <c r="J213" s="187"/>
      <c r="K213" s="188">
        <f>ROUND(E213*J213,2)</f>
        <v>0</v>
      </c>
      <c r="L213" s="188">
        <v>15</v>
      </c>
      <c r="M213" s="188">
        <f>G213*(1+L213/100)</f>
        <v>0</v>
      </c>
      <c r="N213" s="188">
        <v>0</v>
      </c>
      <c r="O213" s="188">
        <f>ROUND(E213*N213,2)</f>
        <v>0</v>
      </c>
      <c r="P213" s="188">
        <v>0</v>
      </c>
      <c r="Q213" s="188">
        <f>ROUND(E213*P213,2)</f>
        <v>0</v>
      </c>
      <c r="R213" s="188"/>
      <c r="S213" s="188" t="s">
        <v>135</v>
      </c>
      <c r="T213" s="189" t="s">
        <v>135</v>
      </c>
      <c r="U213" s="158">
        <v>5.5</v>
      </c>
      <c r="V213" s="158">
        <f>ROUND(E213*U213,2)</f>
        <v>9.8800000000000008</v>
      </c>
      <c r="W213" s="158"/>
      <c r="X213" s="158" t="s">
        <v>234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235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x14ac:dyDescent="0.2">
      <c r="A214" s="169" t="s">
        <v>130</v>
      </c>
      <c r="B214" s="170" t="s">
        <v>78</v>
      </c>
      <c r="C214" s="191" t="s">
        <v>79</v>
      </c>
      <c r="D214" s="171"/>
      <c r="E214" s="172"/>
      <c r="F214" s="173"/>
      <c r="G214" s="173">
        <f>SUMIF(AG215:AG216,"&lt;&gt;NOR",G215:G216)</f>
        <v>0</v>
      </c>
      <c r="H214" s="173"/>
      <c r="I214" s="173">
        <f>SUM(I215:I216)</f>
        <v>0</v>
      </c>
      <c r="J214" s="173"/>
      <c r="K214" s="173">
        <f>SUM(K215:K216)</f>
        <v>0</v>
      </c>
      <c r="L214" s="173"/>
      <c r="M214" s="173">
        <f>SUM(M215:M216)</f>
        <v>0</v>
      </c>
      <c r="N214" s="173"/>
      <c r="O214" s="173">
        <f>SUM(O215:O216)</f>
        <v>0.01</v>
      </c>
      <c r="P214" s="173"/>
      <c r="Q214" s="173">
        <f>SUM(Q215:Q216)</f>
        <v>0</v>
      </c>
      <c r="R214" s="173"/>
      <c r="S214" s="173"/>
      <c r="T214" s="174"/>
      <c r="U214" s="168"/>
      <c r="V214" s="168">
        <f>SUM(V215:V216)</f>
        <v>0.71</v>
      </c>
      <c r="W214" s="168"/>
      <c r="X214" s="168"/>
      <c r="AG214" t="s">
        <v>131</v>
      </c>
    </row>
    <row r="215" spans="1:60" ht="22.5" outlineLevel="1" x14ac:dyDescent="0.2">
      <c r="A215" s="175">
        <v>25</v>
      </c>
      <c r="B215" s="176" t="s">
        <v>236</v>
      </c>
      <c r="C215" s="192" t="s">
        <v>237</v>
      </c>
      <c r="D215" s="177" t="s">
        <v>194</v>
      </c>
      <c r="E215" s="178">
        <v>1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15</v>
      </c>
      <c r="M215" s="180">
        <f>G215*(1+L215/100)</f>
        <v>0</v>
      </c>
      <c r="N215" s="180">
        <v>6.7499999999999999E-3</v>
      </c>
      <c r="O215" s="180">
        <f>ROUND(E215*N215,2)</f>
        <v>0.01</v>
      </c>
      <c r="P215" s="180">
        <v>0</v>
      </c>
      <c r="Q215" s="180">
        <f>ROUND(E215*P215,2)</f>
        <v>0</v>
      </c>
      <c r="R215" s="180"/>
      <c r="S215" s="180" t="s">
        <v>195</v>
      </c>
      <c r="T215" s="181" t="s">
        <v>196</v>
      </c>
      <c r="U215" s="158">
        <v>0.70899999999999996</v>
      </c>
      <c r="V215" s="158">
        <f>ROUND(E215*U215,2)</f>
        <v>0.71</v>
      </c>
      <c r="W215" s="158"/>
      <c r="X215" s="158" t="s">
        <v>136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150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56"/>
      <c r="B216" s="157"/>
      <c r="C216" s="259" t="s">
        <v>238</v>
      </c>
      <c r="D216" s="260"/>
      <c r="E216" s="260"/>
      <c r="F216" s="260"/>
      <c r="G216" s="260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139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82" t="str">
        <f>C216</f>
        <v>Kompletní dodávka a montáž včetně uvedení do provozu, prostupů, zaškolení, seřízení, zkoušek dle příslušných ČSN a dalších pomocných prací a zednických přípomocí</v>
      </c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9" t="s">
        <v>130</v>
      </c>
      <c r="B217" s="170" t="s">
        <v>80</v>
      </c>
      <c r="C217" s="191" t="s">
        <v>81</v>
      </c>
      <c r="D217" s="171"/>
      <c r="E217" s="172"/>
      <c r="F217" s="173"/>
      <c r="G217" s="173">
        <f>SUMIF(AG218:AG219,"&lt;&gt;NOR",G218:G219)</f>
        <v>0</v>
      </c>
      <c r="H217" s="173"/>
      <c r="I217" s="173">
        <f>SUM(I218:I219)</f>
        <v>0</v>
      </c>
      <c r="J217" s="173"/>
      <c r="K217" s="173">
        <f>SUM(K218:K219)</f>
        <v>0</v>
      </c>
      <c r="L217" s="173"/>
      <c r="M217" s="173">
        <f>SUM(M218:M219)</f>
        <v>0</v>
      </c>
      <c r="N217" s="173"/>
      <c r="O217" s="173">
        <f>SUM(O218:O219)</f>
        <v>0</v>
      </c>
      <c r="P217" s="173"/>
      <c r="Q217" s="173">
        <f>SUM(Q218:Q219)</f>
        <v>0</v>
      </c>
      <c r="R217" s="173"/>
      <c r="S217" s="173"/>
      <c r="T217" s="174"/>
      <c r="U217" s="168"/>
      <c r="V217" s="168">
        <f>SUM(V218:V219)</f>
        <v>0.59</v>
      </c>
      <c r="W217" s="168"/>
      <c r="X217" s="168"/>
      <c r="AG217" t="s">
        <v>131</v>
      </c>
    </row>
    <row r="218" spans="1:60" ht="22.5" outlineLevel="1" x14ac:dyDescent="0.2">
      <c r="A218" s="175">
        <v>26</v>
      </c>
      <c r="B218" s="176" t="s">
        <v>239</v>
      </c>
      <c r="C218" s="192" t="s">
        <v>237</v>
      </c>
      <c r="D218" s="177" t="s">
        <v>194</v>
      </c>
      <c r="E218" s="178">
        <v>1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15</v>
      </c>
      <c r="M218" s="180">
        <f>G218*(1+L218/100)</f>
        <v>0</v>
      </c>
      <c r="N218" s="180">
        <v>8.0000000000000004E-4</v>
      </c>
      <c r="O218" s="180">
        <f>ROUND(E218*N218,2)</f>
        <v>0</v>
      </c>
      <c r="P218" s="180">
        <v>0</v>
      </c>
      <c r="Q218" s="180">
        <f>ROUND(E218*P218,2)</f>
        <v>0</v>
      </c>
      <c r="R218" s="180"/>
      <c r="S218" s="180" t="s">
        <v>195</v>
      </c>
      <c r="T218" s="181" t="s">
        <v>196</v>
      </c>
      <c r="U218" s="158">
        <v>0.59399999999999997</v>
      </c>
      <c r="V218" s="158">
        <f>ROUND(E218*U218,2)</f>
        <v>0.59</v>
      </c>
      <c r="W218" s="158"/>
      <c r="X218" s="158" t="s">
        <v>136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150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56"/>
      <c r="B219" s="157"/>
      <c r="C219" s="259" t="s">
        <v>238</v>
      </c>
      <c r="D219" s="260"/>
      <c r="E219" s="260"/>
      <c r="F219" s="260"/>
      <c r="G219" s="260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139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82" t="str">
        <f>C219</f>
        <v>Kompletní dodávka a montáž včetně uvedení do provozu, prostupů, zaškolení, seřízení, zkoušek dle příslušných ČSN a dalších pomocných prací a zednických přípomocí</v>
      </c>
      <c r="BB219" s="149"/>
      <c r="BC219" s="149"/>
      <c r="BD219" s="149"/>
      <c r="BE219" s="149"/>
      <c r="BF219" s="149"/>
      <c r="BG219" s="149"/>
      <c r="BH219" s="149"/>
    </row>
    <row r="220" spans="1:60" x14ac:dyDescent="0.2">
      <c r="A220" s="169" t="s">
        <v>130</v>
      </c>
      <c r="B220" s="170" t="s">
        <v>82</v>
      </c>
      <c r="C220" s="191" t="s">
        <v>83</v>
      </c>
      <c r="D220" s="171"/>
      <c r="E220" s="172"/>
      <c r="F220" s="173"/>
      <c r="G220" s="173">
        <f>SUMIF(AG221:AG222,"&lt;&gt;NOR",G221:G222)</f>
        <v>0</v>
      </c>
      <c r="H220" s="173"/>
      <c r="I220" s="173">
        <f>SUM(I221:I222)</f>
        <v>0</v>
      </c>
      <c r="J220" s="173"/>
      <c r="K220" s="173">
        <f>SUM(K221:K222)</f>
        <v>0</v>
      </c>
      <c r="L220" s="173"/>
      <c r="M220" s="173">
        <f>SUM(M221:M222)</f>
        <v>0</v>
      </c>
      <c r="N220" s="173"/>
      <c r="O220" s="173">
        <f>SUM(O221:O222)</f>
        <v>0.01</v>
      </c>
      <c r="P220" s="173"/>
      <c r="Q220" s="173">
        <f>SUM(Q221:Q222)</f>
        <v>0</v>
      </c>
      <c r="R220" s="173"/>
      <c r="S220" s="173"/>
      <c r="T220" s="174"/>
      <c r="U220" s="168"/>
      <c r="V220" s="168">
        <f>SUM(V221:V222)</f>
        <v>1.76</v>
      </c>
      <c r="W220" s="168"/>
      <c r="X220" s="168"/>
      <c r="AG220" t="s">
        <v>131</v>
      </c>
    </row>
    <row r="221" spans="1:60" outlineLevel="1" x14ac:dyDescent="0.2">
      <c r="A221" s="175">
        <v>27</v>
      </c>
      <c r="B221" s="176" t="s">
        <v>240</v>
      </c>
      <c r="C221" s="192" t="s">
        <v>241</v>
      </c>
      <c r="D221" s="177" t="s">
        <v>194</v>
      </c>
      <c r="E221" s="178">
        <v>1</v>
      </c>
      <c r="F221" s="179"/>
      <c r="G221" s="180">
        <f>ROUND(E221*F221,2)</f>
        <v>0</v>
      </c>
      <c r="H221" s="179"/>
      <c r="I221" s="180">
        <f>ROUND(E221*H221,2)</f>
        <v>0</v>
      </c>
      <c r="J221" s="179"/>
      <c r="K221" s="180">
        <f>ROUND(E221*J221,2)</f>
        <v>0</v>
      </c>
      <c r="L221" s="180">
        <v>15</v>
      </c>
      <c r="M221" s="180">
        <f>G221*(1+L221/100)</f>
        <v>0</v>
      </c>
      <c r="N221" s="180">
        <v>6.3699999999999998E-3</v>
      </c>
      <c r="O221" s="180">
        <f>ROUND(E221*N221,2)</f>
        <v>0.01</v>
      </c>
      <c r="P221" s="180">
        <v>0</v>
      </c>
      <c r="Q221" s="180">
        <f>ROUND(E221*P221,2)</f>
        <v>0</v>
      </c>
      <c r="R221" s="180"/>
      <c r="S221" s="180" t="s">
        <v>195</v>
      </c>
      <c r="T221" s="181" t="s">
        <v>196</v>
      </c>
      <c r="U221" s="158">
        <v>1.756</v>
      </c>
      <c r="V221" s="158">
        <f>ROUND(E221*U221,2)</f>
        <v>1.76</v>
      </c>
      <c r="W221" s="158"/>
      <c r="X221" s="158" t="s">
        <v>136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150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22.5" outlineLevel="1" x14ac:dyDescent="0.2">
      <c r="A222" s="156"/>
      <c r="B222" s="157"/>
      <c r="C222" s="259" t="s">
        <v>238</v>
      </c>
      <c r="D222" s="260"/>
      <c r="E222" s="260"/>
      <c r="F222" s="260"/>
      <c r="G222" s="260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139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82" t="str">
        <f>C222</f>
        <v>Kompletní dodávka a montáž včetně uvedení do provozu, prostupů, zaškolení, seřízení, zkoušek dle příslušných ČSN a dalších pomocných prací a zednických přípomocí</v>
      </c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9" t="s">
        <v>130</v>
      </c>
      <c r="B223" s="170" t="s">
        <v>84</v>
      </c>
      <c r="C223" s="191" t="s">
        <v>85</v>
      </c>
      <c r="D223" s="171"/>
      <c r="E223" s="172"/>
      <c r="F223" s="173"/>
      <c r="G223" s="173">
        <f>SUMIF(AG224:AG293,"&lt;&gt;NOR",G224:G293)</f>
        <v>0</v>
      </c>
      <c r="H223" s="173"/>
      <c r="I223" s="173">
        <f>SUM(I224:I293)</f>
        <v>0</v>
      </c>
      <c r="J223" s="173"/>
      <c r="K223" s="173">
        <f>SUM(K224:K293)</f>
        <v>0</v>
      </c>
      <c r="L223" s="173"/>
      <c r="M223" s="173">
        <f>SUM(M224:M293)</f>
        <v>0</v>
      </c>
      <c r="N223" s="173"/>
      <c r="O223" s="173">
        <f>SUM(O224:O293)</f>
        <v>7.0000000000000007E-2</v>
      </c>
      <c r="P223" s="173"/>
      <c r="Q223" s="173">
        <f>SUM(Q224:Q293)</f>
        <v>0.13</v>
      </c>
      <c r="R223" s="173"/>
      <c r="S223" s="173"/>
      <c r="T223" s="174"/>
      <c r="U223" s="168"/>
      <c r="V223" s="168">
        <f>SUM(V224:V293)</f>
        <v>10.210000000000001</v>
      </c>
      <c r="W223" s="168"/>
      <c r="X223" s="168"/>
      <c r="AG223" t="s">
        <v>131</v>
      </c>
    </row>
    <row r="224" spans="1:60" outlineLevel="1" x14ac:dyDescent="0.2">
      <c r="A224" s="175">
        <v>28</v>
      </c>
      <c r="B224" s="176" t="s">
        <v>242</v>
      </c>
      <c r="C224" s="192" t="s">
        <v>243</v>
      </c>
      <c r="D224" s="177" t="s">
        <v>194</v>
      </c>
      <c r="E224" s="178">
        <v>1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15</v>
      </c>
      <c r="M224" s="180">
        <f>G224*(1+L224/100)</f>
        <v>0</v>
      </c>
      <c r="N224" s="180">
        <v>0</v>
      </c>
      <c r="O224" s="180">
        <f>ROUND(E224*N224,2)</f>
        <v>0</v>
      </c>
      <c r="P224" s="180">
        <v>3.4200000000000001E-2</v>
      </c>
      <c r="Q224" s="180">
        <f>ROUND(E224*P224,2)</f>
        <v>0.03</v>
      </c>
      <c r="R224" s="180"/>
      <c r="S224" s="180" t="s">
        <v>135</v>
      </c>
      <c r="T224" s="181" t="s">
        <v>135</v>
      </c>
      <c r="U224" s="158">
        <v>0.46500000000000002</v>
      </c>
      <c r="V224" s="158">
        <f>ROUND(E224*U224,2)</f>
        <v>0.47</v>
      </c>
      <c r="W224" s="158"/>
      <c r="X224" s="158" t="s">
        <v>136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150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3" t="s">
        <v>140</v>
      </c>
      <c r="D225" s="162"/>
      <c r="E225" s="163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3" t="s">
        <v>159</v>
      </c>
      <c r="D226" s="162"/>
      <c r="E226" s="163">
        <v>1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146</v>
      </c>
      <c r="D227" s="164"/>
      <c r="E227" s="165">
        <v>1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141</v>
      </c>
      <c r="AH227" s="149">
        <v>1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5">
        <v>29</v>
      </c>
      <c r="B228" s="176" t="s">
        <v>244</v>
      </c>
      <c r="C228" s="192" t="s">
        <v>245</v>
      </c>
      <c r="D228" s="177" t="s">
        <v>194</v>
      </c>
      <c r="E228" s="178">
        <v>1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15</v>
      </c>
      <c r="M228" s="180">
        <f>G228*(1+L228/100)</f>
        <v>0</v>
      </c>
      <c r="N228" s="180">
        <v>1.8600000000000001E-3</v>
      </c>
      <c r="O228" s="180">
        <f>ROUND(E228*N228,2)</f>
        <v>0</v>
      </c>
      <c r="P228" s="180">
        <v>0</v>
      </c>
      <c r="Q228" s="180">
        <f>ROUND(E228*P228,2)</f>
        <v>0</v>
      </c>
      <c r="R228" s="180"/>
      <c r="S228" s="180" t="s">
        <v>135</v>
      </c>
      <c r="T228" s="181" t="s">
        <v>135</v>
      </c>
      <c r="U228" s="158">
        <v>1.3340000000000001</v>
      </c>
      <c r="V228" s="158">
        <f>ROUND(E228*U228,2)</f>
        <v>1.33</v>
      </c>
      <c r="W228" s="158"/>
      <c r="X228" s="158" t="s">
        <v>136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150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3" t="s">
        <v>140</v>
      </c>
      <c r="D229" s="162"/>
      <c r="E229" s="163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3" t="s">
        <v>159</v>
      </c>
      <c r="D230" s="162"/>
      <c r="E230" s="163">
        <v>1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4" t="s">
        <v>146</v>
      </c>
      <c r="D231" s="164"/>
      <c r="E231" s="165">
        <v>1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141</v>
      </c>
      <c r="AH231" s="149">
        <v>1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5">
        <v>30</v>
      </c>
      <c r="B232" s="176" t="s">
        <v>246</v>
      </c>
      <c r="C232" s="192" t="s">
        <v>247</v>
      </c>
      <c r="D232" s="177" t="s">
        <v>149</v>
      </c>
      <c r="E232" s="178">
        <v>1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15</v>
      </c>
      <c r="M232" s="180">
        <f>G232*(1+L232/100)</f>
        <v>0</v>
      </c>
      <c r="N232" s="180">
        <v>2.5499999999999998E-2</v>
      </c>
      <c r="O232" s="180">
        <f>ROUND(E232*N232,2)</f>
        <v>0.03</v>
      </c>
      <c r="P232" s="180">
        <v>0</v>
      </c>
      <c r="Q232" s="180">
        <f>ROUND(E232*P232,2)</f>
        <v>0</v>
      </c>
      <c r="R232" s="180" t="s">
        <v>248</v>
      </c>
      <c r="S232" s="180" t="s">
        <v>135</v>
      </c>
      <c r="T232" s="181" t="s">
        <v>135</v>
      </c>
      <c r="U232" s="158">
        <v>0</v>
      </c>
      <c r="V232" s="158">
        <f>ROUND(E232*U232,2)</f>
        <v>0</v>
      </c>
      <c r="W232" s="158"/>
      <c r="X232" s="158" t="s">
        <v>249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250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3" t="s">
        <v>140</v>
      </c>
      <c r="D233" s="162"/>
      <c r="E233" s="163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3" t="s">
        <v>159</v>
      </c>
      <c r="D234" s="162"/>
      <c r="E234" s="163">
        <v>1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141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146</v>
      </c>
      <c r="D235" s="164"/>
      <c r="E235" s="165">
        <v>1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141</v>
      </c>
      <c r="AH235" s="149">
        <v>1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75">
        <v>31</v>
      </c>
      <c r="B236" s="176" t="s">
        <v>251</v>
      </c>
      <c r="C236" s="192" t="s">
        <v>252</v>
      </c>
      <c r="D236" s="177" t="s">
        <v>149</v>
      </c>
      <c r="E236" s="178">
        <v>1</v>
      </c>
      <c r="F236" s="179"/>
      <c r="G236" s="180">
        <f>ROUND(E236*F236,2)</f>
        <v>0</v>
      </c>
      <c r="H236" s="179"/>
      <c r="I236" s="180">
        <f>ROUND(E236*H236,2)</f>
        <v>0</v>
      </c>
      <c r="J236" s="179"/>
      <c r="K236" s="180">
        <f>ROUND(E236*J236,2)</f>
        <v>0</v>
      </c>
      <c r="L236" s="180">
        <v>15</v>
      </c>
      <c r="M236" s="180">
        <f>G236*(1+L236/100)</f>
        <v>0</v>
      </c>
      <c r="N236" s="180">
        <v>2.5000000000000001E-3</v>
      </c>
      <c r="O236" s="180">
        <f>ROUND(E236*N236,2)</f>
        <v>0</v>
      </c>
      <c r="P236" s="180">
        <v>0</v>
      </c>
      <c r="Q236" s="180">
        <f>ROUND(E236*P236,2)</f>
        <v>0</v>
      </c>
      <c r="R236" s="180" t="s">
        <v>248</v>
      </c>
      <c r="S236" s="180" t="s">
        <v>135</v>
      </c>
      <c r="T236" s="181" t="s">
        <v>135</v>
      </c>
      <c r="U236" s="158">
        <v>0</v>
      </c>
      <c r="V236" s="158">
        <f>ROUND(E236*U236,2)</f>
        <v>0</v>
      </c>
      <c r="W236" s="158"/>
      <c r="X236" s="158" t="s">
        <v>249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250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3" t="s">
        <v>140</v>
      </c>
      <c r="D237" s="162"/>
      <c r="E237" s="163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141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3" t="s">
        <v>159</v>
      </c>
      <c r="D238" s="162"/>
      <c r="E238" s="163">
        <v>1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4" t="s">
        <v>146</v>
      </c>
      <c r="D239" s="164"/>
      <c r="E239" s="165">
        <v>1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141</v>
      </c>
      <c r="AH239" s="149">
        <v>1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5">
        <v>32</v>
      </c>
      <c r="B240" s="176" t="s">
        <v>253</v>
      </c>
      <c r="C240" s="192" t="s">
        <v>254</v>
      </c>
      <c r="D240" s="177" t="s">
        <v>194</v>
      </c>
      <c r="E240" s="178">
        <v>1</v>
      </c>
      <c r="F240" s="179"/>
      <c r="G240" s="180">
        <f>ROUND(E240*F240,2)</f>
        <v>0</v>
      </c>
      <c r="H240" s="179"/>
      <c r="I240" s="180">
        <f>ROUND(E240*H240,2)</f>
        <v>0</v>
      </c>
      <c r="J240" s="179"/>
      <c r="K240" s="180">
        <f>ROUND(E240*J240,2)</f>
        <v>0</v>
      </c>
      <c r="L240" s="180">
        <v>15</v>
      </c>
      <c r="M240" s="180">
        <f>G240*(1+L240/100)</f>
        <v>0</v>
      </c>
      <c r="N240" s="180">
        <v>0</v>
      </c>
      <c r="O240" s="180">
        <f>ROUND(E240*N240,2)</f>
        <v>0</v>
      </c>
      <c r="P240" s="180">
        <v>1.9460000000000002E-2</v>
      </c>
      <c r="Q240" s="180">
        <f>ROUND(E240*P240,2)</f>
        <v>0.02</v>
      </c>
      <c r="R240" s="180"/>
      <c r="S240" s="180" t="s">
        <v>135</v>
      </c>
      <c r="T240" s="181" t="s">
        <v>135</v>
      </c>
      <c r="U240" s="158">
        <v>0.38200000000000001</v>
      </c>
      <c r="V240" s="158">
        <f>ROUND(E240*U240,2)</f>
        <v>0.38</v>
      </c>
      <c r="W240" s="158"/>
      <c r="X240" s="158" t="s">
        <v>136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150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3" t="s">
        <v>140</v>
      </c>
      <c r="D241" s="162"/>
      <c r="E241" s="163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141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3" t="s">
        <v>159</v>
      </c>
      <c r="D242" s="162"/>
      <c r="E242" s="163">
        <v>1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146</v>
      </c>
      <c r="D243" s="164"/>
      <c r="E243" s="165">
        <v>1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141</v>
      </c>
      <c r="AH243" s="149">
        <v>1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5">
        <v>33</v>
      </c>
      <c r="B244" s="176" t="s">
        <v>255</v>
      </c>
      <c r="C244" s="192" t="s">
        <v>256</v>
      </c>
      <c r="D244" s="177" t="s">
        <v>194</v>
      </c>
      <c r="E244" s="178">
        <v>1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15</v>
      </c>
      <c r="M244" s="180">
        <f>G244*(1+L244/100)</f>
        <v>0</v>
      </c>
      <c r="N244" s="180">
        <v>0</v>
      </c>
      <c r="O244" s="180">
        <f>ROUND(E244*N244,2)</f>
        <v>0</v>
      </c>
      <c r="P244" s="180">
        <v>8.5999999999999998E-4</v>
      </c>
      <c r="Q244" s="180">
        <f>ROUND(E244*P244,2)</f>
        <v>0</v>
      </c>
      <c r="R244" s="180"/>
      <c r="S244" s="180" t="s">
        <v>135</v>
      </c>
      <c r="T244" s="181" t="s">
        <v>135</v>
      </c>
      <c r="U244" s="158">
        <v>0.222</v>
      </c>
      <c r="V244" s="158">
        <f>ROUND(E244*U244,2)</f>
        <v>0.22</v>
      </c>
      <c r="W244" s="158"/>
      <c r="X244" s="158" t="s">
        <v>136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150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3" t="s">
        <v>140</v>
      </c>
      <c r="D245" s="162"/>
      <c r="E245" s="163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3" t="s">
        <v>159</v>
      </c>
      <c r="D246" s="162"/>
      <c r="E246" s="163">
        <v>1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141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4" t="s">
        <v>146</v>
      </c>
      <c r="D247" s="164"/>
      <c r="E247" s="165">
        <v>1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141</v>
      </c>
      <c r="AH247" s="149">
        <v>1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5">
        <v>34</v>
      </c>
      <c r="B248" s="176" t="s">
        <v>257</v>
      </c>
      <c r="C248" s="192" t="s">
        <v>258</v>
      </c>
      <c r="D248" s="177" t="s">
        <v>194</v>
      </c>
      <c r="E248" s="178">
        <v>1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15</v>
      </c>
      <c r="M248" s="180">
        <f>G248*(1+L248/100)</f>
        <v>0</v>
      </c>
      <c r="N248" s="180">
        <v>1.41E-3</v>
      </c>
      <c r="O248" s="180">
        <f>ROUND(E248*N248,2)</f>
        <v>0</v>
      </c>
      <c r="P248" s="180">
        <v>0</v>
      </c>
      <c r="Q248" s="180">
        <f>ROUND(E248*P248,2)</f>
        <v>0</v>
      </c>
      <c r="R248" s="180"/>
      <c r="S248" s="180" t="s">
        <v>135</v>
      </c>
      <c r="T248" s="181" t="s">
        <v>135</v>
      </c>
      <c r="U248" s="158">
        <v>1.575</v>
      </c>
      <c r="V248" s="158">
        <f>ROUND(E248*U248,2)</f>
        <v>1.58</v>
      </c>
      <c r="W248" s="158"/>
      <c r="X248" s="158" t="s">
        <v>136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150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259" t="s">
        <v>259</v>
      </c>
      <c r="D249" s="260"/>
      <c r="E249" s="260"/>
      <c r="F249" s="260"/>
      <c r="G249" s="260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139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3" t="s">
        <v>140</v>
      </c>
      <c r="D250" s="162"/>
      <c r="E250" s="163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141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3" t="s">
        <v>159</v>
      </c>
      <c r="D251" s="162"/>
      <c r="E251" s="163">
        <v>1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141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4" t="s">
        <v>146</v>
      </c>
      <c r="D252" s="164"/>
      <c r="E252" s="165">
        <v>1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141</v>
      </c>
      <c r="AH252" s="149">
        <v>1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5">
        <v>35</v>
      </c>
      <c r="B253" s="176" t="s">
        <v>260</v>
      </c>
      <c r="C253" s="192" t="s">
        <v>261</v>
      </c>
      <c r="D253" s="177" t="s">
        <v>149</v>
      </c>
      <c r="E253" s="178">
        <v>1</v>
      </c>
      <c r="F253" s="179"/>
      <c r="G253" s="180">
        <f>ROUND(E253*F253,2)</f>
        <v>0</v>
      </c>
      <c r="H253" s="179"/>
      <c r="I253" s="180">
        <f>ROUND(E253*H253,2)</f>
        <v>0</v>
      </c>
      <c r="J253" s="179"/>
      <c r="K253" s="180">
        <f>ROUND(E253*J253,2)</f>
        <v>0</v>
      </c>
      <c r="L253" s="180">
        <v>15</v>
      </c>
      <c r="M253" s="180">
        <f>G253*(1+L253/100)</f>
        <v>0</v>
      </c>
      <c r="N253" s="180">
        <v>0.02</v>
      </c>
      <c r="O253" s="180">
        <f>ROUND(E253*N253,2)</f>
        <v>0.02</v>
      </c>
      <c r="P253" s="180">
        <v>0</v>
      </c>
      <c r="Q253" s="180">
        <f>ROUND(E253*P253,2)</f>
        <v>0</v>
      </c>
      <c r="R253" s="180" t="s">
        <v>248</v>
      </c>
      <c r="S253" s="180" t="s">
        <v>135</v>
      </c>
      <c r="T253" s="181" t="s">
        <v>135</v>
      </c>
      <c r="U253" s="158">
        <v>0</v>
      </c>
      <c r="V253" s="158">
        <f>ROUND(E253*U253,2)</f>
        <v>0</v>
      </c>
      <c r="W253" s="158"/>
      <c r="X253" s="158" t="s">
        <v>249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250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3" t="s">
        <v>140</v>
      </c>
      <c r="D254" s="162"/>
      <c r="E254" s="163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3" t="s">
        <v>159</v>
      </c>
      <c r="D255" s="162"/>
      <c r="E255" s="163">
        <v>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146</v>
      </c>
      <c r="D256" s="164"/>
      <c r="E256" s="165">
        <v>1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141</v>
      </c>
      <c r="AH256" s="149">
        <v>1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75">
        <v>36</v>
      </c>
      <c r="B257" s="176" t="s">
        <v>262</v>
      </c>
      <c r="C257" s="192" t="s">
        <v>263</v>
      </c>
      <c r="D257" s="177" t="s">
        <v>149</v>
      </c>
      <c r="E257" s="178">
        <v>1</v>
      </c>
      <c r="F257" s="179"/>
      <c r="G257" s="180">
        <f>ROUND(E257*F257,2)</f>
        <v>0</v>
      </c>
      <c r="H257" s="179"/>
      <c r="I257" s="180">
        <f>ROUND(E257*H257,2)</f>
        <v>0</v>
      </c>
      <c r="J257" s="179"/>
      <c r="K257" s="180">
        <f>ROUND(E257*J257,2)</f>
        <v>0</v>
      </c>
      <c r="L257" s="180">
        <v>15</v>
      </c>
      <c r="M257" s="180">
        <f>G257*(1+L257/100)</f>
        <v>0</v>
      </c>
      <c r="N257" s="180">
        <v>4.0000000000000003E-5</v>
      </c>
      <c r="O257" s="180">
        <f>ROUND(E257*N257,2)</f>
        <v>0</v>
      </c>
      <c r="P257" s="180">
        <v>0</v>
      </c>
      <c r="Q257" s="180">
        <f>ROUND(E257*P257,2)</f>
        <v>0</v>
      </c>
      <c r="R257" s="180"/>
      <c r="S257" s="180" t="s">
        <v>135</v>
      </c>
      <c r="T257" s="181" t="s">
        <v>135</v>
      </c>
      <c r="U257" s="158">
        <v>0.44500000000000001</v>
      </c>
      <c r="V257" s="158">
        <f>ROUND(E257*U257,2)</f>
        <v>0.45</v>
      </c>
      <c r="W257" s="158"/>
      <c r="X257" s="158" t="s">
        <v>136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150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3" t="s">
        <v>140</v>
      </c>
      <c r="D258" s="162"/>
      <c r="E258" s="163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141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3" t="s">
        <v>159</v>
      </c>
      <c r="D259" s="162"/>
      <c r="E259" s="163">
        <v>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141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4" t="s">
        <v>146</v>
      </c>
      <c r="D260" s="164"/>
      <c r="E260" s="165">
        <v>1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141</v>
      </c>
      <c r="AH260" s="149">
        <v>1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33.75" outlineLevel="1" x14ac:dyDescent="0.2">
      <c r="A261" s="175">
        <v>37</v>
      </c>
      <c r="B261" s="176" t="s">
        <v>264</v>
      </c>
      <c r="C261" s="192" t="s">
        <v>265</v>
      </c>
      <c r="D261" s="177" t="s">
        <v>149</v>
      </c>
      <c r="E261" s="178">
        <v>1</v>
      </c>
      <c r="F261" s="179"/>
      <c r="G261" s="180">
        <f>ROUND(E261*F261,2)</f>
        <v>0</v>
      </c>
      <c r="H261" s="179"/>
      <c r="I261" s="180">
        <f>ROUND(E261*H261,2)</f>
        <v>0</v>
      </c>
      <c r="J261" s="179"/>
      <c r="K261" s="180">
        <f>ROUND(E261*J261,2)</f>
        <v>0</v>
      </c>
      <c r="L261" s="180">
        <v>15</v>
      </c>
      <c r="M261" s="180">
        <f>G261*(1+L261/100)</f>
        <v>0</v>
      </c>
      <c r="N261" s="180">
        <v>1.2999999999999999E-3</v>
      </c>
      <c r="O261" s="180">
        <f>ROUND(E261*N261,2)</f>
        <v>0</v>
      </c>
      <c r="P261" s="180">
        <v>0</v>
      </c>
      <c r="Q261" s="180">
        <f>ROUND(E261*P261,2)</f>
        <v>0</v>
      </c>
      <c r="R261" s="180" t="s">
        <v>248</v>
      </c>
      <c r="S261" s="180" t="s">
        <v>135</v>
      </c>
      <c r="T261" s="181" t="s">
        <v>135</v>
      </c>
      <c r="U261" s="158">
        <v>0</v>
      </c>
      <c r="V261" s="158">
        <f>ROUND(E261*U261,2)</f>
        <v>0</v>
      </c>
      <c r="W261" s="158"/>
      <c r="X261" s="158" t="s">
        <v>249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250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3" t="s">
        <v>140</v>
      </c>
      <c r="D262" s="162"/>
      <c r="E262" s="163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141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3" t="s">
        <v>159</v>
      </c>
      <c r="D263" s="162"/>
      <c r="E263" s="163">
        <v>1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141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4" t="s">
        <v>146</v>
      </c>
      <c r="D264" s="164"/>
      <c r="E264" s="165">
        <v>1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141</v>
      </c>
      <c r="AH264" s="149">
        <v>1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5">
        <v>38</v>
      </c>
      <c r="B265" s="176" t="s">
        <v>266</v>
      </c>
      <c r="C265" s="192" t="s">
        <v>267</v>
      </c>
      <c r="D265" s="177" t="s">
        <v>194</v>
      </c>
      <c r="E265" s="178">
        <v>1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15</v>
      </c>
      <c r="M265" s="180">
        <f>G265*(1+L265/100)</f>
        <v>0</v>
      </c>
      <c r="N265" s="180">
        <v>2.0000000000000001E-4</v>
      </c>
      <c r="O265" s="180">
        <f>ROUND(E265*N265,2)</f>
        <v>0</v>
      </c>
      <c r="P265" s="180">
        <v>0</v>
      </c>
      <c r="Q265" s="180">
        <f>ROUND(E265*P265,2)</f>
        <v>0</v>
      </c>
      <c r="R265" s="180"/>
      <c r="S265" s="180" t="s">
        <v>135</v>
      </c>
      <c r="T265" s="181" t="s">
        <v>135</v>
      </c>
      <c r="U265" s="158">
        <v>4.5</v>
      </c>
      <c r="V265" s="158">
        <f>ROUND(E265*U265,2)</f>
        <v>4.5</v>
      </c>
      <c r="W265" s="158"/>
      <c r="X265" s="158" t="s">
        <v>136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150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3" t="s">
        <v>159</v>
      </c>
      <c r="D266" s="162"/>
      <c r="E266" s="163">
        <v>1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141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3" t="s">
        <v>140</v>
      </c>
      <c r="D267" s="162"/>
      <c r="E267" s="163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141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4" t="s">
        <v>146</v>
      </c>
      <c r="D268" s="164"/>
      <c r="E268" s="165">
        <v>1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141</v>
      </c>
      <c r="AH268" s="149">
        <v>1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5">
        <v>39</v>
      </c>
      <c r="B269" s="176" t="s">
        <v>268</v>
      </c>
      <c r="C269" s="192" t="s">
        <v>269</v>
      </c>
      <c r="D269" s="177" t="s">
        <v>149</v>
      </c>
      <c r="E269" s="178">
        <v>1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15</v>
      </c>
      <c r="M269" s="180">
        <f>G269*(1+L269/100)</f>
        <v>0</v>
      </c>
      <c r="N269" s="180">
        <v>2.0000000000000002E-5</v>
      </c>
      <c r="O269" s="180">
        <f>ROUND(E269*N269,2)</f>
        <v>0</v>
      </c>
      <c r="P269" s="180">
        <v>0</v>
      </c>
      <c r="Q269" s="180">
        <f>ROUND(E269*P269,2)</f>
        <v>0</v>
      </c>
      <c r="R269" s="180"/>
      <c r="S269" s="180" t="s">
        <v>135</v>
      </c>
      <c r="T269" s="181" t="s">
        <v>135</v>
      </c>
      <c r="U269" s="158">
        <v>0.16800000000000001</v>
      </c>
      <c r="V269" s="158">
        <f>ROUND(E269*U269,2)</f>
        <v>0.17</v>
      </c>
      <c r="W269" s="158"/>
      <c r="X269" s="158" t="s">
        <v>136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150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3" t="s">
        <v>159</v>
      </c>
      <c r="D270" s="162"/>
      <c r="E270" s="163">
        <v>1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141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3" t="s">
        <v>140</v>
      </c>
      <c r="D271" s="162"/>
      <c r="E271" s="163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141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4" t="s">
        <v>146</v>
      </c>
      <c r="D272" s="164"/>
      <c r="E272" s="165">
        <v>1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141</v>
      </c>
      <c r="AH272" s="149">
        <v>1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75">
        <v>40</v>
      </c>
      <c r="B273" s="176" t="s">
        <v>270</v>
      </c>
      <c r="C273" s="192" t="s">
        <v>271</v>
      </c>
      <c r="D273" s="177" t="s">
        <v>149</v>
      </c>
      <c r="E273" s="178">
        <v>1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15</v>
      </c>
      <c r="M273" s="180">
        <f>G273*(1+L273/100)</f>
        <v>0</v>
      </c>
      <c r="N273" s="180">
        <v>8.0000000000000004E-4</v>
      </c>
      <c r="O273" s="180">
        <f>ROUND(E273*N273,2)</f>
        <v>0</v>
      </c>
      <c r="P273" s="180">
        <v>0</v>
      </c>
      <c r="Q273" s="180">
        <f>ROUND(E273*P273,2)</f>
        <v>0</v>
      </c>
      <c r="R273" s="180" t="s">
        <v>248</v>
      </c>
      <c r="S273" s="180" t="s">
        <v>135</v>
      </c>
      <c r="T273" s="181" t="s">
        <v>135</v>
      </c>
      <c r="U273" s="158">
        <v>0</v>
      </c>
      <c r="V273" s="158">
        <f>ROUND(E273*U273,2)</f>
        <v>0</v>
      </c>
      <c r="W273" s="158"/>
      <c r="X273" s="158" t="s">
        <v>249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250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93" t="s">
        <v>159</v>
      </c>
      <c r="D274" s="162"/>
      <c r="E274" s="163">
        <v>1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141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3" t="s">
        <v>140</v>
      </c>
      <c r="D275" s="162"/>
      <c r="E275" s="163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141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146</v>
      </c>
      <c r="D276" s="164"/>
      <c r="E276" s="165">
        <v>1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141</v>
      </c>
      <c r="AH276" s="149">
        <v>1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5">
        <v>41</v>
      </c>
      <c r="B277" s="176" t="s">
        <v>272</v>
      </c>
      <c r="C277" s="192" t="s">
        <v>273</v>
      </c>
      <c r="D277" s="177" t="s">
        <v>149</v>
      </c>
      <c r="E277" s="178">
        <v>1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15</v>
      </c>
      <c r="M277" s="180">
        <f>G277*(1+L277/100)</f>
        <v>0</v>
      </c>
      <c r="N277" s="180">
        <v>1.4999999999999999E-2</v>
      </c>
      <c r="O277" s="180">
        <f>ROUND(E277*N277,2)</f>
        <v>0.02</v>
      </c>
      <c r="P277" s="180">
        <v>0</v>
      </c>
      <c r="Q277" s="180">
        <f>ROUND(E277*P277,2)</f>
        <v>0</v>
      </c>
      <c r="R277" s="180"/>
      <c r="S277" s="180" t="s">
        <v>195</v>
      </c>
      <c r="T277" s="181" t="s">
        <v>135</v>
      </c>
      <c r="U277" s="158">
        <v>0</v>
      </c>
      <c r="V277" s="158">
        <f>ROUND(E277*U277,2)</f>
        <v>0</v>
      </c>
      <c r="W277" s="158"/>
      <c r="X277" s="158" t="s">
        <v>249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250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3" t="s">
        <v>140</v>
      </c>
      <c r="D278" s="162"/>
      <c r="E278" s="163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141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3" t="s">
        <v>159</v>
      </c>
      <c r="D279" s="162"/>
      <c r="E279" s="163">
        <v>1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141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4" t="s">
        <v>146</v>
      </c>
      <c r="D280" s="164"/>
      <c r="E280" s="165">
        <v>1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141</v>
      </c>
      <c r="AH280" s="149">
        <v>1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5">
        <v>42</v>
      </c>
      <c r="B281" s="176" t="s">
        <v>274</v>
      </c>
      <c r="C281" s="192" t="s">
        <v>275</v>
      </c>
      <c r="D281" s="177" t="s">
        <v>194</v>
      </c>
      <c r="E281" s="178">
        <v>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15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9.1999999999999998E-3</v>
      </c>
      <c r="Q281" s="180">
        <f>ROUND(E281*P281,2)</f>
        <v>0.01</v>
      </c>
      <c r="R281" s="180"/>
      <c r="S281" s="180" t="s">
        <v>135</v>
      </c>
      <c r="T281" s="181" t="s">
        <v>135</v>
      </c>
      <c r="U281" s="158">
        <v>0.46500000000000002</v>
      </c>
      <c r="V281" s="158">
        <f>ROUND(E281*U281,2)</f>
        <v>0.47</v>
      </c>
      <c r="W281" s="158"/>
      <c r="X281" s="158" t="s">
        <v>136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150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3" t="s">
        <v>276</v>
      </c>
      <c r="D282" s="162"/>
      <c r="E282" s="163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141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3" t="s">
        <v>277</v>
      </c>
      <c r="D283" s="162"/>
      <c r="E283" s="163">
        <v>1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141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4" t="s">
        <v>146</v>
      </c>
      <c r="D284" s="164"/>
      <c r="E284" s="165">
        <v>1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141</v>
      </c>
      <c r="AH284" s="149">
        <v>1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75">
        <v>43</v>
      </c>
      <c r="B285" s="176" t="s">
        <v>255</v>
      </c>
      <c r="C285" s="192" t="s">
        <v>256</v>
      </c>
      <c r="D285" s="177" t="s">
        <v>194</v>
      </c>
      <c r="E285" s="178">
        <v>1</v>
      </c>
      <c r="F285" s="179"/>
      <c r="G285" s="180">
        <f>ROUND(E285*F285,2)</f>
        <v>0</v>
      </c>
      <c r="H285" s="179"/>
      <c r="I285" s="180">
        <f>ROUND(E285*H285,2)</f>
        <v>0</v>
      </c>
      <c r="J285" s="179"/>
      <c r="K285" s="180">
        <f>ROUND(E285*J285,2)</f>
        <v>0</v>
      </c>
      <c r="L285" s="180">
        <v>15</v>
      </c>
      <c r="M285" s="180">
        <f>G285*(1+L285/100)</f>
        <v>0</v>
      </c>
      <c r="N285" s="180">
        <v>0</v>
      </c>
      <c r="O285" s="180">
        <f>ROUND(E285*N285,2)</f>
        <v>0</v>
      </c>
      <c r="P285" s="180">
        <v>8.5999999999999998E-4</v>
      </c>
      <c r="Q285" s="180">
        <f>ROUND(E285*P285,2)</f>
        <v>0</v>
      </c>
      <c r="R285" s="180"/>
      <c r="S285" s="180" t="s">
        <v>135</v>
      </c>
      <c r="T285" s="181" t="s">
        <v>135</v>
      </c>
      <c r="U285" s="158">
        <v>0.222</v>
      </c>
      <c r="V285" s="158">
        <f>ROUND(E285*U285,2)</f>
        <v>0.22</v>
      </c>
      <c r="W285" s="158"/>
      <c r="X285" s="158" t="s">
        <v>136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150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3" t="s">
        <v>276</v>
      </c>
      <c r="D286" s="162"/>
      <c r="E286" s="163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141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3" t="s">
        <v>277</v>
      </c>
      <c r="D287" s="162"/>
      <c r="E287" s="163">
        <v>1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141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146</v>
      </c>
      <c r="D288" s="164"/>
      <c r="E288" s="165">
        <v>1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141</v>
      </c>
      <c r="AH288" s="149">
        <v>1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5">
        <v>44</v>
      </c>
      <c r="B289" s="176" t="s">
        <v>278</v>
      </c>
      <c r="C289" s="192" t="s">
        <v>279</v>
      </c>
      <c r="D289" s="177" t="s">
        <v>194</v>
      </c>
      <c r="E289" s="178">
        <v>1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15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6.7000000000000004E-2</v>
      </c>
      <c r="Q289" s="180">
        <f>ROUND(E289*P289,2)</f>
        <v>7.0000000000000007E-2</v>
      </c>
      <c r="R289" s="180"/>
      <c r="S289" s="180" t="s">
        <v>135</v>
      </c>
      <c r="T289" s="181" t="s">
        <v>135</v>
      </c>
      <c r="U289" s="158">
        <v>0.31</v>
      </c>
      <c r="V289" s="158">
        <f>ROUND(E289*U289,2)</f>
        <v>0.31</v>
      </c>
      <c r="W289" s="158"/>
      <c r="X289" s="158" t="s">
        <v>136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150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3" t="s">
        <v>276</v>
      </c>
      <c r="D290" s="162"/>
      <c r="E290" s="163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141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3" t="s">
        <v>277</v>
      </c>
      <c r="D291" s="162"/>
      <c r="E291" s="163">
        <v>1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141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146</v>
      </c>
      <c r="D292" s="164"/>
      <c r="E292" s="165">
        <v>1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141</v>
      </c>
      <c r="AH292" s="149">
        <v>1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83">
        <v>45</v>
      </c>
      <c r="B293" s="184" t="s">
        <v>280</v>
      </c>
      <c r="C293" s="195" t="s">
        <v>281</v>
      </c>
      <c r="D293" s="185" t="s">
        <v>233</v>
      </c>
      <c r="E293" s="186">
        <v>6.8629999999999997E-2</v>
      </c>
      <c r="F293" s="187"/>
      <c r="G293" s="188">
        <f>ROUND(E293*F293,2)</f>
        <v>0</v>
      </c>
      <c r="H293" s="187"/>
      <c r="I293" s="188">
        <f>ROUND(E293*H293,2)</f>
        <v>0</v>
      </c>
      <c r="J293" s="187"/>
      <c r="K293" s="188">
        <f>ROUND(E293*J293,2)</f>
        <v>0</v>
      </c>
      <c r="L293" s="188">
        <v>15</v>
      </c>
      <c r="M293" s="188">
        <f>G293*(1+L293/100)</f>
        <v>0</v>
      </c>
      <c r="N293" s="188">
        <v>0</v>
      </c>
      <c r="O293" s="188">
        <f>ROUND(E293*N293,2)</f>
        <v>0</v>
      </c>
      <c r="P293" s="188">
        <v>0</v>
      </c>
      <c r="Q293" s="188">
        <f>ROUND(E293*P293,2)</f>
        <v>0</v>
      </c>
      <c r="R293" s="188"/>
      <c r="S293" s="188" t="s">
        <v>135</v>
      </c>
      <c r="T293" s="189" t="s">
        <v>135</v>
      </c>
      <c r="U293" s="158">
        <v>1.573</v>
      </c>
      <c r="V293" s="158">
        <f>ROUND(E293*U293,2)</f>
        <v>0.11</v>
      </c>
      <c r="W293" s="158"/>
      <c r="X293" s="158" t="s">
        <v>234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235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x14ac:dyDescent="0.2">
      <c r="A294" s="169" t="s">
        <v>130</v>
      </c>
      <c r="B294" s="170" t="s">
        <v>86</v>
      </c>
      <c r="C294" s="191" t="s">
        <v>87</v>
      </c>
      <c r="D294" s="171"/>
      <c r="E294" s="172"/>
      <c r="F294" s="173"/>
      <c r="G294" s="173">
        <f>SUMIF(AG295:AG297,"&lt;&gt;NOR",G295:G297)</f>
        <v>0</v>
      </c>
      <c r="H294" s="173"/>
      <c r="I294" s="173">
        <f>SUM(I295:I297)</f>
        <v>0</v>
      </c>
      <c r="J294" s="173"/>
      <c r="K294" s="173">
        <f>SUM(K295:K297)</f>
        <v>0</v>
      </c>
      <c r="L294" s="173"/>
      <c r="M294" s="173">
        <f>SUM(M295:M297)</f>
        <v>0</v>
      </c>
      <c r="N294" s="173"/>
      <c r="O294" s="173">
        <f>SUM(O295:O297)</f>
        <v>0</v>
      </c>
      <c r="P294" s="173"/>
      <c r="Q294" s="173">
        <f>SUM(Q295:Q297)</f>
        <v>7.0000000000000007E-2</v>
      </c>
      <c r="R294" s="173"/>
      <c r="S294" s="173"/>
      <c r="T294" s="174"/>
      <c r="U294" s="168"/>
      <c r="V294" s="168">
        <f>SUM(V295:V297)</f>
        <v>9.5499999999999989</v>
      </c>
      <c r="W294" s="168"/>
      <c r="X294" s="168"/>
      <c r="AG294" t="s">
        <v>131</v>
      </c>
    </row>
    <row r="295" spans="1:60" outlineLevel="1" x14ac:dyDescent="0.2">
      <c r="A295" s="183">
        <v>46</v>
      </c>
      <c r="B295" s="184" t="s">
        <v>282</v>
      </c>
      <c r="C295" s="195" t="s">
        <v>283</v>
      </c>
      <c r="D295" s="185" t="s">
        <v>149</v>
      </c>
      <c r="E295" s="186">
        <v>1</v>
      </c>
      <c r="F295" s="187"/>
      <c r="G295" s="188">
        <f>ROUND(E295*F295,2)</f>
        <v>0</v>
      </c>
      <c r="H295" s="187"/>
      <c r="I295" s="188">
        <f>ROUND(E295*H295,2)</f>
        <v>0</v>
      </c>
      <c r="J295" s="187"/>
      <c r="K295" s="188">
        <f>ROUND(E295*J295,2)</f>
        <v>0</v>
      </c>
      <c r="L295" s="188">
        <v>15</v>
      </c>
      <c r="M295" s="188">
        <f>G295*(1+L295/100)</f>
        <v>0</v>
      </c>
      <c r="N295" s="188">
        <v>6.0000000000000002E-5</v>
      </c>
      <c r="O295" s="188">
        <f>ROUND(E295*N295,2)</f>
        <v>0</v>
      </c>
      <c r="P295" s="188">
        <v>6.5049999999999997E-2</v>
      </c>
      <c r="Q295" s="188">
        <f>ROUND(E295*P295,2)</f>
        <v>7.0000000000000007E-2</v>
      </c>
      <c r="R295" s="188"/>
      <c r="S295" s="188" t="s">
        <v>195</v>
      </c>
      <c r="T295" s="189" t="s">
        <v>196</v>
      </c>
      <c r="U295" s="158">
        <v>0.438</v>
      </c>
      <c r="V295" s="158">
        <f>ROUND(E295*U295,2)</f>
        <v>0.44</v>
      </c>
      <c r="W295" s="158"/>
      <c r="X295" s="158" t="s">
        <v>136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150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83">
        <v>47</v>
      </c>
      <c r="B296" s="184" t="s">
        <v>284</v>
      </c>
      <c r="C296" s="195" t="s">
        <v>285</v>
      </c>
      <c r="D296" s="185" t="s">
        <v>194</v>
      </c>
      <c r="E296" s="186">
        <v>1</v>
      </c>
      <c r="F296" s="187"/>
      <c r="G296" s="188">
        <f>ROUND(E296*F296,2)</f>
        <v>0</v>
      </c>
      <c r="H296" s="187"/>
      <c r="I296" s="188">
        <f>ROUND(E296*H296,2)</f>
        <v>0</v>
      </c>
      <c r="J296" s="187"/>
      <c r="K296" s="188">
        <f>ROUND(E296*J296,2)</f>
        <v>0</v>
      </c>
      <c r="L296" s="188">
        <v>15</v>
      </c>
      <c r="M296" s="188">
        <f>G296*(1+L296/100)</f>
        <v>0</v>
      </c>
      <c r="N296" s="188">
        <v>7.3999999999999999E-4</v>
      </c>
      <c r="O296" s="188">
        <f>ROUND(E296*N296,2)</f>
        <v>0</v>
      </c>
      <c r="P296" s="188">
        <v>0</v>
      </c>
      <c r="Q296" s="188">
        <f>ROUND(E296*P296,2)</f>
        <v>0</v>
      </c>
      <c r="R296" s="188"/>
      <c r="S296" s="188" t="s">
        <v>135</v>
      </c>
      <c r="T296" s="189" t="s">
        <v>135</v>
      </c>
      <c r="U296" s="158">
        <v>9.1110000000000007</v>
      </c>
      <c r="V296" s="158">
        <f>ROUND(E296*U296,2)</f>
        <v>9.11</v>
      </c>
      <c r="W296" s="158"/>
      <c r="X296" s="158" t="s">
        <v>136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150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83">
        <v>48</v>
      </c>
      <c r="B297" s="184" t="s">
        <v>286</v>
      </c>
      <c r="C297" s="195" t="s">
        <v>287</v>
      </c>
      <c r="D297" s="185" t="s">
        <v>194</v>
      </c>
      <c r="E297" s="186">
        <v>1</v>
      </c>
      <c r="F297" s="187"/>
      <c r="G297" s="188">
        <f>ROUND(E297*F297,2)</f>
        <v>0</v>
      </c>
      <c r="H297" s="187"/>
      <c r="I297" s="188">
        <f>ROUND(E297*H297,2)</f>
        <v>0</v>
      </c>
      <c r="J297" s="187"/>
      <c r="K297" s="188">
        <f>ROUND(E297*J297,2)</f>
        <v>0</v>
      </c>
      <c r="L297" s="188">
        <v>15</v>
      </c>
      <c r="M297" s="188">
        <f>G297*(1+L297/100)</f>
        <v>0</v>
      </c>
      <c r="N297" s="188">
        <v>0</v>
      </c>
      <c r="O297" s="188">
        <f>ROUND(E297*N297,2)</f>
        <v>0</v>
      </c>
      <c r="P297" s="188">
        <v>0</v>
      </c>
      <c r="Q297" s="188">
        <f>ROUND(E297*P297,2)</f>
        <v>0</v>
      </c>
      <c r="R297" s="188"/>
      <c r="S297" s="188" t="s">
        <v>195</v>
      </c>
      <c r="T297" s="189" t="s">
        <v>196</v>
      </c>
      <c r="U297" s="158">
        <v>0</v>
      </c>
      <c r="V297" s="158">
        <f>ROUND(E297*U297,2)</f>
        <v>0</v>
      </c>
      <c r="W297" s="158"/>
      <c r="X297" s="158" t="s">
        <v>249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250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x14ac:dyDescent="0.2">
      <c r="A298" s="169" t="s">
        <v>130</v>
      </c>
      <c r="B298" s="170" t="s">
        <v>88</v>
      </c>
      <c r="C298" s="191" t="s">
        <v>89</v>
      </c>
      <c r="D298" s="171"/>
      <c r="E298" s="172"/>
      <c r="F298" s="173"/>
      <c r="G298" s="173">
        <f>SUMIF(AG299:AG300,"&lt;&gt;NOR",G299:G300)</f>
        <v>0</v>
      </c>
      <c r="H298" s="173"/>
      <c r="I298" s="173">
        <f>SUM(I299:I300)</f>
        <v>0</v>
      </c>
      <c r="J298" s="173"/>
      <c r="K298" s="173">
        <f>SUM(K299:K300)</f>
        <v>0</v>
      </c>
      <c r="L298" s="173"/>
      <c r="M298" s="173">
        <f>SUM(M299:M300)</f>
        <v>0</v>
      </c>
      <c r="N298" s="173"/>
      <c r="O298" s="173">
        <f>SUM(O299:O300)</f>
        <v>0</v>
      </c>
      <c r="P298" s="173"/>
      <c r="Q298" s="173">
        <f>SUM(Q299:Q300)</f>
        <v>0</v>
      </c>
      <c r="R298" s="173"/>
      <c r="S298" s="173"/>
      <c r="T298" s="174"/>
      <c r="U298" s="168"/>
      <c r="V298" s="168">
        <f>SUM(V299:V300)</f>
        <v>0</v>
      </c>
      <c r="W298" s="168"/>
      <c r="X298" s="168"/>
      <c r="AG298" t="s">
        <v>131</v>
      </c>
    </row>
    <row r="299" spans="1:60" ht="22.5" outlineLevel="1" x14ac:dyDescent="0.2">
      <c r="A299" s="175">
        <v>49</v>
      </c>
      <c r="B299" s="176" t="s">
        <v>288</v>
      </c>
      <c r="C299" s="192" t="s">
        <v>289</v>
      </c>
      <c r="D299" s="177" t="s">
        <v>194</v>
      </c>
      <c r="E299" s="178">
        <v>2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15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/>
      <c r="S299" s="180" t="s">
        <v>195</v>
      </c>
      <c r="T299" s="181" t="s">
        <v>196</v>
      </c>
      <c r="U299" s="158">
        <v>0</v>
      </c>
      <c r="V299" s="158">
        <f>ROUND(E299*U299,2)</f>
        <v>0</v>
      </c>
      <c r="W299" s="158"/>
      <c r="X299" s="158" t="s">
        <v>136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150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t="22.5" outlineLevel="1" x14ac:dyDescent="0.2">
      <c r="A300" s="156"/>
      <c r="B300" s="157"/>
      <c r="C300" s="259" t="s">
        <v>238</v>
      </c>
      <c r="D300" s="260"/>
      <c r="E300" s="260"/>
      <c r="F300" s="260"/>
      <c r="G300" s="260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139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82" t="str">
        <f>C300</f>
        <v>Kompletní dodávka a montáž včetně uvedení do provozu, prostupů, zaškolení, seřízení, zkoušek dle příslušných ČSN a dalších pomocných prací a zednických přípomocí</v>
      </c>
      <c r="BB300" s="149"/>
      <c r="BC300" s="149"/>
      <c r="BD300" s="149"/>
      <c r="BE300" s="149"/>
      <c r="BF300" s="149"/>
      <c r="BG300" s="149"/>
      <c r="BH300" s="149"/>
    </row>
    <row r="301" spans="1:60" x14ac:dyDescent="0.2">
      <c r="A301" s="169" t="s">
        <v>130</v>
      </c>
      <c r="B301" s="170" t="s">
        <v>90</v>
      </c>
      <c r="C301" s="191" t="s">
        <v>91</v>
      </c>
      <c r="D301" s="171"/>
      <c r="E301" s="172"/>
      <c r="F301" s="173"/>
      <c r="G301" s="173">
        <f>SUMIF(AG302:AG345,"&lt;&gt;NOR",G302:G345)</f>
        <v>0</v>
      </c>
      <c r="H301" s="173"/>
      <c r="I301" s="173">
        <f>SUM(I302:I345)</f>
        <v>0</v>
      </c>
      <c r="J301" s="173"/>
      <c r="K301" s="173">
        <f>SUM(K302:K345)</f>
        <v>0</v>
      </c>
      <c r="L301" s="173"/>
      <c r="M301" s="173">
        <f>SUM(M302:M345)</f>
        <v>0</v>
      </c>
      <c r="N301" s="173"/>
      <c r="O301" s="173">
        <f>SUM(O302:O345)</f>
        <v>0.03</v>
      </c>
      <c r="P301" s="173"/>
      <c r="Q301" s="173">
        <f>SUM(Q302:Q345)</f>
        <v>0.18000000000000002</v>
      </c>
      <c r="R301" s="173"/>
      <c r="S301" s="173"/>
      <c r="T301" s="174"/>
      <c r="U301" s="168"/>
      <c r="V301" s="168">
        <f>SUM(V302:V345)</f>
        <v>6.34</v>
      </c>
      <c r="W301" s="168"/>
      <c r="X301" s="168"/>
      <c r="AG301" t="s">
        <v>131</v>
      </c>
    </row>
    <row r="302" spans="1:60" outlineLevel="1" x14ac:dyDescent="0.2">
      <c r="A302" s="175">
        <v>50</v>
      </c>
      <c r="B302" s="176" t="s">
        <v>290</v>
      </c>
      <c r="C302" s="192" t="s">
        <v>291</v>
      </c>
      <c r="D302" s="177" t="s">
        <v>149</v>
      </c>
      <c r="E302" s="178">
        <v>1</v>
      </c>
      <c r="F302" s="179"/>
      <c r="G302" s="180">
        <f>ROUND(E302*F302,2)</f>
        <v>0</v>
      </c>
      <c r="H302" s="179"/>
      <c r="I302" s="180">
        <f>ROUND(E302*H302,2)</f>
        <v>0</v>
      </c>
      <c r="J302" s="179"/>
      <c r="K302" s="180">
        <f>ROUND(E302*J302,2)</f>
        <v>0</v>
      </c>
      <c r="L302" s="180">
        <v>15</v>
      </c>
      <c r="M302" s="180">
        <f>G302*(1+L302/100)</f>
        <v>0</v>
      </c>
      <c r="N302" s="180">
        <v>0</v>
      </c>
      <c r="O302" s="180">
        <f>ROUND(E302*N302,2)</f>
        <v>0</v>
      </c>
      <c r="P302" s="180">
        <v>0.17399999999999999</v>
      </c>
      <c r="Q302" s="180">
        <f>ROUND(E302*P302,2)</f>
        <v>0.17</v>
      </c>
      <c r="R302" s="180"/>
      <c r="S302" s="180" t="s">
        <v>135</v>
      </c>
      <c r="T302" s="181" t="s">
        <v>135</v>
      </c>
      <c r="U302" s="158">
        <v>0.95</v>
      </c>
      <c r="V302" s="158">
        <f>ROUND(E302*U302,2)</f>
        <v>0.95</v>
      </c>
      <c r="W302" s="158"/>
      <c r="X302" s="158" t="s">
        <v>136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150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3" t="s">
        <v>140</v>
      </c>
      <c r="D303" s="162"/>
      <c r="E303" s="163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141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3" t="s">
        <v>158</v>
      </c>
      <c r="D304" s="162"/>
      <c r="E304" s="163">
        <v>1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141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94" t="s">
        <v>146</v>
      </c>
      <c r="D305" s="164"/>
      <c r="E305" s="165">
        <v>1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141</v>
      </c>
      <c r="AH305" s="149">
        <v>1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5">
        <v>51</v>
      </c>
      <c r="B306" s="176" t="s">
        <v>292</v>
      </c>
      <c r="C306" s="192" t="s">
        <v>293</v>
      </c>
      <c r="D306" s="177" t="s">
        <v>149</v>
      </c>
      <c r="E306" s="178">
        <v>3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15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1.8E-3</v>
      </c>
      <c r="Q306" s="180">
        <f>ROUND(E306*P306,2)</f>
        <v>0.01</v>
      </c>
      <c r="R306" s="180"/>
      <c r="S306" s="180" t="s">
        <v>135</v>
      </c>
      <c r="T306" s="181" t="s">
        <v>135</v>
      </c>
      <c r="U306" s="158">
        <v>0.11</v>
      </c>
      <c r="V306" s="158">
        <f>ROUND(E306*U306,2)</f>
        <v>0.33</v>
      </c>
      <c r="W306" s="158"/>
      <c r="X306" s="158" t="s">
        <v>136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150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93" t="s">
        <v>140</v>
      </c>
      <c r="D307" s="162"/>
      <c r="E307" s="163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141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3" t="s">
        <v>225</v>
      </c>
      <c r="D308" s="162"/>
      <c r="E308" s="163">
        <v>1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141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3" t="s">
        <v>222</v>
      </c>
      <c r="D309" s="162"/>
      <c r="E309" s="163">
        <v>2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141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4" t="s">
        <v>146</v>
      </c>
      <c r="D310" s="164"/>
      <c r="E310" s="165">
        <v>3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141</v>
      </c>
      <c r="AH310" s="149">
        <v>1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5">
        <v>52</v>
      </c>
      <c r="B311" s="176" t="s">
        <v>294</v>
      </c>
      <c r="C311" s="192" t="s">
        <v>295</v>
      </c>
      <c r="D311" s="177" t="s">
        <v>149</v>
      </c>
      <c r="E311" s="178">
        <v>2</v>
      </c>
      <c r="F311" s="179"/>
      <c r="G311" s="180">
        <f>ROUND(E311*F311,2)</f>
        <v>0</v>
      </c>
      <c r="H311" s="179"/>
      <c r="I311" s="180">
        <f>ROUND(E311*H311,2)</f>
        <v>0</v>
      </c>
      <c r="J311" s="179"/>
      <c r="K311" s="180">
        <f>ROUND(E311*J311,2)</f>
        <v>0</v>
      </c>
      <c r="L311" s="180">
        <v>15</v>
      </c>
      <c r="M311" s="180">
        <f>G311*(1+L311/100)</f>
        <v>0</v>
      </c>
      <c r="N311" s="180">
        <v>0</v>
      </c>
      <c r="O311" s="180">
        <f>ROUND(E311*N311,2)</f>
        <v>0</v>
      </c>
      <c r="P311" s="180">
        <v>0</v>
      </c>
      <c r="Q311" s="180">
        <f>ROUND(E311*P311,2)</f>
        <v>0</v>
      </c>
      <c r="R311" s="180"/>
      <c r="S311" s="180" t="s">
        <v>135</v>
      </c>
      <c r="T311" s="181" t="s">
        <v>135</v>
      </c>
      <c r="U311" s="158">
        <v>1.45</v>
      </c>
      <c r="V311" s="158">
        <f>ROUND(E311*U311,2)</f>
        <v>2.9</v>
      </c>
      <c r="W311" s="158"/>
      <c r="X311" s="158" t="s">
        <v>136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150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3" t="s">
        <v>140</v>
      </c>
      <c r="D312" s="162"/>
      <c r="E312" s="163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141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3" t="s">
        <v>222</v>
      </c>
      <c r="D313" s="162"/>
      <c r="E313" s="163">
        <v>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141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4" t="s">
        <v>146</v>
      </c>
      <c r="D314" s="164"/>
      <c r="E314" s="165">
        <v>2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141</v>
      </c>
      <c r="AH314" s="149">
        <v>1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5">
        <v>53</v>
      </c>
      <c r="B315" s="176" t="s">
        <v>296</v>
      </c>
      <c r="C315" s="192" t="s">
        <v>297</v>
      </c>
      <c r="D315" s="177" t="s">
        <v>149</v>
      </c>
      <c r="E315" s="178">
        <v>1</v>
      </c>
      <c r="F315" s="179"/>
      <c r="G315" s="180">
        <f>ROUND(E315*F315,2)</f>
        <v>0</v>
      </c>
      <c r="H315" s="179"/>
      <c r="I315" s="180">
        <f>ROUND(E315*H315,2)</f>
        <v>0</v>
      </c>
      <c r="J315" s="179"/>
      <c r="K315" s="180">
        <f>ROUND(E315*J315,2)</f>
        <v>0</v>
      </c>
      <c r="L315" s="180">
        <v>15</v>
      </c>
      <c r="M315" s="180">
        <f>G315*(1+L315/100)</f>
        <v>0</v>
      </c>
      <c r="N315" s="180">
        <v>1.7999999999999999E-2</v>
      </c>
      <c r="O315" s="180">
        <f>ROUND(E315*N315,2)</f>
        <v>0.02</v>
      </c>
      <c r="P315" s="180">
        <v>0</v>
      </c>
      <c r="Q315" s="180">
        <f>ROUND(E315*P315,2)</f>
        <v>0</v>
      </c>
      <c r="R315" s="180" t="s">
        <v>248</v>
      </c>
      <c r="S315" s="180" t="s">
        <v>135</v>
      </c>
      <c r="T315" s="181" t="s">
        <v>135</v>
      </c>
      <c r="U315" s="158">
        <v>0</v>
      </c>
      <c r="V315" s="158">
        <f>ROUND(E315*U315,2)</f>
        <v>0</v>
      </c>
      <c r="W315" s="158"/>
      <c r="X315" s="158" t="s">
        <v>249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250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3" t="s">
        <v>140</v>
      </c>
      <c r="D316" s="162"/>
      <c r="E316" s="163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141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3" t="s">
        <v>298</v>
      </c>
      <c r="D317" s="162"/>
      <c r="E317" s="163">
        <v>1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141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4" t="s">
        <v>146</v>
      </c>
      <c r="D318" s="164"/>
      <c r="E318" s="165">
        <v>1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141</v>
      </c>
      <c r="AH318" s="149">
        <v>1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5">
        <v>54</v>
      </c>
      <c r="B319" s="176" t="s">
        <v>299</v>
      </c>
      <c r="C319" s="192" t="s">
        <v>300</v>
      </c>
      <c r="D319" s="177" t="s">
        <v>149</v>
      </c>
      <c r="E319" s="178">
        <v>1</v>
      </c>
      <c r="F319" s="179"/>
      <c r="G319" s="180">
        <f>ROUND(E319*F319,2)</f>
        <v>0</v>
      </c>
      <c r="H319" s="179"/>
      <c r="I319" s="180">
        <f>ROUND(E319*H319,2)</f>
        <v>0</v>
      </c>
      <c r="J319" s="179"/>
      <c r="K319" s="180">
        <f>ROUND(E319*J319,2)</f>
        <v>0</v>
      </c>
      <c r="L319" s="180">
        <v>15</v>
      </c>
      <c r="M319" s="180">
        <f>G319*(1+L319/100)</f>
        <v>0</v>
      </c>
      <c r="N319" s="180">
        <v>1.4E-2</v>
      </c>
      <c r="O319" s="180">
        <f>ROUND(E319*N319,2)</f>
        <v>0.01</v>
      </c>
      <c r="P319" s="180">
        <v>0</v>
      </c>
      <c r="Q319" s="180">
        <f>ROUND(E319*P319,2)</f>
        <v>0</v>
      </c>
      <c r="R319" s="180" t="s">
        <v>248</v>
      </c>
      <c r="S319" s="180" t="s">
        <v>135</v>
      </c>
      <c r="T319" s="181" t="s">
        <v>135</v>
      </c>
      <c r="U319" s="158">
        <v>0</v>
      </c>
      <c r="V319" s="158">
        <f>ROUND(E319*U319,2)</f>
        <v>0</v>
      </c>
      <c r="W319" s="158"/>
      <c r="X319" s="158" t="s">
        <v>249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250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3" t="s">
        <v>140</v>
      </c>
      <c r="D320" s="162"/>
      <c r="E320" s="163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141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3" t="s">
        <v>298</v>
      </c>
      <c r="D321" s="162"/>
      <c r="E321" s="163">
        <v>1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141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146</v>
      </c>
      <c r="D322" s="164"/>
      <c r="E322" s="165">
        <v>1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141</v>
      </c>
      <c r="AH322" s="149">
        <v>1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5">
        <v>55</v>
      </c>
      <c r="B323" s="176" t="s">
        <v>301</v>
      </c>
      <c r="C323" s="192" t="s">
        <v>302</v>
      </c>
      <c r="D323" s="177" t="s">
        <v>149</v>
      </c>
      <c r="E323" s="178">
        <v>2</v>
      </c>
      <c r="F323" s="179"/>
      <c r="G323" s="180">
        <f>ROUND(E323*F323,2)</f>
        <v>0</v>
      </c>
      <c r="H323" s="179"/>
      <c r="I323" s="180">
        <f>ROUND(E323*H323,2)</f>
        <v>0</v>
      </c>
      <c r="J323" s="179"/>
      <c r="K323" s="180">
        <f>ROUND(E323*J323,2)</f>
        <v>0</v>
      </c>
      <c r="L323" s="180">
        <v>15</v>
      </c>
      <c r="M323" s="180">
        <f>G323*(1+L323/100)</f>
        <v>0</v>
      </c>
      <c r="N323" s="180">
        <v>0</v>
      </c>
      <c r="O323" s="180">
        <f>ROUND(E323*N323,2)</f>
        <v>0</v>
      </c>
      <c r="P323" s="180">
        <v>0</v>
      </c>
      <c r="Q323" s="180">
        <f>ROUND(E323*P323,2)</f>
        <v>0</v>
      </c>
      <c r="R323" s="180"/>
      <c r="S323" s="180" t="s">
        <v>135</v>
      </c>
      <c r="T323" s="181" t="s">
        <v>135</v>
      </c>
      <c r="U323" s="158">
        <v>0.77500000000000002</v>
      </c>
      <c r="V323" s="158">
        <f>ROUND(E323*U323,2)</f>
        <v>1.55</v>
      </c>
      <c r="W323" s="158"/>
      <c r="X323" s="158" t="s">
        <v>136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150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3" t="s">
        <v>140</v>
      </c>
      <c r="D324" s="162"/>
      <c r="E324" s="163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141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93" t="s">
        <v>222</v>
      </c>
      <c r="D325" s="162"/>
      <c r="E325" s="163">
        <v>2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141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4" t="s">
        <v>146</v>
      </c>
      <c r="D326" s="164"/>
      <c r="E326" s="165">
        <v>2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141</v>
      </c>
      <c r="AH326" s="149">
        <v>1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5">
        <v>56</v>
      </c>
      <c r="B327" s="176" t="s">
        <v>303</v>
      </c>
      <c r="C327" s="192" t="s">
        <v>304</v>
      </c>
      <c r="D327" s="177" t="s">
        <v>149</v>
      </c>
      <c r="E327" s="178">
        <v>2</v>
      </c>
      <c r="F327" s="179"/>
      <c r="G327" s="180">
        <f>ROUND(E327*F327,2)</f>
        <v>0</v>
      </c>
      <c r="H327" s="179"/>
      <c r="I327" s="180">
        <f>ROUND(E327*H327,2)</f>
        <v>0</v>
      </c>
      <c r="J327" s="179"/>
      <c r="K327" s="180">
        <f>ROUND(E327*J327,2)</f>
        <v>0</v>
      </c>
      <c r="L327" s="180">
        <v>15</v>
      </c>
      <c r="M327" s="180">
        <f>G327*(1+L327/100)</f>
        <v>0</v>
      </c>
      <c r="N327" s="180">
        <v>7.5000000000000002E-4</v>
      </c>
      <c r="O327" s="180">
        <f>ROUND(E327*N327,2)</f>
        <v>0</v>
      </c>
      <c r="P327" s="180">
        <v>0</v>
      </c>
      <c r="Q327" s="180">
        <f>ROUND(E327*P327,2)</f>
        <v>0</v>
      </c>
      <c r="R327" s="180" t="s">
        <v>248</v>
      </c>
      <c r="S327" s="180" t="s">
        <v>135</v>
      </c>
      <c r="T327" s="181" t="s">
        <v>135</v>
      </c>
      <c r="U327" s="158">
        <v>0</v>
      </c>
      <c r="V327" s="158">
        <f>ROUND(E327*U327,2)</f>
        <v>0</v>
      </c>
      <c r="W327" s="158"/>
      <c r="X327" s="158" t="s">
        <v>249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250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259" t="s">
        <v>305</v>
      </c>
      <c r="D328" s="260"/>
      <c r="E328" s="260"/>
      <c r="F328" s="260"/>
      <c r="G328" s="260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139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61" t="s">
        <v>306</v>
      </c>
      <c r="D329" s="262"/>
      <c r="E329" s="262"/>
      <c r="F329" s="262"/>
      <c r="G329" s="262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139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3" t="s">
        <v>140</v>
      </c>
      <c r="D330" s="162"/>
      <c r="E330" s="163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141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3" t="s">
        <v>222</v>
      </c>
      <c r="D331" s="162"/>
      <c r="E331" s="163">
        <v>2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141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146</v>
      </c>
      <c r="D332" s="164"/>
      <c r="E332" s="165">
        <v>2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141</v>
      </c>
      <c r="AH332" s="149">
        <v>1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5">
        <v>57</v>
      </c>
      <c r="B333" s="176" t="s">
        <v>307</v>
      </c>
      <c r="C333" s="192" t="s">
        <v>308</v>
      </c>
      <c r="D333" s="177" t="s">
        <v>149</v>
      </c>
      <c r="E333" s="178">
        <v>2</v>
      </c>
      <c r="F333" s="179"/>
      <c r="G333" s="180">
        <f>ROUND(E333*F333,2)</f>
        <v>0</v>
      </c>
      <c r="H333" s="179"/>
      <c r="I333" s="180">
        <f>ROUND(E333*H333,2)</f>
        <v>0</v>
      </c>
      <c r="J333" s="179"/>
      <c r="K333" s="180">
        <f>ROUND(E333*J333,2)</f>
        <v>0</v>
      </c>
      <c r="L333" s="180">
        <v>15</v>
      </c>
      <c r="M333" s="180">
        <f>G333*(1+L333/100)</f>
        <v>0</v>
      </c>
      <c r="N333" s="180">
        <v>1.0000000000000001E-5</v>
      </c>
      <c r="O333" s="180">
        <f>ROUND(E333*N333,2)</f>
        <v>0</v>
      </c>
      <c r="P333" s="180">
        <v>0</v>
      </c>
      <c r="Q333" s="180">
        <f>ROUND(E333*P333,2)</f>
        <v>0</v>
      </c>
      <c r="R333" s="180"/>
      <c r="S333" s="180" t="s">
        <v>135</v>
      </c>
      <c r="T333" s="181" t="s">
        <v>135</v>
      </c>
      <c r="U333" s="158">
        <v>0.26</v>
      </c>
      <c r="V333" s="158">
        <f>ROUND(E333*U333,2)</f>
        <v>0.52</v>
      </c>
      <c r="W333" s="158"/>
      <c r="X333" s="158" t="s">
        <v>136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150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3" t="s">
        <v>140</v>
      </c>
      <c r="D334" s="162"/>
      <c r="E334" s="163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141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3" t="s">
        <v>222</v>
      </c>
      <c r="D335" s="162"/>
      <c r="E335" s="163">
        <v>2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141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4" t="s">
        <v>146</v>
      </c>
      <c r="D336" s="164"/>
      <c r="E336" s="165">
        <v>2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141</v>
      </c>
      <c r="AH336" s="149">
        <v>1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75">
        <v>58</v>
      </c>
      <c r="B337" s="176" t="s">
        <v>309</v>
      </c>
      <c r="C337" s="192" t="s">
        <v>310</v>
      </c>
      <c r="D337" s="177" t="s">
        <v>149</v>
      </c>
      <c r="E337" s="178">
        <v>1</v>
      </c>
      <c r="F337" s="179"/>
      <c r="G337" s="180">
        <f>ROUND(E337*F337,2)</f>
        <v>0</v>
      </c>
      <c r="H337" s="179"/>
      <c r="I337" s="180">
        <f>ROUND(E337*H337,2)</f>
        <v>0</v>
      </c>
      <c r="J337" s="179"/>
      <c r="K337" s="180">
        <f>ROUND(E337*J337,2)</f>
        <v>0</v>
      </c>
      <c r="L337" s="180">
        <v>15</v>
      </c>
      <c r="M337" s="180">
        <f>G337*(1+L337/100)</f>
        <v>0</v>
      </c>
      <c r="N337" s="180">
        <v>1.07E-3</v>
      </c>
      <c r="O337" s="180">
        <f>ROUND(E337*N337,2)</f>
        <v>0</v>
      </c>
      <c r="P337" s="180">
        <v>0</v>
      </c>
      <c r="Q337" s="180">
        <f>ROUND(E337*P337,2)</f>
        <v>0</v>
      </c>
      <c r="R337" s="180" t="s">
        <v>248</v>
      </c>
      <c r="S337" s="180" t="s">
        <v>135</v>
      </c>
      <c r="T337" s="181" t="s">
        <v>135</v>
      </c>
      <c r="U337" s="158">
        <v>0</v>
      </c>
      <c r="V337" s="158">
        <f>ROUND(E337*U337,2)</f>
        <v>0</v>
      </c>
      <c r="W337" s="158"/>
      <c r="X337" s="158" t="s">
        <v>249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250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3" t="s">
        <v>140</v>
      </c>
      <c r="D338" s="162"/>
      <c r="E338" s="163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141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3" t="s">
        <v>298</v>
      </c>
      <c r="D339" s="162"/>
      <c r="E339" s="163">
        <v>1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141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4" t="s">
        <v>146</v>
      </c>
      <c r="D340" s="164"/>
      <c r="E340" s="165">
        <v>1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141</v>
      </c>
      <c r="AH340" s="149">
        <v>1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75">
        <v>59</v>
      </c>
      <c r="B341" s="176" t="s">
        <v>311</v>
      </c>
      <c r="C341" s="192" t="s">
        <v>312</v>
      </c>
      <c r="D341" s="177" t="s">
        <v>149</v>
      </c>
      <c r="E341" s="178">
        <v>1</v>
      </c>
      <c r="F341" s="179"/>
      <c r="G341" s="180">
        <f>ROUND(E341*F341,2)</f>
        <v>0</v>
      </c>
      <c r="H341" s="179"/>
      <c r="I341" s="180">
        <f>ROUND(E341*H341,2)</f>
        <v>0</v>
      </c>
      <c r="J341" s="179"/>
      <c r="K341" s="180">
        <f>ROUND(E341*J341,2)</f>
        <v>0</v>
      </c>
      <c r="L341" s="180">
        <v>15</v>
      </c>
      <c r="M341" s="180">
        <f>G341*(1+L341/100)</f>
        <v>0</v>
      </c>
      <c r="N341" s="180">
        <v>8.0000000000000004E-4</v>
      </c>
      <c r="O341" s="180">
        <f>ROUND(E341*N341,2)</f>
        <v>0</v>
      </c>
      <c r="P341" s="180">
        <v>0</v>
      </c>
      <c r="Q341" s="180">
        <f>ROUND(E341*P341,2)</f>
        <v>0</v>
      </c>
      <c r="R341" s="180" t="s">
        <v>248</v>
      </c>
      <c r="S341" s="180" t="s">
        <v>135</v>
      </c>
      <c r="T341" s="181" t="s">
        <v>135</v>
      </c>
      <c r="U341" s="158">
        <v>0</v>
      </c>
      <c r="V341" s="158">
        <f>ROUND(E341*U341,2)</f>
        <v>0</v>
      </c>
      <c r="W341" s="158"/>
      <c r="X341" s="158" t="s">
        <v>249</v>
      </c>
      <c r="Y341" s="149"/>
      <c r="Z341" s="149"/>
      <c r="AA341" s="149"/>
      <c r="AB341" s="149"/>
      <c r="AC341" s="149"/>
      <c r="AD341" s="149"/>
      <c r="AE341" s="149"/>
      <c r="AF341" s="149"/>
      <c r="AG341" s="149" t="s">
        <v>250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3" t="s">
        <v>140</v>
      </c>
      <c r="D342" s="162"/>
      <c r="E342" s="163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141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3" t="s">
        <v>298</v>
      </c>
      <c r="D343" s="162"/>
      <c r="E343" s="163">
        <v>1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141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4" t="s">
        <v>146</v>
      </c>
      <c r="D344" s="164"/>
      <c r="E344" s="165">
        <v>1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141</v>
      </c>
      <c r="AH344" s="149">
        <v>1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83">
        <v>60</v>
      </c>
      <c r="B345" s="184" t="s">
        <v>313</v>
      </c>
      <c r="C345" s="195" t="s">
        <v>314</v>
      </c>
      <c r="D345" s="185" t="s">
        <v>233</v>
      </c>
      <c r="E345" s="186">
        <v>3.5389999999999998E-2</v>
      </c>
      <c r="F345" s="187"/>
      <c r="G345" s="188">
        <f>ROUND(E345*F345,2)</f>
        <v>0</v>
      </c>
      <c r="H345" s="187"/>
      <c r="I345" s="188">
        <f>ROUND(E345*H345,2)</f>
        <v>0</v>
      </c>
      <c r="J345" s="187"/>
      <c r="K345" s="188">
        <f>ROUND(E345*J345,2)</f>
        <v>0</v>
      </c>
      <c r="L345" s="188">
        <v>15</v>
      </c>
      <c r="M345" s="188">
        <f>G345*(1+L345/100)</f>
        <v>0</v>
      </c>
      <c r="N345" s="188">
        <v>0</v>
      </c>
      <c r="O345" s="188">
        <f>ROUND(E345*N345,2)</f>
        <v>0</v>
      </c>
      <c r="P345" s="188">
        <v>0</v>
      </c>
      <c r="Q345" s="188">
        <f>ROUND(E345*P345,2)</f>
        <v>0</v>
      </c>
      <c r="R345" s="188"/>
      <c r="S345" s="188" t="s">
        <v>135</v>
      </c>
      <c r="T345" s="189" t="s">
        <v>135</v>
      </c>
      <c r="U345" s="158">
        <v>2.4209999999999998</v>
      </c>
      <c r="V345" s="158">
        <f>ROUND(E345*U345,2)</f>
        <v>0.09</v>
      </c>
      <c r="W345" s="158"/>
      <c r="X345" s="158" t="s">
        <v>234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235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x14ac:dyDescent="0.2">
      <c r="A346" s="169" t="s">
        <v>130</v>
      </c>
      <c r="B346" s="170" t="s">
        <v>92</v>
      </c>
      <c r="C346" s="191" t="s">
        <v>93</v>
      </c>
      <c r="D346" s="171"/>
      <c r="E346" s="172"/>
      <c r="F346" s="173"/>
      <c r="G346" s="173">
        <f>SUMIF(AG347:AG389,"&lt;&gt;NOR",G347:G389)</f>
        <v>0</v>
      </c>
      <c r="H346" s="173"/>
      <c r="I346" s="173">
        <f>SUM(I347:I389)</f>
        <v>0</v>
      </c>
      <c r="J346" s="173"/>
      <c r="K346" s="173">
        <f>SUM(K347:K389)</f>
        <v>0</v>
      </c>
      <c r="L346" s="173"/>
      <c r="M346" s="173">
        <f>SUM(M347:M389)</f>
        <v>0</v>
      </c>
      <c r="N346" s="173"/>
      <c r="O346" s="173">
        <f>SUM(O347:O389)</f>
        <v>6.0000000000000005E-2</v>
      </c>
      <c r="P346" s="173"/>
      <c r="Q346" s="173">
        <f>SUM(Q347:Q389)</f>
        <v>0.02</v>
      </c>
      <c r="R346" s="173"/>
      <c r="S346" s="173"/>
      <c r="T346" s="174"/>
      <c r="U346" s="168"/>
      <c r="V346" s="168">
        <f>SUM(V347:V389)</f>
        <v>19.91</v>
      </c>
      <c r="W346" s="168"/>
      <c r="X346" s="168"/>
      <c r="AG346" t="s">
        <v>131</v>
      </c>
    </row>
    <row r="347" spans="1:60" ht="22.5" outlineLevel="1" x14ac:dyDescent="0.2">
      <c r="A347" s="175">
        <v>61</v>
      </c>
      <c r="B347" s="176" t="s">
        <v>315</v>
      </c>
      <c r="C347" s="192" t="s">
        <v>316</v>
      </c>
      <c r="D347" s="177" t="s">
        <v>317</v>
      </c>
      <c r="E347" s="178">
        <v>28.82</v>
      </c>
      <c r="F347" s="179"/>
      <c r="G347" s="180">
        <f>ROUND(E347*F347,2)</f>
        <v>0</v>
      </c>
      <c r="H347" s="179"/>
      <c r="I347" s="180">
        <f>ROUND(E347*H347,2)</f>
        <v>0</v>
      </c>
      <c r="J347" s="179"/>
      <c r="K347" s="180">
        <f>ROUND(E347*J347,2)</f>
        <v>0</v>
      </c>
      <c r="L347" s="180">
        <v>15</v>
      </c>
      <c r="M347" s="180">
        <f>G347*(1+L347/100)</f>
        <v>0</v>
      </c>
      <c r="N347" s="180">
        <v>0</v>
      </c>
      <c r="O347" s="180">
        <f>ROUND(E347*N347,2)</f>
        <v>0</v>
      </c>
      <c r="P347" s="180">
        <v>8.0000000000000007E-5</v>
      </c>
      <c r="Q347" s="180">
        <f>ROUND(E347*P347,2)</f>
        <v>0</v>
      </c>
      <c r="R347" s="180"/>
      <c r="S347" s="180" t="s">
        <v>135</v>
      </c>
      <c r="T347" s="181" t="s">
        <v>135</v>
      </c>
      <c r="U347" s="158">
        <v>3.5000000000000003E-2</v>
      </c>
      <c r="V347" s="158">
        <f>ROUND(E347*U347,2)</f>
        <v>1.01</v>
      </c>
      <c r="W347" s="158"/>
      <c r="X347" s="158" t="s">
        <v>136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150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3" t="s">
        <v>140</v>
      </c>
      <c r="D348" s="162"/>
      <c r="E348" s="163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141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3" t="s">
        <v>318</v>
      </c>
      <c r="D349" s="162"/>
      <c r="E349" s="163">
        <v>9.32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141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3" t="s">
        <v>319</v>
      </c>
      <c r="D350" s="162"/>
      <c r="E350" s="163">
        <v>19.5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141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146</v>
      </c>
      <c r="D351" s="164"/>
      <c r="E351" s="165">
        <v>28.82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141</v>
      </c>
      <c r="AH351" s="149">
        <v>1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75">
        <v>62</v>
      </c>
      <c r="B352" s="176" t="s">
        <v>320</v>
      </c>
      <c r="C352" s="192" t="s">
        <v>321</v>
      </c>
      <c r="D352" s="177" t="s">
        <v>134</v>
      </c>
      <c r="E352" s="178">
        <v>24.1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15</v>
      </c>
      <c r="M352" s="180">
        <f>G352*(1+L352/100)</f>
        <v>0</v>
      </c>
      <c r="N352" s="180">
        <v>0</v>
      </c>
      <c r="O352" s="180">
        <f>ROUND(E352*N352,2)</f>
        <v>0</v>
      </c>
      <c r="P352" s="180">
        <v>1E-3</v>
      </c>
      <c r="Q352" s="180">
        <f>ROUND(E352*P352,2)</f>
        <v>0.02</v>
      </c>
      <c r="R352" s="180"/>
      <c r="S352" s="180" t="s">
        <v>135</v>
      </c>
      <c r="T352" s="181" t="s">
        <v>135</v>
      </c>
      <c r="U352" s="158">
        <v>0.105</v>
      </c>
      <c r="V352" s="158">
        <f>ROUND(E352*U352,2)</f>
        <v>2.5299999999999998</v>
      </c>
      <c r="W352" s="158"/>
      <c r="X352" s="158" t="s">
        <v>136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150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3" t="s">
        <v>140</v>
      </c>
      <c r="D353" s="162"/>
      <c r="E353" s="163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9"/>
      <c r="Z353" s="149"/>
      <c r="AA353" s="149"/>
      <c r="AB353" s="149"/>
      <c r="AC353" s="149"/>
      <c r="AD353" s="149"/>
      <c r="AE353" s="149"/>
      <c r="AF353" s="149"/>
      <c r="AG353" s="149" t="s">
        <v>141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3" t="s">
        <v>164</v>
      </c>
      <c r="D354" s="162"/>
      <c r="E354" s="163">
        <v>4.3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141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3" t="s">
        <v>165</v>
      </c>
      <c r="D355" s="162"/>
      <c r="E355" s="163">
        <v>19.8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141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4" t="s">
        <v>146</v>
      </c>
      <c r="D356" s="164"/>
      <c r="E356" s="165">
        <v>24.1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141</v>
      </c>
      <c r="AH356" s="149">
        <v>1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2.5" outlineLevel="1" x14ac:dyDescent="0.2">
      <c r="A357" s="175">
        <v>63</v>
      </c>
      <c r="B357" s="176" t="s">
        <v>322</v>
      </c>
      <c r="C357" s="192" t="s">
        <v>323</v>
      </c>
      <c r="D357" s="177" t="s">
        <v>134</v>
      </c>
      <c r="E357" s="178">
        <v>24.1</v>
      </c>
      <c r="F357" s="179"/>
      <c r="G357" s="180">
        <f>ROUND(E357*F357,2)</f>
        <v>0</v>
      </c>
      <c r="H357" s="179"/>
      <c r="I357" s="180">
        <f>ROUND(E357*H357,2)</f>
        <v>0</v>
      </c>
      <c r="J357" s="179"/>
      <c r="K357" s="180">
        <f>ROUND(E357*J357,2)</f>
        <v>0</v>
      </c>
      <c r="L357" s="180">
        <v>15</v>
      </c>
      <c r="M357" s="180">
        <f>G357*(1+L357/100)</f>
        <v>0</v>
      </c>
      <c r="N357" s="180">
        <v>0</v>
      </c>
      <c r="O357" s="180">
        <f>ROUND(E357*N357,2)</f>
        <v>0</v>
      </c>
      <c r="P357" s="180">
        <v>0</v>
      </c>
      <c r="Q357" s="180">
        <f>ROUND(E357*P357,2)</f>
        <v>0</v>
      </c>
      <c r="R357" s="180"/>
      <c r="S357" s="180" t="s">
        <v>135</v>
      </c>
      <c r="T357" s="181" t="s">
        <v>135</v>
      </c>
      <c r="U357" s="158">
        <v>1.6E-2</v>
      </c>
      <c r="V357" s="158">
        <f>ROUND(E357*U357,2)</f>
        <v>0.39</v>
      </c>
      <c r="W357" s="158"/>
      <c r="X357" s="158" t="s">
        <v>136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150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3" t="s">
        <v>140</v>
      </c>
      <c r="D358" s="162"/>
      <c r="E358" s="163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141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3" t="s">
        <v>164</v>
      </c>
      <c r="D359" s="162"/>
      <c r="E359" s="163">
        <v>4.3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141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3" t="s">
        <v>165</v>
      </c>
      <c r="D360" s="162"/>
      <c r="E360" s="163">
        <v>19.8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141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4" t="s">
        <v>146</v>
      </c>
      <c r="D361" s="164"/>
      <c r="E361" s="165">
        <v>24.1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141</v>
      </c>
      <c r="AH361" s="149">
        <v>1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75">
        <v>64</v>
      </c>
      <c r="B362" s="176" t="s">
        <v>324</v>
      </c>
      <c r="C362" s="192" t="s">
        <v>325</v>
      </c>
      <c r="D362" s="177" t="s">
        <v>134</v>
      </c>
      <c r="E362" s="178">
        <v>24.1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15</v>
      </c>
      <c r="M362" s="180">
        <f>G362*(1+L362/100)</f>
        <v>0</v>
      </c>
      <c r="N362" s="180">
        <v>0</v>
      </c>
      <c r="O362" s="180">
        <f>ROUND(E362*N362,2)</f>
        <v>0</v>
      </c>
      <c r="P362" s="180">
        <v>0</v>
      </c>
      <c r="Q362" s="180">
        <f>ROUND(E362*P362,2)</f>
        <v>0</v>
      </c>
      <c r="R362" s="180"/>
      <c r="S362" s="180" t="s">
        <v>135</v>
      </c>
      <c r="T362" s="181" t="s">
        <v>135</v>
      </c>
      <c r="U362" s="158">
        <v>4.5999999999999999E-2</v>
      </c>
      <c r="V362" s="158">
        <f>ROUND(E362*U362,2)</f>
        <v>1.1100000000000001</v>
      </c>
      <c r="W362" s="158"/>
      <c r="X362" s="158" t="s">
        <v>136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150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3" t="s">
        <v>140</v>
      </c>
      <c r="D363" s="162"/>
      <c r="E363" s="163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141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93" t="s">
        <v>164</v>
      </c>
      <c r="D364" s="162"/>
      <c r="E364" s="163">
        <v>4.3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141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3" t="s">
        <v>165</v>
      </c>
      <c r="D365" s="162"/>
      <c r="E365" s="163">
        <v>19.8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141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4" t="s">
        <v>146</v>
      </c>
      <c r="D366" s="164"/>
      <c r="E366" s="165">
        <v>24.1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141</v>
      </c>
      <c r="AH366" s="149">
        <v>1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5">
        <v>65</v>
      </c>
      <c r="B367" s="176" t="s">
        <v>326</v>
      </c>
      <c r="C367" s="192" t="s">
        <v>327</v>
      </c>
      <c r="D367" s="177" t="s">
        <v>317</v>
      </c>
      <c r="E367" s="178">
        <v>28.82</v>
      </c>
      <c r="F367" s="179"/>
      <c r="G367" s="180">
        <f>ROUND(E367*F367,2)</f>
        <v>0</v>
      </c>
      <c r="H367" s="179"/>
      <c r="I367" s="180">
        <f>ROUND(E367*H367,2)</f>
        <v>0</v>
      </c>
      <c r="J367" s="179"/>
      <c r="K367" s="180">
        <f>ROUND(E367*J367,2)</f>
        <v>0</v>
      </c>
      <c r="L367" s="180">
        <v>15</v>
      </c>
      <c r="M367" s="180">
        <f>G367*(1+L367/100)</f>
        <v>0</v>
      </c>
      <c r="N367" s="180">
        <v>3.0000000000000001E-5</v>
      </c>
      <c r="O367" s="180">
        <f>ROUND(E367*N367,2)</f>
        <v>0</v>
      </c>
      <c r="P367" s="180">
        <v>0</v>
      </c>
      <c r="Q367" s="180">
        <f>ROUND(E367*P367,2)</f>
        <v>0</v>
      </c>
      <c r="R367" s="180"/>
      <c r="S367" s="180" t="s">
        <v>135</v>
      </c>
      <c r="T367" s="181" t="s">
        <v>135</v>
      </c>
      <c r="U367" s="158">
        <v>0.13719999999999999</v>
      </c>
      <c r="V367" s="158">
        <f>ROUND(E367*U367,2)</f>
        <v>3.95</v>
      </c>
      <c r="W367" s="158"/>
      <c r="X367" s="158" t="s">
        <v>136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150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93" t="s">
        <v>140</v>
      </c>
      <c r="D368" s="162"/>
      <c r="E368" s="163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141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93" t="s">
        <v>318</v>
      </c>
      <c r="D369" s="162"/>
      <c r="E369" s="163">
        <v>9.32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141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93" t="s">
        <v>319</v>
      </c>
      <c r="D370" s="162"/>
      <c r="E370" s="163">
        <v>19.5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141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4" t="s">
        <v>146</v>
      </c>
      <c r="D371" s="164"/>
      <c r="E371" s="165">
        <v>28.82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141</v>
      </c>
      <c r="AH371" s="149">
        <v>1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75">
        <v>66</v>
      </c>
      <c r="B372" s="176" t="s">
        <v>328</v>
      </c>
      <c r="C372" s="192" t="s">
        <v>329</v>
      </c>
      <c r="D372" s="177" t="s">
        <v>317</v>
      </c>
      <c r="E372" s="178">
        <v>31.702000000000002</v>
      </c>
      <c r="F372" s="179"/>
      <c r="G372" s="180">
        <f>ROUND(E372*F372,2)</f>
        <v>0</v>
      </c>
      <c r="H372" s="179"/>
      <c r="I372" s="180">
        <f>ROUND(E372*H372,2)</f>
        <v>0</v>
      </c>
      <c r="J372" s="179"/>
      <c r="K372" s="180">
        <f>ROUND(E372*J372,2)</f>
        <v>0</v>
      </c>
      <c r="L372" s="180">
        <v>15</v>
      </c>
      <c r="M372" s="180">
        <f>G372*(1+L372/100)</f>
        <v>0</v>
      </c>
      <c r="N372" s="180">
        <v>5.0000000000000002E-5</v>
      </c>
      <c r="O372" s="180">
        <f>ROUND(E372*N372,2)</f>
        <v>0</v>
      </c>
      <c r="P372" s="180">
        <v>0</v>
      </c>
      <c r="Q372" s="180">
        <f>ROUND(E372*P372,2)</f>
        <v>0</v>
      </c>
      <c r="R372" s="180" t="s">
        <v>248</v>
      </c>
      <c r="S372" s="180" t="s">
        <v>135</v>
      </c>
      <c r="T372" s="181" t="s">
        <v>135</v>
      </c>
      <c r="U372" s="158">
        <v>0</v>
      </c>
      <c r="V372" s="158">
        <f>ROUND(E372*U372,2)</f>
        <v>0</v>
      </c>
      <c r="W372" s="158"/>
      <c r="X372" s="158" t="s">
        <v>249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330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3" t="s">
        <v>140</v>
      </c>
      <c r="D373" s="162"/>
      <c r="E373" s="163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141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3" t="s">
        <v>318</v>
      </c>
      <c r="D374" s="162"/>
      <c r="E374" s="163">
        <v>9.32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141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3" t="s">
        <v>319</v>
      </c>
      <c r="D375" s="162"/>
      <c r="E375" s="163">
        <v>19.5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141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4" t="s">
        <v>146</v>
      </c>
      <c r="D376" s="164"/>
      <c r="E376" s="165">
        <v>28.82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141</v>
      </c>
      <c r="AH376" s="149">
        <v>1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6" t="s">
        <v>331</v>
      </c>
      <c r="D377" s="166"/>
      <c r="E377" s="167">
        <v>2.8820000000000001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141</v>
      </c>
      <c r="AH377" s="149">
        <v>4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75">
        <v>67</v>
      </c>
      <c r="B378" s="176" t="s">
        <v>332</v>
      </c>
      <c r="C378" s="192" t="s">
        <v>333</v>
      </c>
      <c r="D378" s="177" t="s">
        <v>134</v>
      </c>
      <c r="E378" s="178">
        <v>24.1</v>
      </c>
      <c r="F378" s="179"/>
      <c r="G378" s="180">
        <f>ROUND(E378*F378,2)</f>
        <v>0</v>
      </c>
      <c r="H378" s="179"/>
      <c r="I378" s="180">
        <f>ROUND(E378*H378,2)</f>
        <v>0</v>
      </c>
      <c r="J378" s="179"/>
      <c r="K378" s="180">
        <f>ROUND(E378*J378,2)</f>
        <v>0</v>
      </c>
      <c r="L378" s="180">
        <v>15</v>
      </c>
      <c r="M378" s="180">
        <f>G378*(1+L378/100)</f>
        <v>0</v>
      </c>
      <c r="N378" s="180">
        <v>3.3E-4</v>
      </c>
      <c r="O378" s="180">
        <f>ROUND(E378*N378,2)</f>
        <v>0.01</v>
      </c>
      <c r="P378" s="180">
        <v>0</v>
      </c>
      <c r="Q378" s="180">
        <f>ROUND(E378*P378,2)</f>
        <v>0</v>
      </c>
      <c r="R378" s="180"/>
      <c r="S378" s="180" t="s">
        <v>135</v>
      </c>
      <c r="T378" s="181" t="s">
        <v>135</v>
      </c>
      <c r="U378" s="158">
        <v>0.45</v>
      </c>
      <c r="V378" s="158">
        <f>ROUND(E378*U378,2)</f>
        <v>10.85</v>
      </c>
      <c r="W378" s="158"/>
      <c r="X378" s="158" t="s">
        <v>136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150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3" t="s">
        <v>140</v>
      </c>
      <c r="D379" s="162"/>
      <c r="E379" s="163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141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3" t="s">
        <v>164</v>
      </c>
      <c r="D380" s="162"/>
      <c r="E380" s="163">
        <v>4.3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141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3" t="s">
        <v>165</v>
      </c>
      <c r="D381" s="162"/>
      <c r="E381" s="163">
        <v>19.8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141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4" t="s">
        <v>146</v>
      </c>
      <c r="D382" s="164"/>
      <c r="E382" s="165">
        <v>24.1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141</v>
      </c>
      <c r="AH382" s="149">
        <v>1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75">
        <v>68</v>
      </c>
      <c r="B383" s="176" t="s">
        <v>334</v>
      </c>
      <c r="C383" s="192" t="s">
        <v>335</v>
      </c>
      <c r="D383" s="177" t="s">
        <v>134</v>
      </c>
      <c r="E383" s="178">
        <v>26.51</v>
      </c>
      <c r="F383" s="179"/>
      <c r="G383" s="180">
        <f>ROUND(E383*F383,2)</f>
        <v>0</v>
      </c>
      <c r="H383" s="179"/>
      <c r="I383" s="180">
        <f>ROUND(E383*H383,2)</f>
        <v>0</v>
      </c>
      <c r="J383" s="179"/>
      <c r="K383" s="180">
        <f>ROUND(E383*J383,2)</f>
        <v>0</v>
      </c>
      <c r="L383" s="180">
        <v>15</v>
      </c>
      <c r="M383" s="180">
        <f>G383*(1+L383/100)</f>
        <v>0</v>
      </c>
      <c r="N383" s="180">
        <v>2E-3</v>
      </c>
      <c r="O383" s="180">
        <f>ROUND(E383*N383,2)</f>
        <v>0.05</v>
      </c>
      <c r="P383" s="180">
        <v>0</v>
      </c>
      <c r="Q383" s="180">
        <f>ROUND(E383*P383,2)</f>
        <v>0</v>
      </c>
      <c r="R383" s="180" t="s">
        <v>248</v>
      </c>
      <c r="S383" s="180" t="s">
        <v>135</v>
      </c>
      <c r="T383" s="181" t="s">
        <v>135</v>
      </c>
      <c r="U383" s="158">
        <v>0</v>
      </c>
      <c r="V383" s="158">
        <f>ROUND(E383*U383,2)</f>
        <v>0</v>
      </c>
      <c r="W383" s="158"/>
      <c r="X383" s="158" t="s">
        <v>249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250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3" t="s">
        <v>140</v>
      </c>
      <c r="D384" s="162"/>
      <c r="E384" s="163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141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3" t="s">
        <v>164</v>
      </c>
      <c r="D385" s="162"/>
      <c r="E385" s="163">
        <v>4.3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141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3" t="s">
        <v>165</v>
      </c>
      <c r="D386" s="162"/>
      <c r="E386" s="163">
        <v>19.8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141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94" t="s">
        <v>146</v>
      </c>
      <c r="D387" s="164"/>
      <c r="E387" s="165">
        <v>24.1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141</v>
      </c>
      <c r="AH387" s="149">
        <v>1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6" t="s">
        <v>331</v>
      </c>
      <c r="D388" s="166"/>
      <c r="E388" s="167">
        <v>2.41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141</v>
      </c>
      <c r="AH388" s="149">
        <v>4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83">
        <v>69</v>
      </c>
      <c r="B389" s="184" t="s">
        <v>336</v>
      </c>
      <c r="C389" s="195" t="s">
        <v>337</v>
      </c>
      <c r="D389" s="185" t="s">
        <v>233</v>
      </c>
      <c r="E389" s="186">
        <v>6.3420000000000004E-2</v>
      </c>
      <c r="F389" s="187"/>
      <c r="G389" s="188">
        <f>ROUND(E389*F389,2)</f>
        <v>0</v>
      </c>
      <c r="H389" s="187"/>
      <c r="I389" s="188">
        <f>ROUND(E389*H389,2)</f>
        <v>0</v>
      </c>
      <c r="J389" s="187"/>
      <c r="K389" s="188">
        <f>ROUND(E389*J389,2)</f>
        <v>0</v>
      </c>
      <c r="L389" s="188">
        <v>15</v>
      </c>
      <c r="M389" s="188">
        <f>G389*(1+L389/100)</f>
        <v>0</v>
      </c>
      <c r="N389" s="188">
        <v>0</v>
      </c>
      <c r="O389" s="188">
        <f>ROUND(E389*N389,2)</f>
        <v>0</v>
      </c>
      <c r="P389" s="188">
        <v>0</v>
      </c>
      <c r="Q389" s="188">
        <f>ROUND(E389*P389,2)</f>
        <v>0</v>
      </c>
      <c r="R389" s="188"/>
      <c r="S389" s="188" t="s">
        <v>135</v>
      </c>
      <c r="T389" s="189" t="s">
        <v>135</v>
      </c>
      <c r="U389" s="158">
        <v>1.1020000000000001</v>
      </c>
      <c r="V389" s="158">
        <f>ROUND(E389*U389,2)</f>
        <v>7.0000000000000007E-2</v>
      </c>
      <c r="W389" s="158"/>
      <c r="X389" s="158" t="s">
        <v>234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235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x14ac:dyDescent="0.2">
      <c r="A390" s="169" t="s">
        <v>130</v>
      </c>
      <c r="B390" s="170" t="s">
        <v>94</v>
      </c>
      <c r="C390" s="191" t="s">
        <v>95</v>
      </c>
      <c r="D390" s="171"/>
      <c r="E390" s="172"/>
      <c r="F390" s="173"/>
      <c r="G390" s="173">
        <f>SUMIF(AG391:AG403,"&lt;&gt;NOR",G391:G403)</f>
        <v>0</v>
      </c>
      <c r="H390" s="173"/>
      <c r="I390" s="173">
        <f>SUM(I391:I403)</f>
        <v>0</v>
      </c>
      <c r="J390" s="173"/>
      <c r="K390" s="173">
        <f>SUM(K391:K403)</f>
        <v>0</v>
      </c>
      <c r="L390" s="173"/>
      <c r="M390" s="173">
        <f>SUM(M391:M403)</f>
        <v>0</v>
      </c>
      <c r="N390" s="173"/>
      <c r="O390" s="173">
        <f>SUM(O391:O403)</f>
        <v>0</v>
      </c>
      <c r="P390" s="173"/>
      <c r="Q390" s="173">
        <f>SUM(Q391:Q403)</f>
        <v>0</v>
      </c>
      <c r="R390" s="173"/>
      <c r="S390" s="173"/>
      <c r="T390" s="174"/>
      <c r="U390" s="168"/>
      <c r="V390" s="168">
        <f>SUM(V391:V403)</f>
        <v>1.17</v>
      </c>
      <c r="W390" s="168"/>
      <c r="X390" s="168"/>
      <c r="AG390" t="s">
        <v>131</v>
      </c>
    </row>
    <row r="391" spans="1:60" outlineLevel="1" x14ac:dyDescent="0.2">
      <c r="A391" s="175">
        <v>70</v>
      </c>
      <c r="B391" s="176" t="s">
        <v>338</v>
      </c>
      <c r="C391" s="192" t="s">
        <v>339</v>
      </c>
      <c r="D391" s="177" t="s">
        <v>134</v>
      </c>
      <c r="E391" s="178">
        <v>1.8560000000000001</v>
      </c>
      <c r="F391" s="179"/>
      <c r="G391" s="180">
        <f>ROUND(E391*F391,2)</f>
        <v>0</v>
      </c>
      <c r="H391" s="179"/>
      <c r="I391" s="180">
        <f>ROUND(E391*H391,2)</f>
        <v>0</v>
      </c>
      <c r="J391" s="179"/>
      <c r="K391" s="180">
        <f>ROUND(E391*J391,2)</f>
        <v>0</v>
      </c>
      <c r="L391" s="180">
        <v>15</v>
      </c>
      <c r="M391" s="180">
        <f>G391*(1+L391/100)</f>
        <v>0</v>
      </c>
      <c r="N391" s="180">
        <v>1.4999999999999999E-4</v>
      </c>
      <c r="O391" s="180">
        <f>ROUND(E391*N391,2)</f>
        <v>0</v>
      </c>
      <c r="P391" s="180">
        <v>0</v>
      </c>
      <c r="Q391" s="180">
        <f>ROUND(E391*P391,2)</f>
        <v>0</v>
      </c>
      <c r="R391" s="180"/>
      <c r="S391" s="180" t="s">
        <v>135</v>
      </c>
      <c r="T391" s="181" t="s">
        <v>135</v>
      </c>
      <c r="U391" s="158">
        <v>0.22800000000000001</v>
      </c>
      <c r="V391" s="158">
        <f>ROUND(E391*U391,2)</f>
        <v>0.42</v>
      </c>
      <c r="W391" s="158"/>
      <c r="X391" s="158" t="s">
        <v>136</v>
      </c>
      <c r="Y391" s="149"/>
      <c r="Z391" s="149"/>
      <c r="AA391" s="149"/>
      <c r="AB391" s="149"/>
      <c r="AC391" s="149"/>
      <c r="AD391" s="149"/>
      <c r="AE391" s="149"/>
      <c r="AF391" s="149"/>
      <c r="AG391" s="149" t="s">
        <v>150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3" t="s">
        <v>140</v>
      </c>
      <c r="D392" s="162"/>
      <c r="E392" s="163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141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3" t="s">
        <v>340</v>
      </c>
      <c r="D393" s="162"/>
      <c r="E393" s="163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141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3" t="s">
        <v>341</v>
      </c>
      <c r="D394" s="162"/>
      <c r="E394" s="163">
        <v>0.94799999999999995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141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93" t="s">
        <v>342</v>
      </c>
      <c r="D395" s="162"/>
      <c r="E395" s="163">
        <v>0.90800000000000003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141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4" t="s">
        <v>146</v>
      </c>
      <c r="D396" s="164"/>
      <c r="E396" s="165">
        <v>1.8560000000000001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141</v>
      </c>
      <c r="AH396" s="149">
        <v>1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75">
        <v>71</v>
      </c>
      <c r="B397" s="176" t="s">
        <v>343</v>
      </c>
      <c r="C397" s="192" t="s">
        <v>344</v>
      </c>
      <c r="D397" s="177" t="s">
        <v>134</v>
      </c>
      <c r="E397" s="178">
        <v>1.8560000000000001</v>
      </c>
      <c r="F397" s="179"/>
      <c r="G397" s="180">
        <f>ROUND(E397*F397,2)</f>
        <v>0</v>
      </c>
      <c r="H397" s="179"/>
      <c r="I397" s="180">
        <f>ROUND(E397*H397,2)</f>
        <v>0</v>
      </c>
      <c r="J397" s="179"/>
      <c r="K397" s="180">
        <f>ROUND(E397*J397,2)</f>
        <v>0</v>
      </c>
      <c r="L397" s="180">
        <v>15</v>
      </c>
      <c r="M397" s="180">
        <f>G397*(1+L397/100)</f>
        <v>0</v>
      </c>
      <c r="N397" s="180">
        <v>3.1E-4</v>
      </c>
      <c r="O397" s="180">
        <f>ROUND(E397*N397,2)</f>
        <v>0</v>
      </c>
      <c r="P397" s="180">
        <v>0</v>
      </c>
      <c r="Q397" s="180">
        <f>ROUND(E397*P397,2)</f>
        <v>0</v>
      </c>
      <c r="R397" s="180"/>
      <c r="S397" s="180" t="s">
        <v>135</v>
      </c>
      <c r="T397" s="181" t="s">
        <v>135</v>
      </c>
      <c r="U397" s="158">
        <v>0.40300000000000002</v>
      </c>
      <c r="V397" s="158">
        <f>ROUND(E397*U397,2)</f>
        <v>0.75</v>
      </c>
      <c r="W397" s="158"/>
      <c r="X397" s="158" t="s">
        <v>136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150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59" t="s">
        <v>345</v>
      </c>
      <c r="D398" s="260"/>
      <c r="E398" s="260"/>
      <c r="F398" s="260"/>
      <c r="G398" s="260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139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3" t="s">
        <v>140</v>
      </c>
      <c r="D399" s="162"/>
      <c r="E399" s="163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141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3" t="s">
        <v>340</v>
      </c>
      <c r="D400" s="162"/>
      <c r="E400" s="163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141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3" t="s">
        <v>341</v>
      </c>
      <c r="D401" s="162"/>
      <c r="E401" s="163">
        <v>0.94799999999999995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141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3" t="s">
        <v>342</v>
      </c>
      <c r="D402" s="162"/>
      <c r="E402" s="163">
        <v>0.90800000000000003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141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4" t="s">
        <v>146</v>
      </c>
      <c r="D403" s="164"/>
      <c r="E403" s="165">
        <v>1.8560000000000001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141</v>
      </c>
      <c r="AH403" s="149">
        <v>1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x14ac:dyDescent="0.2">
      <c r="A404" s="169" t="s">
        <v>130</v>
      </c>
      <c r="B404" s="170" t="s">
        <v>96</v>
      </c>
      <c r="C404" s="191" t="s">
        <v>97</v>
      </c>
      <c r="D404" s="171"/>
      <c r="E404" s="172"/>
      <c r="F404" s="173"/>
      <c r="G404" s="173">
        <f>SUMIF(AG405:AG497,"&lt;&gt;NOR",G405:G497)</f>
        <v>0</v>
      </c>
      <c r="H404" s="173"/>
      <c r="I404" s="173">
        <f>SUM(I405:I497)</f>
        <v>0</v>
      </c>
      <c r="J404" s="173"/>
      <c r="K404" s="173">
        <f>SUM(K405:K497)</f>
        <v>0</v>
      </c>
      <c r="L404" s="173"/>
      <c r="M404" s="173">
        <f>SUM(M405:M497)</f>
        <v>0</v>
      </c>
      <c r="N404" s="173"/>
      <c r="O404" s="173">
        <f>SUM(O405:O497)</f>
        <v>7.0000000000000007E-2</v>
      </c>
      <c r="P404" s="173"/>
      <c r="Q404" s="173">
        <f>SUM(Q405:Q497)</f>
        <v>0</v>
      </c>
      <c r="R404" s="173"/>
      <c r="S404" s="173"/>
      <c r="T404" s="174"/>
      <c r="U404" s="168"/>
      <c r="V404" s="168">
        <f>SUM(V405:V497)</f>
        <v>46.019999999999996</v>
      </c>
      <c r="W404" s="168"/>
      <c r="X404" s="168"/>
      <c r="AG404" t="s">
        <v>131</v>
      </c>
    </row>
    <row r="405" spans="1:60" outlineLevel="1" x14ac:dyDescent="0.2">
      <c r="A405" s="175">
        <v>72</v>
      </c>
      <c r="B405" s="176" t="s">
        <v>346</v>
      </c>
      <c r="C405" s="192" t="s">
        <v>347</v>
      </c>
      <c r="D405" s="177" t="s">
        <v>134</v>
      </c>
      <c r="E405" s="178">
        <v>132.76300000000001</v>
      </c>
      <c r="F405" s="179"/>
      <c r="G405" s="180">
        <f>ROUND(E405*F405,2)</f>
        <v>0</v>
      </c>
      <c r="H405" s="179"/>
      <c r="I405" s="180">
        <f>ROUND(E405*H405,2)</f>
        <v>0</v>
      </c>
      <c r="J405" s="179"/>
      <c r="K405" s="180">
        <f>ROUND(E405*J405,2)</f>
        <v>0</v>
      </c>
      <c r="L405" s="180">
        <v>15</v>
      </c>
      <c r="M405" s="180">
        <f>G405*(1+L405/100)</f>
        <v>0</v>
      </c>
      <c r="N405" s="180">
        <v>0</v>
      </c>
      <c r="O405" s="180">
        <f>ROUND(E405*N405,2)</f>
        <v>0</v>
      </c>
      <c r="P405" s="180">
        <v>0</v>
      </c>
      <c r="Q405" s="180">
        <f>ROUND(E405*P405,2)</f>
        <v>0</v>
      </c>
      <c r="R405" s="180"/>
      <c r="S405" s="180" t="s">
        <v>135</v>
      </c>
      <c r="T405" s="181" t="s">
        <v>135</v>
      </c>
      <c r="U405" s="158">
        <v>7.6679999999999998E-2</v>
      </c>
      <c r="V405" s="158">
        <f>ROUND(E405*U405,2)</f>
        <v>10.18</v>
      </c>
      <c r="W405" s="158"/>
      <c r="X405" s="158" t="s">
        <v>136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150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3" t="s">
        <v>140</v>
      </c>
      <c r="D406" s="162"/>
      <c r="E406" s="163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141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3" t="s">
        <v>163</v>
      </c>
      <c r="D407" s="162"/>
      <c r="E407" s="163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9"/>
      <c r="Z407" s="149"/>
      <c r="AA407" s="149"/>
      <c r="AB407" s="149"/>
      <c r="AC407" s="149"/>
      <c r="AD407" s="149"/>
      <c r="AE407" s="149"/>
      <c r="AF407" s="149"/>
      <c r="AG407" s="149" t="s">
        <v>141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93" t="s">
        <v>164</v>
      </c>
      <c r="D408" s="162"/>
      <c r="E408" s="163">
        <v>4.3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141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3" t="s">
        <v>165</v>
      </c>
      <c r="D409" s="162"/>
      <c r="E409" s="163">
        <v>19.8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141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3" t="s">
        <v>166</v>
      </c>
      <c r="D410" s="162"/>
      <c r="E410" s="163">
        <v>5.2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141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4" t="s">
        <v>146</v>
      </c>
      <c r="D411" s="164"/>
      <c r="E411" s="165">
        <v>29.3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141</v>
      </c>
      <c r="AH411" s="149">
        <v>1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3" t="s">
        <v>172</v>
      </c>
      <c r="D412" s="162"/>
      <c r="E412" s="163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141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3" t="s">
        <v>173</v>
      </c>
      <c r="D413" s="162"/>
      <c r="E413" s="163">
        <v>31.687999999999999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141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3" t="s">
        <v>174</v>
      </c>
      <c r="D414" s="162"/>
      <c r="E414" s="163">
        <v>66.3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141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93" t="s">
        <v>175</v>
      </c>
      <c r="D415" s="162"/>
      <c r="E415" s="163">
        <v>32.436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141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3" t="s">
        <v>176</v>
      </c>
      <c r="D416" s="162"/>
      <c r="E416" s="163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141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3" t="s">
        <v>177</v>
      </c>
      <c r="D417" s="162"/>
      <c r="E417" s="163">
        <v>2.024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141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3" t="s">
        <v>178</v>
      </c>
      <c r="D418" s="162"/>
      <c r="E418" s="163">
        <v>4.2770000000000001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141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4" t="s">
        <v>146</v>
      </c>
      <c r="D419" s="164"/>
      <c r="E419" s="165">
        <v>136.72499999999999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141</v>
      </c>
      <c r="AH419" s="149">
        <v>1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3" t="s">
        <v>179</v>
      </c>
      <c r="D420" s="162"/>
      <c r="E420" s="163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141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93" t="s">
        <v>180</v>
      </c>
      <c r="D421" s="162"/>
      <c r="E421" s="163">
        <v>-12.311999999999999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141</v>
      </c>
      <c r="AH421" s="149">
        <v>5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3" t="s">
        <v>181</v>
      </c>
      <c r="D422" s="162"/>
      <c r="E422" s="163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141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3" t="s">
        <v>182</v>
      </c>
      <c r="D423" s="162"/>
      <c r="E423" s="163">
        <v>-1.95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141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3" t="s">
        <v>183</v>
      </c>
      <c r="D424" s="162"/>
      <c r="E424" s="163">
        <v>-19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141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4" t="s">
        <v>146</v>
      </c>
      <c r="D425" s="164"/>
      <c r="E425" s="165">
        <v>-33.262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141</v>
      </c>
      <c r="AH425" s="149">
        <v>1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75">
        <v>73</v>
      </c>
      <c r="B426" s="176" t="s">
        <v>348</v>
      </c>
      <c r="C426" s="192" t="s">
        <v>349</v>
      </c>
      <c r="D426" s="177" t="s">
        <v>134</v>
      </c>
      <c r="E426" s="178">
        <v>29.3</v>
      </c>
      <c r="F426" s="179"/>
      <c r="G426" s="180">
        <f>ROUND(E426*F426,2)</f>
        <v>0</v>
      </c>
      <c r="H426" s="179"/>
      <c r="I426" s="180">
        <f>ROUND(E426*H426,2)</f>
        <v>0</v>
      </c>
      <c r="J426" s="179"/>
      <c r="K426" s="180">
        <f>ROUND(E426*J426,2)</f>
        <v>0</v>
      </c>
      <c r="L426" s="180">
        <v>15</v>
      </c>
      <c r="M426" s="180">
        <f>G426*(1+L426/100)</f>
        <v>0</v>
      </c>
      <c r="N426" s="180">
        <v>3.5E-4</v>
      </c>
      <c r="O426" s="180">
        <f>ROUND(E426*N426,2)</f>
        <v>0.01</v>
      </c>
      <c r="P426" s="180">
        <v>0</v>
      </c>
      <c r="Q426" s="180">
        <f>ROUND(E426*P426,2)</f>
        <v>0</v>
      </c>
      <c r="R426" s="180"/>
      <c r="S426" s="180" t="s">
        <v>135</v>
      </c>
      <c r="T426" s="181" t="s">
        <v>135</v>
      </c>
      <c r="U426" s="158">
        <v>1.35E-2</v>
      </c>
      <c r="V426" s="158">
        <f>ROUND(E426*U426,2)</f>
        <v>0.4</v>
      </c>
      <c r="W426" s="158"/>
      <c r="X426" s="158" t="s">
        <v>136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150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93" t="s">
        <v>140</v>
      </c>
      <c r="D427" s="162"/>
      <c r="E427" s="163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141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3" t="s">
        <v>163</v>
      </c>
      <c r="D428" s="162"/>
      <c r="E428" s="163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141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3" t="s">
        <v>164</v>
      </c>
      <c r="D429" s="162"/>
      <c r="E429" s="163">
        <v>4.3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141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3" t="s">
        <v>165</v>
      </c>
      <c r="D430" s="162"/>
      <c r="E430" s="163">
        <v>19.8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141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3" t="s">
        <v>166</v>
      </c>
      <c r="D431" s="162"/>
      <c r="E431" s="163">
        <v>5.2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141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4" t="s">
        <v>146</v>
      </c>
      <c r="D432" s="164"/>
      <c r="E432" s="165">
        <v>29.3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141</v>
      </c>
      <c r="AH432" s="149">
        <v>1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75">
        <v>74</v>
      </c>
      <c r="B433" s="176" t="s">
        <v>350</v>
      </c>
      <c r="C433" s="192" t="s">
        <v>351</v>
      </c>
      <c r="D433" s="177" t="s">
        <v>134</v>
      </c>
      <c r="E433" s="178">
        <v>132.76300000000001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15</v>
      </c>
      <c r="M433" s="180">
        <f>G433*(1+L433/100)</f>
        <v>0</v>
      </c>
      <c r="N433" s="180">
        <v>0</v>
      </c>
      <c r="O433" s="180">
        <f>ROUND(E433*N433,2)</f>
        <v>0</v>
      </c>
      <c r="P433" s="180">
        <v>0</v>
      </c>
      <c r="Q433" s="180">
        <f>ROUND(E433*P433,2)</f>
        <v>0</v>
      </c>
      <c r="R433" s="180"/>
      <c r="S433" s="180" t="s">
        <v>135</v>
      </c>
      <c r="T433" s="181" t="s">
        <v>135</v>
      </c>
      <c r="U433" s="158">
        <v>7.0000000000000001E-3</v>
      </c>
      <c r="V433" s="158">
        <f>ROUND(E433*U433,2)</f>
        <v>0.93</v>
      </c>
      <c r="W433" s="158"/>
      <c r="X433" s="158" t="s">
        <v>136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150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93" t="s">
        <v>140</v>
      </c>
      <c r="D434" s="162"/>
      <c r="E434" s="163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141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93" t="s">
        <v>163</v>
      </c>
      <c r="D435" s="162"/>
      <c r="E435" s="163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141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3" t="s">
        <v>164</v>
      </c>
      <c r="D436" s="162"/>
      <c r="E436" s="163">
        <v>4.3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141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3" t="s">
        <v>165</v>
      </c>
      <c r="D437" s="162"/>
      <c r="E437" s="163">
        <v>19.8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141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3" t="s">
        <v>166</v>
      </c>
      <c r="D438" s="162"/>
      <c r="E438" s="163">
        <v>5.2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141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4" t="s">
        <v>146</v>
      </c>
      <c r="D439" s="164"/>
      <c r="E439" s="165">
        <v>29.3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141</v>
      </c>
      <c r="AH439" s="149">
        <v>1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3" t="s">
        <v>172</v>
      </c>
      <c r="D440" s="162"/>
      <c r="E440" s="163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141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3" t="s">
        <v>173</v>
      </c>
      <c r="D441" s="162"/>
      <c r="E441" s="163">
        <v>31.687999999999999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141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3" t="s">
        <v>174</v>
      </c>
      <c r="D442" s="162"/>
      <c r="E442" s="163">
        <v>66.3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141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3" t="s">
        <v>175</v>
      </c>
      <c r="D443" s="162"/>
      <c r="E443" s="163">
        <v>32.436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141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93" t="s">
        <v>176</v>
      </c>
      <c r="D444" s="162"/>
      <c r="E444" s="163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141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93" t="s">
        <v>177</v>
      </c>
      <c r="D445" s="162"/>
      <c r="E445" s="163">
        <v>2.024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49"/>
      <c r="Z445" s="149"/>
      <c r="AA445" s="149"/>
      <c r="AB445" s="149"/>
      <c r="AC445" s="149"/>
      <c r="AD445" s="149"/>
      <c r="AE445" s="149"/>
      <c r="AF445" s="149"/>
      <c r="AG445" s="149" t="s">
        <v>141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3" t="s">
        <v>178</v>
      </c>
      <c r="D446" s="162"/>
      <c r="E446" s="163">
        <v>4.2770000000000001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141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4" t="s">
        <v>146</v>
      </c>
      <c r="D447" s="164"/>
      <c r="E447" s="165">
        <v>136.72499999999999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141</v>
      </c>
      <c r="AH447" s="149">
        <v>1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93" t="s">
        <v>179</v>
      </c>
      <c r="D448" s="162"/>
      <c r="E448" s="163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141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3" t="s">
        <v>180</v>
      </c>
      <c r="D449" s="162"/>
      <c r="E449" s="163">
        <v>-12.311999999999999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141</v>
      </c>
      <c r="AH449" s="149">
        <v>5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93" t="s">
        <v>181</v>
      </c>
      <c r="D450" s="162"/>
      <c r="E450" s="163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141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3" t="s">
        <v>182</v>
      </c>
      <c r="D451" s="162"/>
      <c r="E451" s="163">
        <v>-1.95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141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3" t="s">
        <v>183</v>
      </c>
      <c r="D452" s="162"/>
      <c r="E452" s="163">
        <v>-19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141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94" t="s">
        <v>146</v>
      </c>
      <c r="D453" s="164"/>
      <c r="E453" s="165">
        <v>-33.262</v>
      </c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9"/>
      <c r="Z453" s="149"/>
      <c r="AA453" s="149"/>
      <c r="AB453" s="149"/>
      <c r="AC453" s="149"/>
      <c r="AD453" s="149"/>
      <c r="AE453" s="149"/>
      <c r="AF453" s="149"/>
      <c r="AG453" s="149" t="s">
        <v>141</v>
      </c>
      <c r="AH453" s="149">
        <v>1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75">
        <v>75</v>
      </c>
      <c r="B454" s="176" t="s">
        <v>352</v>
      </c>
      <c r="C454" s="192" t="s">
        <v>353</v>
      </c>
      <c r="D454" s="177" t="s">
        <v>134</v>
      </c>
      <c r="E454" s="178">
        <v>132.76300000000001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15</v>
      </c>
      <c r="M454" s="180">
        <f>G454*(1+L454/100)</f>
        <v>0</v>
      </c>
      <c r="N454" s="180">
        <v>6.9999999999999994E-5</v>
      </c>
      <c r="O454" s="180">
        <f>ROUND(E454*N454,2)</f>
        <v>0.01</v>
      </c>
      <c r="P454" s="180">
        <v>0</v>
      </c>
      <c r="Q454" s="180">
        <f>ROUND(E454*P454,2)</f>
        <v>0</v>
      </c>
      <c r="R454" s="180"/>
      <c r="S454" s="180" t="s">
        <v>135</v>
      </c>
      <c r="T454" s="181" t="s">
        <v>135</v>
      </c>
      <c r="U454" s="158">
        <v>6.4960000000000004E-2</v>
      </c>
      <c r="V454" s="158">
        <f>ROUND(E454*U454,2)</f>
        <v>8.6199999999999992</v>
      </c>
      <c r="W454" s="158"/>
      <c r="X454" s="158" t="s">
        <v>136</v>
      </c>
      <c r="Y454" s="149"/>
      <c r="Z454" s="149"/>
      <c r="AA454" s="149"/>
      <c r="AB454" s="149"/>
      <c r="AC454" s="149"/>
      <c r="AD454" s="149"/>
      <c r="AE454" s="149"/>
      <c r="AF454" s="149"/>
      <c r="AG454" s="149" t="s">
        <v>150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259" t="s">
        <v>354</v>
      </c>
      <c r="D455" s="260"/>
      <c r="E455" s="260"/>
      <c r="F455" s="260"/>
      <c r="G455" s="260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9"/>
      <c r="Z455" s="149"/>
      <c r="AA455" s="149"/>
      <c r="AB455" s="149"/>
      <c r="AC455" s="149"/>
      <c r="AD455" s="149"/>
      <c r="AE455" s="149"/>
      <c r="AF455" s="149"/>
      <c r="AG455" s="149" t="s">
        <v>139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3" t="s">
        <v>140</v>
      </c>
      <c r="D456" s="162"/>
      <c r="E456" s="163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141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93" t="s">
        <v>163</v>
      </c>
      <c r="D457" s="162"/>
      <c r="E457" s="163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9"/>
      <c r="Z457" s="149"/>
      <c r="AA457" s="149"/>
      <c r="AB457" s="149"/>
      <c r="AC457" s="149"/>
      <c r="AD457" s="149"/>
      <c r="AE457" s="149"/>
      <c r="AF457" s="149"/>
      <c r="AG457" s="149" t="s">
        <v>141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3" t="s">
        <v>164</v>
      </c>
      <c r="D458" s="162"/>
      <c r="E458" s="163">
        <v>4.3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141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3" t="s">
        <v>165</v>
      </c>
      <c r="D459" s="162"/>
      <c r="E459" s="163">
        <v>19.8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141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3" t="s">
        <v>166</v>
      </c>
      <c r="D460" s="162"/>
      <c r="E460" s="163">
        <v>5.2</v>
      </c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141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4" t="s">
        <v>146</v>
      </c>
      <c r="D461" s="164"/>
      <c r="E461" s="165">
        <v>29.3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141</v>
      </c>
      <c r="AH461" s="149">
        <v>1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3" t="s">
        <v>172</v>
      </c>
      <c r="D462" s="162"/>
      <c r="E462" s="163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141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93" t="s">
        <v>173</v>
      </c>
      <c r="D463" s="162"/>
      <c r="E463" s="163">
        <v>31.687999999999999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9"/>
      <c r="Z463" s="149"/>
      <c r="AA463" s="149"/>
      <c r="AB463" s="149"/>
      <c r="AC463" s="149"/>
      <c r="AD463" s="149"/>
      <c r="AE463" s="149"/>
      <c r="AF463" s="149"/>
      <c r="AG463" s="149" t="s">
        <v>141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93" t="s">
        <v>174</v>
      </c>
      <c r="D464" s="162"/>
      <c r="E464" s="163">
        <v>66.3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141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93" t="s">
        <v>175</v>
      </c>
      <c r="D465" s="162"/>
      <c r="E465" s="163">
        <v>32.436</v>
      </c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141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93" t="s">
        <v>176</v>
      </c>
      <c r="D466" s="162"/>
      <c r="E466" s="163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49"/>
      <c r="Z466" s="149"/>
      <c r="AA466" s="149"/>
      <c r="AB466" s="149"/>
      <c r="AC466" s="149"/>
      <c r="AD466" s="149"/>
      <c r="AE466" s="149"/>
      <c r="AF466" s="149"/>
      <c r="AG466" s="149" t="s">
        <v>141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93" t="s">
        <v>177</v>
      </c>
      <c r="D467" s="162"/>
      <c r="E467" s="163">
        <v>2.024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141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93" t="s">
        <v>178</v>
      </c>
      <c r="D468" s="162"/>
      <c r="E468" s="163">
        <v>4.2770000000000001</v>
      </c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141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94" t="s">
        <v>146</v>
      </c>
      <c r="D469" s="164"/>
      <c r="E469" s="165">
        <v>136.72499999999999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141</v>
      </c>
      <c r="AH469" s="149">
        <v>1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3" t="s">
        <v>179</v>
      </c>
      <c r="D470" s="162"/>
      <c r="E470" s="163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9"/>
      <c r="Z470" s="149"/>
      <c r="AA470" s="149"/>
      <c r="AB470" s="149"/>
      <c r="AC470" s="149"/>
      <c r="AD470" s="149"/>
      <c r="AE470" s="149"/>
      <c r="AF470" s="149"/>
      <c r="AG470" s="149" t="s">
        <v>141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3" t="s">
        <v>180</v>
      </c>
      <c r="D471" s="162"/>
      <c r="E471" s="163">
        <v>-12.311999999999999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141</v>
      </c>
      <c r="AH471" s="149">
        <v>5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3" t="s">
        <v>181</v>
      </c>
      <c r="D472" s="162"/>
      <c r="E472" s="163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141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3" t="s">
        <v>182</v>
      </c>
      <c r="D473" s="162"/>
      <c r="E473" s="163">
        <v>-1.95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141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193" t="s">
        <v>183</v>
      </c>
      <c r="D474" s="162"/>
      <c r="E474" s="163">
        <v>-19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141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94" t="s">
        <v>146</v>
      </c>
      <c r="D475" s="164"/>
      <c r="E475" s="165">
        <v>-33.262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141</v>
      </c>
      <c r="AH475" s="149">
        <v>1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5">
        <v>76</v>
      </c>
      <c r="B476" s="176" t="s">
        <v>355</v>
      </c>
      <c r="C476" s="192" t="s">
        <v>356</v>
      </c>
      <c r="D476" s="177" t="s">
        <v>134</v>
      </c>
      <c r="E476" s="178">
        <v>132.76300000000001</v>
      </c>
      <c r="F476" s="179"/>
      <c r="G476" s="180">
        <f>ROUND(E476*F476,2)</f>
        <v>0</v>
      </c>
      <c r="H476" s="179"/>
      <c r="I476" s="180">
        <f>ROUND(E476*H476,2)</f>
        <v>0</v>
      </c>
      <c r="J476" s="179"/>
      <c r="K476" s="180">
        <f>ROUND(E476*J476,2)</f>
        <v>0</v>
      </c>
      <c r="L476" s="180">
        <v>15</v>
      </c>
      <c r="M476" s="180">
        <f>G476*(1+L476/100)</f>
        <v>0</v>
      </c>
      <c r="N476" s="180">
        <v>3.6000000000000002E-4</v>
      </c>
      <c r="O476" s="180">
        <f>ROUND(E476*N476,2)</f>
        <v>0.05</v>
      </c>
      <c r="P476" s="180">
        <v>0</v>
      </c>
      <c r="Q476" s="180">
        <f>ROUND(E476*P476,2)</f>
        <v>0</v>
      </c>
      <c r="R476" s="180"/>
      <c r="S476" s="180" t="s">
        <v>135</v>
      </c>
      <c r="T476" s="181" t="s">
        <v>135</v>
      </c>
      <c r="U476" s="158">
        <v>0.19503999999999999</v>
      </c>
      <c r="V476" s="158">
        <f>ROUND(E476*U476,2)</f>
        <v>25.89</v>
      </c>
      <c r="W476" s="158"/>
      <c r="X476" s="158" t="s">
        <v>136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150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259" t="s">
        <v>357</v>
      </c>
      <c r="D477" s="260"/>
      <c r="E477" s="260"/>
      <c r="F477" s="260"/>
      <c r="G477" s="260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49"/>
      <c r="Z477" s="149"/>
      <c r="AA477" s="149"/>
      <c r="AB477" s="149"/>
      <c r="AC477" s="149"/>
      <c r="AD477" s="149"/>
      <c r="AE477" s="149"/>
      <c r="AF477" s="149"/>
      <c r="AG477" s="149" t="s">
        <v>139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3" t="s">
        <v>140</v>
      </c>
      <c r="D478" s="162"/>
      <c r="E478" s="163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141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3" t="s">
        <v>163</v>
      </c>
      <c r="D479" s="162"/>
      <c r="E479" s="163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141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93" t="s">
        <v>164</v>
      </c>
      <c r="D480" s="162"/>
      <c r="E480" s="163">
        <v>4.3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141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3" t="s">
        <v>165</v>
      </c>
      <c r="D481" s="162"/>
      <c r="E481" s="163">
        <v>19.8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9"/>
      <c r="Z481" s="149"/>
      <c r="AA481" s="149"/>
      <c r="AB481" s="149"/>
      <c r="AC481" s="149"/>
      <c r="AD481" s="149"/>
      <c r="AE481" s="149"/>
      <c r="AF481" s="149"/>
      <c r="AG481" s="149" t="s">
        <v>141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3" t="s">
        <v>166</v>
      </c>
      <c r="D482" s="162"/>
      <c r="E482" s="163">
        <v>5.2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141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4" t="s">
        <v>146</v>
      </c>
      <c r="D483" s="164"/>
      <c r="E483" s="165">
        <v>29.3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9"/>
      <c r="Z483" s="149"/>
      <c r="AA483" s="149"/>
      <c r="AB483" s="149"/>
      <c r="AC483" s="149"/>
      <c r="AD483" s="149"/>
      <c r="AE483" s="149"/>
      <c r="AF483" s="149"/>
      <c r="AG483" s="149" t="s">
        <v>141</v>
      </c>
      <c r="AH483" s="149">
        <v>1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3" t="s">
        <v>172</v>
      </c>
      <c r="D484" s="162"/>
      <c r="E484" s="163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141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3" t="s">
        <v>173</v>
      </c>
      <c r="D485" s="162"/>
      <c r="E485" s="163">
        <v>31.687999999999999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9"/>
      <c r="Z485" s="149"/>
      <c r="AA485" s="149"/>
      <c r="AB485" s="149"/>
      <c r="AC485" s="149"/>
      <c r="AD485" s="149"/>
      <c r="AE485" s="149"/>
      <c r="AF485" s="149"/>
      <c r="AG485" s="149" t="s">
        <v>141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3" t="s">
        <v>174</v>
      </c>
      <c r="D486" s="162"/>
      <c r="E486" s="163">
        <v>66.3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141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3" t="s">
        <v>175</v>
      </c>
      <c r="D487" s="162"/>
      <c r="E487" s="163">
        <v>32.436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9"/>
      <c r="Z487" s="149"/>
      <c r="AA487" s="149"/>
      <c r="AB487" s="149"/>
      <c r="AC487" s="149"/>
      <c r="AD487" s="149"/>
      <c r="AE487" s="149"/>
      <c r="AF487" s="149"/>
      <c r="AG487" s="149" t="s">
        <v>141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3" t="s">
        <v>176</v>
      </c>
      <c r="D488" s="162"/>
      <c r="E488" s="163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141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3" t="s">
        <v>177</v>
      </c>
      <c r="D489" s="162"/>
      <c r="E489" s="163">
        <v>2.024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141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3" t="s">
        <v>178</v>
      </c>
      <c r="D490" s="162"/>
      <c r="E490" s="163">
        <v>4.2770000000000001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141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4" t="s">
        <v>146</v>
      </c>
      <c r="D491" s="164"/>
      <c r="E491" s="165">
        <v>136.72499999999999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9"/>
      <c r="Z491" s="149"/>
      <c r="AA491" s="149"/>
      <c r="AB491" s="149"/>
      <c r="AC491" s="149"/>
      <c r="AD491" s="149"/>
      <c r="AE491" s="149"/>
      <c r="AF491" s="149"/>
      <c r="AG491" s="149" t="s">
        <v>141</v>
      </c>
      <c r="AH491" s="149">
        <v>1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3" t="s">
        <v>179</v>
      </c>
      <c r="D492" s="162"/>
      <c r="E492" s="163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141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3" t="s">
        <v>180</v>
      </c>
      <c r="D493" s="162"/>
      <c r="E493" s="163">
        <v>-12.311999999999999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141</v>
      </c>
      <c r="AH493" s="149">
        <v>5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3" t="s">
        <v>181</v>
      </c>
      <c r="D494" s="162"/>
      <c r="E494" s="163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141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3" t="s">
        <v>182</v>
      </c>
      <c r="D495" s="162"/>
      <c r="E495" s="163">
        <v>-1.95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141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3" t="s">
        <v>183</v>
      </c>
      <c r="D496" s="162"/>
      <c r="E496" s="163">
        <v>-19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141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94" t="s">
        <v>146</v>
      </c>
      <c r="D497" s="164"/>
      <c r="E497" s="165">
        <v>-33.262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141</v>
      </c>
      <c r="AH497" s="149">
        <v>1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x14ac:dyDescent="0.2">
      <c r="A498" s="169" t="s">
        <v>130</v>
      </c>
      <c r="B498" s="170" t="s">
        <v>98</v>
      </c>
      <c r="C498" s="191" t="s">
        <v>99</v>
      </c>
      <c r="D498" s="171"/>
      <c r="E498" s="172"/>
      <c r="F498" s="173"/>
      <c r="G498" s="173">
        <f>SUMIF(AG499:AG505,"&lt;&gt;NOR",G499:G505)</f>
        <v>0</v>
      </c>
      <c r="H498" s="173"/>
      <c r="I498" s="173">
        <f>SUM(I499:I505)</f>
        <v>0</v>
      </c>
      <c r="J498" s="173"/>
      <c r="K498" s="173">
        <f>SUM(K499:K505)</f>
        <v>0</v>
      </c>
      <c r="L498" s="173"/>
      <c r="M498" s="173">
        <f>SUM(M499:M505)</f>
        <v>0</v>
      </c>
      <c r="N498" s="173"/>
      <c r="O498" s="173">
        <f>SUM(O499:O505)</f>
        <v>0</v>
      </c>
      <c r="P498" s="173"/>
      <c r="Q498" s="173">
        <f>SUM(Q499:Q505)</f>
        <v>0</v>
      </c>
      <c r="R498" s="173"/>
      <c r="S498" s="173"/>
      <c r="T498" s="174"/>
      <c r="U498" s="168"/>
      <c r="V498" s="168">
        <f>SUM(V499:V505)</f>
        <v>0.1</v>
      </c>
      <c r="W498" s="168"/>
      <c r="X498" s="168"/>
      <c r="AG498" t="s">
        <v>131</v>
      </c>
    </row>
    <row r="499" spans="1:60" ht="22.5" outlineLevel="1" x14ac:dyDescent="0.2">
      <c r="A499" s="175">
        <v>77</v>
      </c>
      <c r="B499" s="176" t="s">
        <v>358</v>
      </c>
      <c r="C499" s="192" t="s">
        <v>359</v>
      </c>
      <c r="D499" s="177" t="s">
        <v>194</v>
      </c>
      <c r="E499" s="178">
        <v>1</v>
      </c>
      <c r="F499" s="179"/>
      <c r="G499" s="180">
        <f>ROUND(E499*F499,2)</f>
        <v>0</v>
      </c>
      <c r="H499" s="179"/>
      <c r="I499" s="180">
        <f>ROUND(E499*H499,2)</f>
        <v>0</v>
      </c>
      <c r="J499" s="179"/>
      <c r="K499" s="180">
        <f>ROUND(E499*J499,2)</f>
        <v>0</v>
      </c>
      <c r="L499" s="180">
        <v>15</v>
      </c>
      <c r="M499" s="180">
        <f>G499*(1+L499/100)</f>
        <v>0</v>
      </c>
      <c r="N499" s="180">
        <v>1.6000000000000001E-4</v>
      </c>
      <c r="O499" s="180">
        <f>ROUND(E499*N499,2)</f>
        <v>0</v>
      </c>
      <c r="P499" s="180">
        <v>0</v>
      </c>
      <c r="Q499" s="180">
        <f>ROUND(E499*P499,2)</f>
        <v>0</v>
      </c>
      <c r="R499" s="180"/>
      <c r="S499" s="180" t="s">
        <v>195</v>
      </c>
      <c r="T499" s="181" t="s">
        <v>196</v>
      </c>
      <c r="U499" s="158">
        <v>9.955E-2</v>
      </c>
      <c r="V499" s="158">
        <f>ROUND(E499*U499,2)</f>
        <v>0.1</v>
      </c>
      <c r="W499" s="158"/>
      <c r="X499" s="158" t="s">
        <v>136</v>
      </c>
      <c r="Y499" s="149"/>
      <c r="Z499" s="149"/>
      <c r="AA499" s="149"/>
      <c r="AB499" s="149"/>
      <c r="AC499" s="149"/>
      <c r="AD499" s="149"/>
      <c r="AE499" s="149"/>
      <c r="AF499" s="149"/>
      <c r="AG499" s="149" t="s">
        <v>137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ht="22.5" outlineLevel="1" x14ac:dyDescent="0.2">
      <c r="A500" s="156"/>
      <c r="B500" s="157"/>
      <c r="C500" s="259" t="s">
        <v>238</v>
      </c>
      <c r="D500" s="260"/>
      <c r="E500" s="260"/>
      <c r="F500" s="260"/>
      <c r="G500" s="260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139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82" t="str">
        <f>C500</f>
        <v>Kompletní dodávka a montáž včetně uvedení do provozu, prostupů, zaškolení, seřízení, zkoušek dle příslušných ČSN a dalších pomocných prací a zednických přípomocí</v>
      </c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7" t="s">
        <v>360</v>
      </c>
      <c r="D501" s="159"/>
      <c r="E501" s="160"/>
      <c r="F501" s="161"/>
      <c r="G501" s="161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139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ht="22.5" outlineLevel="1" x14ac:dyDescent="0.2">
      <c r="A502" s="156"/>
      <c r="B502" s="157"/>
      <c r="C502" s="261" t="s">
        <v>389</v>
      </c>
      <c r="D502" s="262"/>
      <c r="E502" s="262"/>
      <c r="F502" s="262"/>
      <c r="G502" s="262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139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82" t="str">
        <f>C502</f>
        <v>Odstranění stávajících světel, vypínačů, zásuvek. Nové nové zásuvky, vypínače, příprava pro přisazená stropní svítidla.</v>
      </c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261" t="s">
        <v>361</v>
      </c>
      <c r="D503" s="262"/>
      <c r="E503" s="262"/>
      <c r="F503" s="262"/>
      <c r="G503" s="262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139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7" t="s">
        <v>360</v>
      </c>
      <c r="D504" s="159"/>
      <c r="E504" s="160"/>
      <c r="F504" s="161"/>
      <c r="G504" s="161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139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261" t="s">
        <v>362</v>
      </c>
      <c r="D505" s="262"/>
      <c r="E505" s="262"/>
      <c r="F505" s="262"/>
      <c r="G505" s="262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9"/>
      <c r="Z505" s="149"/>
      <c r="AA505" s="149"/>
      <c r="AB505" s="149"/>
      <c r="AC505" s="149"/>
      <c r="AD505" s="149"/>
      <c r="AE505" s="149"/>
      <c r="AF505" s="149"/>
      <c r="AG505" s="149" t="s">
        <v>139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x14ac:dyDescent="0.2">
      <c r="A506" s="169" t="s">
        <v>130</v>
      </c>
      <c r="B506" s="170" t="s">
        <v>100</v>
      </c>
      <c r="C506" s="191" t="s">
        <v>101</v>
      </c>
      <c r="D506" s="171"/>
      <c r="E506" s="172"/>
      <c r="F506" s="173"/>
      <c r="G506" s="173">
        <f>SUMIF(AG507:AG514,"&lt;&gt;NOR",G507:G514)</f>
        <v>0</v>
      </c>
      <c r="H506" s="173"/>
      <c r="I506" s="173">
        <f>SUM(I507:I514)</f>
        <v>0</v>
      </c>
      <c r="J506" s="173"/>
      <c r="K506" s="173">
        <f>SUM(K507:K514)</f>
        <v>0</v>
      </c>
      <c r="L506" s="173"/>
      <c r="M506" s="173">
        <f>SUM(M507:M514)</f>
        <v>0</v>
      </c>
      <c r="N506" s="173"/>
      <c r="O506" s="173">
        <f>SUM(O507:O514)</f>
        <v>0</v>
      </c>
      <c r="P506" s="173"/>
      <c r="Q506" s="173">
        <f>SUM(Q507:Q514)</f>
        <v>0</v>
      </c>
      <c r="R506" s="173"/>
      <c r="S506" s="173"/>
      <c r="T506" s="174"/>
      <c r="U506" s="168"/>
      <c r="V506" s="168">
        <f>SUM(V507:V514)</f>
        <v>6.43</v>
      </c>
      <c r="W506" s="168"/>
      <c r="X506" s="168"/>
      <c r="AG506" t="s">
        <v>131</v>
      </c>
    </row>
    <row r="507" spans="1:60" outlineLevel="1" x14ac:dyDescent="0.2">
      <c r="A507" s="183">
        <v>78</v>
      </c>
      <c r="B507" s="184" t="s">
        <v>363</v>
      </c>
      <c r="C507" s="195" t="s">
        <v>364</v>
      </c>
      <c r="D507" s="185" t="s">
        <v>233</v>
      </c>
      <c r="E507" s="186">
        <v>1.4837</v>
      </c>
      <c r="F507" s="187"/>
      <c r="G507" s="188">
        <f>ROUND(E507*F507,2)</f>
        <v>0</v>
      </c>
      <c r="H507" s="187"/>
      <c r="I507" s="188">
        <f>ROUND(E507*H507,2)</f>
        <v>0</v>
      </c>
      <c r="J507" s="187"/>
      <c r="K507" s="188">
        <f>ROUND(E507*J507,2)</f>
        <v>0</v>
      </c>
      <c r="L507" s="188">
        <v>15</v>
      </c>
      <c r="M507" s="188">
        <f>G507*(1+L507/100)</f>
        <v>0</v>
      </c>
      <c r="N507" s="188">
        <v>0</v>
      </c>
      <c r="O507" s="188">
        <f>ROUND(E507*N507,2)</f>
        <v>0</v>
      </c>
      <c r="P507" s="188">
        <v>0</v>
      </c>
      <c r="Q507" s="188">
        <f>ROUND(E507*P507,2)</f>
        <v>0</v>
      </c>
      <c r="R507" s="188"/>
      <c r="S507" s="188" t="s">
        <v>135</v>
      </c>
      <c r="T507" s="189" t="s">
        <v>135</v>
      </c>
      <c r="U507" s="158">
        <v>2.0089999999999999</v>
      </c>
      <c r="V507" s="158">
        <f>ROUND(E507*U507,2)</f>
        <v>2.98</v>
      </c>
      <c r="W507" s="158"/>
      <c r="X507" s="158" t="s">
        <v>365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366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75">
        <v>79</v>
      </c>
      <c r="B508" s="176" t="s">
        <v>367</v>
      </c>
      <c r="C508" s="192" t="s">
        <v>368</v>
      </c>
      <c r="D508" s="177" t="s">
        <v>233</v>
      </c>
      <c r="E508" s="178">
        <v>1.4837</v>
      </c>
      <c r="F508" s="179"/>
      <c r="G508" s="180">
        <f>ROUND(E508*F508,2)</f>
        <v>0</v>
      </c>
      <c r="H508" s="179"/>
      <c r="I508" s="180">
        <f>ROUND(E508*H508,2)</f>
        <v>0</v>
      </c>
      <c r="J508" s="179"/>
      <c r="K508" s="180">
        <f>ROUND(E508*J508,2)</f>
        <v>0</v>
      </c>
      <c r="L508" s="180">
        <v>15</v>
      </c>
      <c r="M508" s="180">
        <f>G508*(1+L508/100)</f>
        <v>0</v>
      </c>
      <c r="N508" s="180">
        <v>0</v>
      </c>
      <c r="O508" s="180">
        <f>ROUND(E508*N508,2)</f>
        <v>0</v>
      </c>
      <c r="P508" s="180">
        <v>0</v>
      </c>
      <c r="Q508" s="180">
        <f>ROUND(E508*P508,2)</f>
        <v>0</v>
      </c>
      <c r="R508" s="180"/>
      <c r="S508" s="180" t="s">
        <v>135</v>
      </c>
      <c r="T508" s="181" t="s">
        <v>135</v>
      </c>
      <c r="U508" s="158">
        <v>0.752</v>
      </c>
      <c r="V508" s="158">
        <f>ROUND(E508*U508,2)</f>
        <v>1.1200000000000001</v>
      </c>
      <c r="W508" s="158"/>
      <c r="X508" s="158" t="s">
        <v>365</v>
      </c>
      <c r="Y508" s="149"/>
      <c r="Z508" s="149"/>
      <c r="AA508" s="149"/>
      <c r="AB508" s="149"/>
      <c r="AC508" s="149"/>
      <c r="AD508" s="149"/>
      <c r="AE508" s="149"/>
      <c r="AF508" s="149"/>
      <c r="AG508" s="149" t="s">
        <v>366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ht="22.5" outlineLevel="1" x14ac:dyDescent="0.2">
      <c r="A509" s="156"/>
      <c r="B509" s="157"/>
      <c r="C509" s="259" t="s">
        <v>369</v>
      </c>
      <c r="D509" s="260"/>
      <c r="E509" s="260"/>
      <c r="F509" s="260"/>
      <c r="G509" s="260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9"/>
      <c r="Z509" s="149"/>
      <c r="AA509" s="149"/>
      <c r="AB509" s="149"/>
      <c r="AC509" s="149"/>
      <c r="AD509" s="149"/>
      <c r="AE509" s="149"/>
      <c r="AF509" s="149"/>
      <c r="AG509" s="149" t="s">
        <v>139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82" t="str">
        <f>C509</f>
        <v>S naložením suti nebo vybouraných hmot do dopravního prostředku a na jejich vyložením, popřípadě přeložením na normální dopravní prostředek.</v>
      </c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83">
        <v>80</v>
      </c>
      <c r="B510" s="184" t="s">
        <v>370</v>
      </c>
      <c r="C510" s="195" t="s">
        <v>371</v>
      </c>
      <c r="D510" s="185" t="s">
        <v>233</v>
      </c>
      <c r="E510" s="186">
        <v>4.4510899999999998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15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/>
      <c r="S510" s="188" t="s">
        <v>135</v>
      </c>
      <c r="T510" s="189" t="s">
        <v>135</v>
      </c>
      <c r="U510" s="158">
        <v>0.36</v>
      </c>
      <c r="V510" s="158">
        <f>ROUND(E510*U510,2)</f>
        <v>1.6</v>
      </c>
      <c r="W510" s="158"/>
      <c r="X510" s="158" t="s">
        <v>365</v>
      </c>
      <c r="Y510" s="149"/>
      <c r="Z510" s="149"/>
      <c r="AA510" s="149"/>
      <c r="AB510" s="149"/>
      <c r="AC510" s="149"/>
      <c r="AD510" s="149"/>
      <c r="AE510" s="149"/>
      <c r="AF510" s="149"/>
      <c r="AG510" s="149" t="s">
        <v>366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75">
        <v>81</v>
      </c>
      <c r="B511" s="176" t="s">
        <v>372</v>
      </c>
      <c r="C511" s="192" t="s">
        <v>373</v>
      </c>
      <c r="D511" s="177" t="s">
        <v>233</v>
      </c>
      <c r="E511" s="178">
        <v>1.4837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15</v>
      </c>
      <c r="M511" s="180">
        <f>G511*(1+L511/100)</f>
        <v>0</v>
      </c>
      <c r="N511" s="180">
        <v>0</v>
      </c>
      <c r="O511" s="180">
        <f>ROUND(E511*N511,2)</f>
        <v>0</v>
      </c>
      <c r="P511" s="180">
        <v>0</v>
      </c>
      <c r="Q511" s="180">
        <f>ROUND(E511*P511,2)</f>
        <v>0</v>
      </c>
      <c r="R511" s="180"/>
      <c r="S511" s="180" t="s">
        <v>135</v>
      </c>
      <c r="T511" s="181" t="s">
        <v>135</v>
      </c>
      <c r="U511" s="158">
        <v>0.49</v>
      </c>
      <c r="V511" s="158">
        <f>ROUND(E511*U511,2)</f>
        <v>0.73</v>
      </c>
      <c r="W511" s="158"/>
      <c r="X511" s="158" t="s">
        <v>365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366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259" t="s">
        <v>374</v>
      </c>
      <c r="D512" s="260"/>
      <c r="E512" s="260"/>
      <c r="F512" s="260"/>
      <c r="G512" s="260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139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83">
        <v>82</v>
      </c>
      <c r="B513" s="184" t="s">
        <v>375</v>
      </c>
      <c r="C513" s="195" t="s">
        <v>376</v>
      </c>
      <c r="D513" s="185" t="s">
        <v>233</v>
      </c>
      <c r="E513" s="186">
        <v>28.19022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15</v>
      </c>
      <c r="M513" s="188">
        <f>G513*(1+L513/100)</f>
        <v>0</v>
      </c>
      <c r="N513" s="188">
        <v>0</v>
      </c>
      <c r="O513" s="188">
        <f>ROUND(E513*N513,2)</f>
        <v>0</v>
      </c>
      <c r="P513" s="188">
        <v>0</v>
      </c>
      <c r="Q513" s="188">
        <f>ROUND(E513*P513,2)</f>
        <v>0</v>
      </c>
      <c r="R513" s="188"/>
      <c r="S513" s="188" t="s">
        <v>135</v>
      </c>
      <c r="T513" s="189" t="s">
        <v>135</v>
      </c>
      <c r="U513" s="158">
        <v>0</v>
      </c>
      <c r="V513" s="158">
        <f>ROUND(E513*U513,2)</f>
        <v>0</v>
      </c>
      <c r="W513" s="158"/>
      <c r="X513" s="158" t="s">
        <v>365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366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83">
        <v>83</v>
      </c>
      <c r="B514" s="184" t="s">
        <v>377</v>
      </c>
      <c r="C514" s="195" t="s">
        <v>378</v>
      </c>
      <c r="D514" s="185" t="s">
        <v>233</v>
      </c>
      <c r="E514" s="186">
        <v>1.4837</v>
      </c>
      <c r="F514" s="187"/>
      <c r="G514" s="188">
        <f>ROUND(E514*F514,2)</f>
        <v>0</v>
      </c>
      <c r="H514" s="187"/>
      <c r="I514" s="188">
        <f>ROUND(E514*H514,2)</f>
        <v>0</v>
      </c>
      <c r="J514" s="187"/>
      <c r="K514" s="188">
        <f>ROUND(E514*J514,2)</f>
        <v>0</v>
      </c>
      <c r="L514" s="188">
        <v>15</v>
      </c>
      <c r="M514" s="188">
        <f>G514*(1+L514/100)</f>
        <v>0</v>
      </c>
      <c r="N514" s="188">
        <v>0</v>
      </c>
      <c r="O514" s="188">
        <f>ROUND(E514*N514,2)</f>
        <v>0</v>
      </c>
      <c r="P514" s="188">
        <v>0</v>
      </c>
      <c r="Q514" s="188">
        <f>ROUND(E514*P514,2)</f>
        <v>0</v>
      </c>
      <c r="R514" s="188"/>
      <c r="S514" s="188" t="s">
        <v>135</v>
      </c>
      <c r="T514" s="189" t="s">
        <v>135</v>
      </c>
      <c r="U514" s="158">
        <v>0</v>
      </c>
      <c r="V514" s="158">
        <f>ROUND(E514*U514,2)</f>
        <v>0</v>
      </c>
      <c r="W514" s="158"/>
      <c r="X514" s="158" t="s">
        <v>365</v>
      </c>
      <c r="Y514" s="149"/>
      <c r="Z514" s="149"/>
      <c r="AA514" s="149"/>
      <c r="AB514" s="149"/>
      <c r="AC514" s="149"/>
      <c r="AD514" s="149"/>
      <c r="AE514" s="149"/>
      <c r="AF514" s="149"/>
      <c r="AG514" s="149" t="s">
        <v>366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x14ac:dyDescent="0.2">
      <c r="A515" s="169" t="s">
        <v>130</v>
      </c>
      <c r="B515" s="170" t="s">
        <v>103</v>
      </c>
      <c r="C515" s="191" t="s">
        <v>30</v>
      </c>
      <c r="D515" s="171"/>
      <c r="E515" s="172"/>
      <c r="F515" s="173"/>
      <c r="G515" s="173">
        <f>SUMIF(AG516:AG519,"&lt;&gt;NOR",G516:G519)</f>
        <v>0</v>
      </c>
      <c r="H515" s="173"/>
      <c r="I515" s="173">
        <f>SUM(I516:I519)</f>
        <v>0</v>
      </c>
      <c r="J515" s="173"/>
      <c r="K515" s="173">
        <f>SUM(K516:K519)</f>
        <v>0</v>
      </c>
      <c r="L515" s="173"/>
      <c r="M515" s="173">
        <f>SUM(M516:M519)</f>
        <v>0</v>
      </c>
      <c r="N515" s="173"/>
      <c r="O515" s="173">
        <f>SUM(O516:O519)</f>
        <v>0</v>
      </c>
      <c r="P515" s="173"/>
      <c r="Q515" s="173">
        <f>SUM(Q516:Q519)</f>
        <v>0</v>
      </c>
      <c r="R515" s="173"/>
      <c r="S515" s="173"/>
      <c r="T515" s="174"/>
      <c r="U515" s="168"/>
      <c r="V515" s="168">
        <f>SUM(V516:V519)</f>
        <v>0</v>
      </c>
      <c r="W515" s="168"/>
      <c r="X515" s="168"/>
      <c r="AG515" t="s">
        <v>131</v>
      </c>
    </row>
    <row r="516" spans="1:60" outlineLevel="1" x14ac:dyDescent="0.2">
      <c r="A516" s="175">
        <v>84</v>
      </c>
      <c r="B516" s="176" t="s">
        <v>379</v>
      </c>
      <c r="C516" s="192" t="s">
        <v>380</v>
      </c>
      <c r="D516" s="177" t="s">
        <v>381</v>
      </c>
      <c r="E516" s="178">
        <v>1</v>
      </c>
      <c r="F516" s="179"/>
      <c r="G516" s="180">
        <f>ROUND(E516*F516,2)</f>
        <v>0</v>
      </c>
      <c r="H516" s="179"/>
      <c r="I516" s="180">
        <f>ROUND(E516*H516,2)</f>
        <v>0</v>
      </c>
      <c r="J516" s="179"/>
      <c r="K516" s="180">
        <f>ROUND(E516*J516,2)</f>
        <v>0</v>
      </c>
      <c r="L516" s="180">
        <v>15</v>
      </c>
      <c r="M516" s="180">
        <f>G516*(1+L516/100)</f>
        <v>0</v>
      </c>
      <c r="N516" s="180">
        <v>0</v>
      </c>
      <c r="O516" s="180">
        <f>ROUND(E516*N516,2)</f>
        <v>0</v>
      </c>
      <c r="P516" s="180">
        <v>0</v>
      </c>
      <c r="Q516" s="180">
        <f>ROUND(E516*P516,2)</f>
        <v>0</v>
      </c>
      <c r="R516" s="180"/>
      <c r="S516" s="180" t="s">
        <v>135</v>
      </c>
      <c r="T516" s="181" t="s">
        <v>196</v>
      </c>
      <c r="U516" s="158">
        <v>0</v>
      </c>
      <c r="V516" s="158">
        <f>ROUND(E516*U516,2)</f>
        <v>0</v>
      </c>
      <c r="W516" s="158"/>
      <c r="X516" s="158" t="s">
        <v>382</v>
      </c>
      <c r="Y516" s="149"/>
      <c r="Z516" s="149"/>
      <c r="AA516" s="149"/>
      <c r="AB516" s="149"/>
      <c r="AC516" s="149"/>
      <c r="AD516" s="149"/>
      <c r="AE516" s="149"/>
      <c r="AF516" s="149"/>
      <c r="AG516" s="149" t="s">
        <v>383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ht="22.5" outlineLevel="1" x14ac:dyDescent="0.2">
      <c r="A517" s="156"/>
      <c r="B517" s="157"/>
      <c r="C517" s="259" t="s">
        <v>384</v>
      </c>
      <c r="D517" s="260"/>
      <c r="E517" s="260"/>
      <c r="F517" s="260"/>
      <c r="G517" s="260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49"/>
      <c r="Z517" s="149"/>
      <c r="AA517" s="149"/>
      <c r="AB517" s="149"/>
      <c r="AC517" s="149"/>
      <c r="AD517" s="149"/>
      <c r="AE517" s="149"/>
      <c r="AF517" s="149"/>
      <c r="AG517" s="149" t="s">
        <v>139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82" t="str">
        <f>C517</f>
        <v>Náklady zhotovitele, související s prováděním zkoušek a revizí předepsaných technickými normami nebo objednatelem a které jsou pro provedení díla nezbytné.</v>
      </c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7" t="s">
        <v>360</v>
      </c>
      <c r="D518" s="159"/>
      <c r="E518" s="160"/>
      <c r="F518" s="161"/>
      <c r="G518" s="161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9"/>
      <c r="Z518" s="149"/>
      <c r="AA518" s="149"/>
      <c r="AB518" s="149"/>
      <c r="AC518" s="149"/>
      <c r="AD518" s="149"/>
      <c r="AE518" s="149"/>
      <c r="AF518" s="149"/>
      <c r="AG518" s="149" t="s">
        <v>139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261" t="s">
        <v>385</v>
      </c>
      <c r="D519" s="262"/>
      <c r="E519" s="262"/>
      <c r="F519" s="262"/>
      <c r="G519" s="262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139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x14ac:dyDescent="0.2">
      <c r="A520" s="3"/>
      <c r="B520" s="4"/>
      <c r="C520" s="198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AE520">
        <v>15</v>
      </c>
      <c r="AF520">
        <v>21</v>
      </c>
      <c r="AG520" t="s">
        <v>117</v>
      </c>
    </row>
    <row r="521" spans="1:60" x14ac:dyDescent="0.2">
      <c r="A521" s="152"/>
      <c r="B521" s="153" t="s">
        <v>31</v>
      </c>
      <c r="C521" s="199"/>
      <c r="D521" s="154"/>
      <c r="E521" s="155"/>
      <c r="F521" s="155"/>
      <c r="G521" s="190">
        <f>G8+G83+G94+G97+G105+G112+G169+G212+G214+G217+G220+G223+G294+G298+G301+G346+G390+G404+G498+G506+G515</f>
        <v>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AE521">
        <f>SUMIF(L7:L519,AE520,G7:G519)</f>
        <v>0</v>
      </c>
      <c r="AF521">
        <f>SUMIF(L7:L519,AF520,G7:G519)</f>
        <v>0</v>
      </c>
      <c r="AG521" t="s">
        <v>386</v>
      </c>
    </row>
    <row r="522" spans="1:60" x14ac:dyDescent="0.2">
      <c r="A522" s="3"/>
      <c r="B522" s="4"/>
      <c r="C522" s="198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60" x14ac:dyDescent="0.2">
      <c r="A523" s="3"/>
      <c r="B523" s="4"/>
      <c r="C523" s="198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60" x14ac:dyDescent="0.2">
      <c r="A524" s="270" t="s">
        <v>387</v>
      </c>
      <c r="B524" s="270"/>
      <c r="C524" s="271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60" x14ac:dyDescent="0.2">
      <c r="A525" s="272"/>
      <c r="B525" s="273"/>
      <c r="C525" s="274"/>
      <c r="D525" s="273"/>
      <c r="E525" s="273"/>
      <c r="F525" s="273"/>
      <c r="G525" s="27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AG525" t="s">
        <v>388</v>
      </c>
    </row>
    <row r="526" spans="1:60" x14ac:dyDescent="0.2">
      <c r="A526" s="276"/>
      <c r="B526" s="277"/>
      <c r="C526" s="278"/>
      <c r="D526" s="277"/>
      <c r="E526" s="277"/>
      <c r="F526" s="277"/>
      <c r="G526" s="279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60" x14ac:dyDescent="0.2">
      <c r="A527" s="276"/>
      <c r="B527" s="277"/>
      <c r="C527" s="278"/>
      <c r="D527" s="277"/>
      <c r="E527" s="277"/>
      <c r="F527" s="277"/>
      <c r="G527" s="279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60" x14ac:dyDescent="0.2">
      <c r="A528" s="276"/>
      <c r="B528" s="277"/>
      <c r="C528" s="278"/>
      <c r="D528" s="277"/>
      <c r="E528" s="277"/>
      <c r="F528" s="277"/>
      <c r="G528" s="279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33" x14ac:dyDescent="0.2">
      <c r="A529" s="280"/>
      <c r="B529" s="281"/>
      <c r="C529" s="282"/>
      <c r="D529" s="281"/>
      <c r="E529" s="281"/>
      <c r="F529" s="281"/>
      <c r="G529" s="28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33" x14ac:dyDescent="0.2">
      <c r="A530" s="3"/>
      <c r="B530" s="4"/>
      <c r="C530" s="198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33" x14ac:dyDescent="0.2">
      <c r="C531" s="200"/>
      <c r="D531" s="10"/>
      <c r="AG531" t="s">
        <v>390</v>
      </c>
    </row>
    <row r="532" spans="1:33" x14ac:dyDescent="0.2">
      <c r="D532" s="10"/>
    </row>
    <row r="533" spans="1:33" x14ac:dyDescent="0.2">
      <c r="D533" s="10"/>
    </row>
    <row r="534" spans="1:33" x14ac:dyDescent="0.2">
      <c r="D534" s="10"/>
    </row>
    <row r="535" spans="1:33" x14ac:dyDescent="0.2">
      <c r="D535" s="10"/>
    </row>
    <row r="536" spans="1:33" x14ac:dyDescent="0.2">
      <c r="D536" s="10"/>
    </row>
    <row r="537" spans="1:33" x14ac:dyDescent="0.2">
      <c r="D537" s="10"/>
    </row>
    <row r="538" spans="1:33" x14ac:dyDescent="0.2">
      <c r="D538" s="10"/>
    </row>
    <row r="539" spans="1:33" x14ac:dyDescent="0.2">
      <c r="D539" s="10"/>
    </row>
    <row r="540" spans="1:33" x14ac:dyDescent="0.2">
      <c r="D540" s="10"/>
    </row>
    <row r="541" spans="1:33" x14ac:dyDescent="0.2">
      <c r="D541" s="10"/>
    </row>
    <row r="542" spans="1:33" x14ac:dyDescent="0.2">
      <c r="D542" s="10"/>
    </row>
    <row r="543" spans="1:33" x14ac:dyDescent="0.2">
      <c r="D543" s="10"/>
    </row>
    <row r="544" spans="1:33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A525:G529"/>
    <mergeCell ref="C10:G10"/>
    <mergeCell ref="C18:G18"/>
    <mergeCell ref="C31:G31"/>
    <mergeCell ref="C39:G39"/>
    <mergeCell ref="A1:G1"/>
    <mergeCell ref="C2:G2"/>
    <mergeCell ref="C3:G3"/>
    <mergeCell ref="C4:G4"/>
    <mergeCell ref="A524:C524"/>
    <mergeCell ref="C398:G398"/>
    <mergeCell ref="C96:G96"/>
    <mergeCell ref="C99:G99"/>
    <mergeCell ref="C100:G100"/>
    <mergeCell ref="C163:G163"/>
    <mergeCell ref="C216:G216"/>
    <mergeCell ref="C219:G219"/>
    <mergeCell ref="C222:G222"/>
    <mergeCell ref="C249:G249"/>
    <mergeCell ref="C300:G300"/>
    <mergeCell ref="C328:G328"/>
    <mergeCell ref="C329:G329"/>
    <mergeCell ref="C509:G509"/>
    <mergeCell ref="C512:G512"/>
    <mergeCell ref="C517:G517"/>
    <mergeCell ref="C519:G519"/>
    <mergeCell ref="C455:G455"/>
    <mergeCell ref="C477:G477"/>
    <mergeCell ref="C500:G500"/>
    <mergeCell ref="C502:G502"/>
    <mergeCell ref="C503:G503"/>
    <mergeCell ref="C505:G50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22.16 22.16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'22.16 22.16 Pol'!Názvy_tisku</vt:lpstr>
      <vt:lpstr>oadresa</vt:lpstr>
      <vt:lpstr>Stavba!Objednatel</vt:lpstr>
      <vt:lpstr>Stavba!Objekt</vt:lpstr>
      <vt:lpstr>'22.16 22.16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Radomír Marvan</cp:lastModifiedBy>
  <cp:lastPrinted>2019-03-19T12:27:02Z</cp:lastPrinted>
  <dcterms:created xsi:type="dcterms:W3CDTF">2009-04-08T07:15:50Z</dcterms:created>
  <dcterms:modified xsi:type="dcterms:W3CDTF">2022-09-23T07:43:24Z</dcterms:modified>
</cp:coreProperties>
</file>