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077 Výměna horní pavlače Václavská 3\E_ZAK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Naklady'!$A$1:$Y$21</definedName>
    <definedName name="_xlnm.Print_Area" localSheetId="4">'01 1 Pol'!$A$1:$Y$86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1" i="1"/>
  <c r="F41" i="1"/>
  <c r="G40" i="1"/>
  <c r="F40" i="1"/>
  <c r="G39" i="1"/>
  <c r="F39" i="1"/>
  <c r="G85" i="13"/>
  <c r="BA35" i="13"/>
  <c r="BA21" i="13"/>
  <c r="G8" i="13"/>
  <c r="O8" i="13"/>
  <c r="Q8" i="13"/>
  <c r="G9" i="13"/>
  <c r="I9" i="13"/>
  <c r="I8" i="13" s="1"/>
  <c r="K9" i="13"/>
  <c r="K8" i="13" s="1"/>
  <c r="M9" i="13"/>
  <c r="M8" i="13" s="1"/>
  <c r="O9" i="13"/>
  <c r="Q9" i="13"/>
  <c r="V9" i="13"/>
  <c r="V8" i="13" s="1"/>
  <c r="V11" i="13"/>
  <c r="G12" i="13"/>
  <c r="G11" i="13" s="1"/>
  <c r="I12" i="13"/>
  <c r="I11" i="13" s="1"/>
  <c r="K12" i="13"/>
  <c r="O12" i="13"/>
  <c r="O11" i="13" s="1"/>
  <c r="Q12" i="13"/>
  <c r="Q11" i="13" s="1"/>
  <c r="V12" i="13"/>
  <c r="G16" i="13"/>
  <c r="M16" i="13" s="1"/>
  <c r="I16" i="13"/>
  <c r="K16" i="13"/>
  <c r="K11" i="13" s="1"/>
  <c r="O16" i="13"/>
  <c r="Q16" i="13"/>
  <c r="V16" i="13"/>
  <c r="G18" i="13"/>
  <c r="I18" i="13"/>
  <c r="K18" i="13"/>
  <c r="M18" i="13"/>
  <c r="O18" i="13"/>
  <c r="Q18" i="13"/>
  <c r="V18" i="13"/>
  <c r="G19" i="13"/>
  <c r="K19" i="13"/>
  <c r="M19" i="13"/>
  <c r="V19" i="13"/>
  <c r="G20" i="13"/>
  <c r="I20" i="13"/>
  <c r="I19" i="13" s="1"/>
  <c r="K20" i="13"/>
  <c r="M20" i="13"/>
  <c r="O20" i="13"/>
  <c r="O19" i="13" s="1"/>
  <c r="Q20" i="13"/>
  <c r="Q19" i="13" s="1"/>
  <c r="V20" i="13"/>
  <c r="G23" i="13"/>
  <c r="K23" i="13"/>
  <c r="O23" i="13"/>
  <c r="Q23" i="13"/>
  <c r="G24" i="13"/>
  <c r="I24" i="13"/>
  <c r="I23" i="13" s="1"/>
  <c r="K24" i="13"/>
  <c r="M24" i="13"/>
  <c r="M23" i="13" s="1"/>
  <c r="O24" i="13"/>
  <c r="Q24" i="13"/>
  <c r="V24" i="13"/>
  <c r="V23" i="13" s="1"/>
  <c r="K26" i="13"/>
  <c r="O26" i="13"/>
  <c r="V26" i="13"/>
  <c r="G27" i="13"/>
  <c r="G26" i="13" s="1"/>
  <c r="I27" i="13"/>
  <c r="I26" i="13" s="1"/>
  <c r="K27" i="13"/>
  <c r="O27" i="13"/>
  <c r="Q27" i="13"/>
  <c r="Q26" i="13" s="1"/>
  <c r="V27" i="13"/>
  <c r="G30" i="13"/>
  <c r="I30" i="13"/>
  <c r="K30" i="13"/>
  <c r="K29" i="13" s="1"/>
  <c r="M30" i="13"/>
  <c r="O30" i="13"/>
  <c r="Q30" i="13"/>
  <c r="Q29" i="13" s="1"/>
  <c r="V30" i="13"/>
  <c r="G32" i="13"/>
  <c r="G29" i="13" s="1"/>
  <c r="I32" i="13"/>
  <c r="K32" i="13"/>
  <c r="M32" i="13"/>
  <c r="O32" i="13"/>
  <c r="O29" i="13" s="1"/>
  <c r="Q32" i="13"/>
  <c r="V32" i="13"/>
  <c r="G34" i="13"/>
  <c r="I34" i="13"/>
  <c r="K34" i="13"/>
  <c r="M34" i="13"/>
  <c r="O34" i="13"/>
  <c r="Q34" i="13"/>
  <c r="V34" i="13"/>
  <c r="G37" i="13"/>
  <c r="M37" i="13" s="1"/>
  <c r="I37" i="13"/>
  <c r="K37" i="13"/>
  <c r="O37" i="13"/>
  <c r="Q37" i="13"/>
  <c r="V37" i="13"/>
  <c r="V29" i="13" s="1"/>
  <c r="G39" i="13"/>
  <c r="I39" i="13"/>
  <c r="K39" i="13"/>
  <c r="M39" i="13"/>
  <c r="O39" i="13"/>
  <c r="Q39" i="13"/>
  <c r="V39" i="13"/>
  <c r="G41" i="13"/>
  <c r="M41" i="13" s="1"/>
  <c r="I41" i="13"/>
  <c r="K41" i="13"/>
  <c r="O41" i="13"/>
  <c r="Q41" i="13"/>
  <c r="V41" i="13"/>
  <c r="G43" i="13"/>
  <c r="M43" i="13" s="1"/>
  <c r="I43" i="13"/>
  <c r="K43" i="13"/>
  <c r="O43" i="13"/>
  <c r="Q43" i="13"/>
  <c r="V43" i="13"/>
  <c r="G45" i="13"/>
  <c r="M45" i="13" s="1"/>
  <c r="I45" i="13"/>
  <c r="I29" i="13" s="1"/>
  <c r="K45" i="13"/>
  <c r="O45" i="13"/>
  <c r="Q45" i="13"/>
  <c r="V45" i="13"/>
  <c r="G47" i="13"/>
  <c r="I47" i="13"/>
  <c r="K47" i="13"/>
  <c r="M47" i="13"/>
  <c r="O47" i="13"/>
  <c r="Q47" i="13"/>
  <c r="V47" i="13"/>
  <c r="G48" i="13"/>
  <c r="I48" i="13"/>
  <c r="K48" i="13"/>
  <c r="M48" i="13"/>
  <c r="O48" i="13"/>
  <c r="Q48" i="13"/>
  <c r="V48" i="13"/>
  <c r="I50" i="13"/>
  <c r="O50" i="13"/>
  <c r="G51" i="13"/>
  <c r="M51" i="13" s="1"/>
  <c r="M50" i="13" s="1"/>
  <c r="I51" i="13"/>
  <c r="K51" i="13"/>
  <c r="K50" i="13" s="1"/>
  <c r="O51" i="13"/>
  <c r="Q51" i="13"/>
  <c r="Q50" i="13" s="1"/>
  <c r="V51" i="13"/>
  <c r="V50" i="13" s="1"/>
  <c r="G53" i="13"/>
  <c r="I53" i="13"/>
  <c r="K53" i="13"/>
  <c r="M53" i="13"/>
  <c r="O53" i="13"/>
  <c r="Q53" i="13"/>
  <c r="V53" i="13"/>
  <c r="G56" i="13"/>
  <c r="M56" i="13" s="1"/>
  <c r="I56" i="13"/>
  <c r="K56" i="13"/>
  <c r="O56" i="13"/>
  <c r="Q56" i="13"/>
  <c r="V56" i="13"/>
  <c r="G58" i="13"/>
  <c r="G59" i="13"/>
  <c r="M59" i="13" s="1"/>
  <c r="M58" i="13" s="1"/>
  <c r="I59" i="13"/>
  <c r="I58" i="13" s="1"/>
  <c r="K59" i="13"/>
  <c r="K58" i="13" s="1"/>
  <c r="O59" i="13"/>
  <c r="Q59" i="13"/>
  <c r="V59" i="13"/>
  <c r="V58" i="13" s="1"/>
  <c r="G62" i="13"/>
  <c r="I62" i="13"/>
  <c r="K62" i="13"/>
  <c r="M62" i="13"/>
  <c r="O62" i="13"/>
  <c r="Q62" i="13"/>
  <c r="V62" i="13"/>
  <c r="G64" i="13"/>
  <c r="I64" i="13"/>
  <c r="K64" i="13"/>
  <c r="M64" i="13"/>
  <c r="O64" i="13"/>
  <c r="O58" i="13" s="1"/>
  <c r="Q64" i="13"/>
  <c r="V64" i="13"/>
  <c r="G67" i="13"/>
  <c r="I67" i="13"/>
  <c r="K67" i="13"/>
  <c r="M67" i="13"/>
  <c r="O67" i="13"/>
  <c r="Q67" i="13"/>
  <c r="Q58" i="13" s="1"/>
  <c r="V67" i="13"/>
  <c r="I70" i="13"/>
  <c r="K70" i="13"/>
  <c r="O70" i="13"/>
  <c r="Q70" i="13"/>
  <c r="G71" i="13"/>
  <c r="I71" i="13"/>
  <c r="K71" i="13"/>
  <c r="M71" i="13"/>
  <c r="O71" i="13"/>
  <c r="Q71" i="13"/>
  <c r="V71" i="13"/>
  <c r="V70" i="13" s="1"/>
  <c r="G73" i="13"/>
  <c r="G70" i="13" s="1"/>
  <c r="I73" i="13"/>
  <c r="K73" i="13"/>
  <c r="O73" i="13"/>
  <c r="Q73" i="13"/>
  <c r="V73" i="13"/>
  <c r="G75" i="13"/>
  <c r="G76" i="13"/>
  <c r="M76" i="13" s="1"/>
  <c r="I76" i="13"/>
  <c r="I75" i="13" s="1"/>
  <c r="K76" i="13"/>
  <c r="K75" i="13" s="1"/>
  <c r="O76" i="13"/>
  <c r="Q76" i="13"/>
  <c r="V76" i="13"/>
  <c r="V75" i="13" s="1"/>
  <c r="G78" i="13"/>
  <c r="I78" i="13"/>
  <c r="K78" i="13"/>
  <c r="M78" i="13"/>
  <c r="O78" i="13"/>
  <c r="Q78" i="13"/>
  <c r="V78" i="13"/>
  <c r="G80" i="13"/>
  <c r="I80" i="13"/>
  <c r="K80" i="13"/>
  <c r="M80" i="13"/>
  <c r="O80" i="13"/>
  <c r="O75" i="13" s="1"/>
  <c r="Q80" i="13"/>
  <c r="V80" i="13"/>
  <c r="G81" i="13"/>
  <c r="I81" i="13"/>
  <c r="K81" i="13"/>
  <c r="M81" i="13"/>
  <c r="O81" i="13"/>
  <c r="Q81" i="13"/>
  <c r="Q75" i="13" s="1"/>
  <c r="V81" i="13"/>
  <c r="G83" i="13"/>
  <c r="M83" i="13" s="1"/>
  <c r="I83" i="13"/>
  <c r="K83" i="13"/>
  <c r="O83" i="13"/>
  <c r="Q83" i="13"/>
  <c r="V83" i="13"/>
  <c r="AF85" i="13"/>
  <c r="G20" i="12"/>
  <c r="BA17" i="12"/>
  <c r="BA15" i="12"/>
  <c r="BA13" i="12"/>
  <c r="G8" i="12"/>
  <c r="I8" i="12"/>
  <c r="G9" i="12"/>
  <c r="I9" i="12"/>
  <c r="K9" i="12"/>
  <c r="K8" i="12" s="1"/>
  <c r="M9" i="12"/>
  <c r="M8" i="12" s="1"/>
  <c r="O9" i="12"/>
  <c r="O8" i="12" s="1"/>
  <c r="Q9" i="12"/>
  <c r="Q8" i="12" s="1"/>
  <c r="V9" i="12"/>
  <c r="V8" i="12" s="1"/>
  <c r="G11" i="12"/>
  <c r="K11" i="12"/>
  <c r="O11" i="12"/>
  <c r="Q11" i="12"/>
  <c r="G12" i="12"/>
  <c r="I12" i="12"/>
  <c r="I11" i="12" s="1"/>
  <c r="K12" i="12"/>
  <c r="M12" i="12"/>
  <c r="O12" i="12"/>
  <c r="Q12" i="12"/>
  <c r="V12" i="12"/>
  <c r="V11" i="12" s="1"/>
  <c r="G14" i="12"/>
  <c r="M14" i="12" s="1"/>
  <c r="M11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AE20" i="12"/>
  <c r="AF20" i="12"/>
  <c r="I20" i="1"/>
  <c r="I19" i="1"/>
  <c r="I18" i="1"/>
  <c r="I17" i="1"/>
  <c r="I16" i="1"/>
  <c r="F45" i="1"/>
  <c r="G23" i="1" s="1"/>
  <c r="G45" i="1"/>
  <c r="G25" i="1" s="1"/>
  <c r="A25" i="1" s="1"/>
  <c r="H44" i="1"/>
  <c r="I44" i="1" s="1"/>
  <c r="H43" i="1"/>
  <c r="I43" i="1" s="1"/>
  <c r="H42" i="1"/>
  <c r="H41" i="1"/>
  <c r="I41" i="1" s="1"/>
  <c r="H40" i="1"/>
  <c r="I40" i="1" s="1"/>
  <c r="I69" i="1" l="1"/>
  <c r="J68" i="1" s="1"/>
  <c r="J60" i="1"/>
  <c r="J64" i="1"/>
  <c r="J57" i="1"/>
  <c r="J61" i="1"/>
  <c r="J65" i="1"/>
  <c r="J58" i="1"/>
  <c r="J62" i="1"/>
  <c r="J66" i="1"/>
  <c r="J59" i="1"/>
  <c r="J63" i="1"/>
  <c r="J67" i="1"/>
  <c r="G26" i="1"/>
  <c r="A26" i="1"/>
  <c r="H39" i="1"/>
  <c r="H45" i="1" s="1"/>
  <c r="A23" i="1"/>
  <c r="G28" i="1"/>
  <c r="M75" i="13"/>
  <c r="M29" i="13"/>
  <c r="G50" i="13"/>
  <c r="M73" i="13"/>
  <c r="M70" i="13" s="1"/>
  <c r="M27" i="13"/>
  <c r="M26" i="13" s="1"/>
  <c r="M12" i="13"/>
  <c r="M11" i="13" s="1"/>
  <c r="AE85" i="13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69" i="1" l="1"/>
  <c r="G24" i="1"/>
  <c r="A27" i="1" s="1"/>
  <c r="A24" i="1"/>
  <c r="J43" i="1"/>
  <c r="J44" i="1"/>
  <c r="J39" i="1"/>
  <c r="J45" i="1" s="1"/>
  <c r="J40" i="1"/>
  <c r="J41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<sst xmlns="http://schemas.openxmlformats.org/spreadsheetml/2006/main" count="651" uniqueCount="271">
  <si>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</si>
  <si>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</si>
  <si>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</si>
  <si>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</si>
  <si>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</si>
  <si>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</si>
  <si>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</si>
  <si>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</si>
  <si>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</si>
  <si>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</si>
  <si>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</si>
  <si>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</si>
  <si>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</si>
  <si>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</si>
  <si>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</si>
  <si>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</si>
  <si>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</si>
  <si>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</si>
  <si>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</si>
  <si>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</si>
  <si>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</si>
  <si>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</si>
  <si>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</si>
  <si>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</si>
  <si>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</si>
  <si>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</si>
  <si>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</si>
  <si>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</si>
  <si>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</si>
  <si>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</si>
  <si>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</si>
  <si>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</si>
  <si>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</si>
  <si>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</si>
  <si>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</si>
  <si>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</si>
  <si>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</si>
  <si>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</si>
  <si>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</si>
  <si>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</si>
  <si>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</si>
  <si>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</si>
  <si>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</si>
  <si>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077</t>
  </si>
  <si>
    <t>Výměna horní pavlače- Václavská 7, Brno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</si>
  <si>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</si>
  <si>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</si>
  <si>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</si>
  <si>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</si>
  <si>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</si>
  <si>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</si>
  <si>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</si>
  <si>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</si>
  <si>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</si>
  <si>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Vedlejší a ostatní náklady</t>
  </si>
  <si>
    <t>Stavební objekt</t>
  </si>
  <si>
    <t>01</t>
  </si>
  <si>
    <t>Výměna horní pavlače- Václavská 7</t>
  </si>
  <si>
    <t>1</t>
  </si>
  <si>
    <t>Stavební práce</t>
  </si>
  <si>
    <t>Celkem za stavbu</t>
  </si>
  <si>
    <t>CZK</t>
  </si>
  <si>
    <t>#POPS</t>
  </si>
  <si>
    <t>Popis stavby: 077 - Výměna horní pavlače- Václavská 7, Brno</t>
  </si>
  <si>
    <t>#POPO</t>
  </si>
  <si>
    <t>Popis objektu: 00 - Vedlejší a ostatní náklady</t>
  </si>
  <si>
    <t>#POPR</t>
  </si>
  <si>
    <t>Popis rozpočtu: 00 - Vedlejší a ostatní náklady</t>
  </si>
  <si>
    <t>Popis objektu: 01 - Výměna horní pavlače- Václavská 7</t>
  </si>
  <si>
    <t>Popis rozpočtu: 1 - Stavební práce</t>
  </si>
  <si>
    <t>Rekapitulace dílů</t>
  </si>
  <si>
    <t>Typ dílu</t>
  </si>
  <si>
    <t>4</t>
  </si>
  <si>
    <t>Vodorovné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</si>
  <si>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</si>
  <si>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</si>
  <si>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</si>
  <si>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</si>
  <si>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</si>
  <si>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</si>
  <si>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</si>
  <si>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</si>
  <si>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</si>
  <si>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</si>
  <si>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</si>
  <si>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</si>
  <si>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</si>
  <si>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</si>
  <si>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</si>
  <si>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</si>
  <si>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</si>
  <si>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</si>
  <si>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</si>
  <si>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</si>
  <si>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</si>
  <si>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</si>
  <si>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</si>
  <si>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</si>
  <si>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</si>
  <si>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</si>
  <si>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</si>
  <si>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</si>
  <si>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</si>
  <si>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</si>
  <si>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</si>
  <si>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</si>
  <si>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</si>
  <si>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</si>
  <si>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</si>
  <si>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</si>
  <si>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</si>
  <si>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</si>
  <si>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</si>
  <si>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</si>
  <si>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</si>
  <si>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</si>
  <si>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</si>
  <si>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</si>
  <si>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</si>
  <si>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</si>
  <si>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</si>
  <si>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</si>
  <si>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</si>
  <si>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</si>
  <si>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</si>
  <si>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</si>
  <si>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</si>
  <si>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</si>
  <si>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22/ II</t>
  </si>
  <si>
    <t>Indiv</t>
  </si>
  <si>
    <t>VRN</t>
  </si>
  <si>
    <t>Běžná</t>
  </si>
  <si>
    <t>POL99_2</t>
  </si>
  <si>
    <t>Veškeré náklady spojené s vybudováním, provozem a odstraněním zařízení staveniště.</t>
  </si>
  <si>
    <t>POP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</si>
  <si>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</si>
  <si>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</si>
  <si>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</si>
  <si>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</si>
  <si>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</si>
  <si>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</si>
  <si>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</si>
  <si>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</si>
  <si>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</si>
  <si>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</si>
  <si>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Zabezpečení dveří nájemníků otvíraných na pavlač : 1</t>
  </si>
  <si>
    <t>VV</t>
  </si>
  <si>
    <t>SUM</t>
  </si>
  <si>
    <t>END</t>
  </si>
  <si>
    <t>Položkový soupis prací a dodávek</t>
  </si>
  <si>
    <t>413231221R00</t>
  </si>
  <si>
    <t>Zazdívka zhlaví jakýmikoliv cihlami pálenými stropních trámů o průřezu trámu přes 2000 do 4000 mm2</t>
  </si>
  <si>
    <t>kus</t>
  </si>
  <si>
    <t>801-4</t>
  </si>
  <si>
    <t>Práce</t>
  </si>
  <si>
    <t>POL1_</t>
  </si>
  <si>
    <t>se začištěním</t>
  </si>
  <si>
    <t>941941031R00</t>
  </si>
  <si>
    <t>Montáž lešení lehkého pracovního řadového s podlahami šířky od 0,80 do 1,00 m, výšky do 10 m</t>
  </si>
  <si>
    <t>m2</t>
  </si>
  <si>
    <t>800-3</t>
  </si>
  <si>
    <t>včetně kotvení</t>
  </si>
  <si>
    <t>SPI</t>
  </si>
  <si>
    <t>Včetně kotvení lešení.</t>
  </si>
  <si>
    <t>30,0*5,0</t>
  </si>
  <si>
    <t>941941831R00</t>
  </si>
  <si>
    <t>Demontáž lešení lehkého řadového s podlahami šířky od 0,8 do 1 m, výšky do 10 m</t>
  </si>
  <si>
    <t>Odkaz na mn. položky pořadí 2 : 150,00000</t>
  </si>
  <si>
    <t>998009101R00</t>
  </si>
  <si>
    <t>Přesun hmot samostatně budovaného lešení bez ohledu na výšku</t>
  </si>
  <si>
    <t>t</t>
  </si>
  <si>
    <t>956901111R00</t>
  </si>
  <si>
    <t>Osazení schodišťových a balkónových zábradlí do vynechaných nebo připravených otvorů</t>
  </si>
  <si>
    <t>801-1</t>
  </si>
  <si>
    <t>na maltu cementovou ve stupních kamenných nebo železobetonových nebo v balkónové desce do vynechaných nebo vysekaných otvorů (za každé zalití)</t>
  </si>
  <si>
    <t>nové ocelové rámy z pásové oceli k zábradlí kotvené do zdi : 9</t>
  </si>
  <si>
    <t>973031325R00</t>
  </si>
  <si>
    <t>Vysekání v cihelném zdivu výklenků a kapes kapes na jakoukoliv maltu vápennou nebo vápenocementovou, plochy do 0,1 m2, hloubky do 300 mm</t>
  </si>
  <si>
    <t>801-3</t>
  </si>
  <si>
    <t>Včetně pomocného lešení o výšce podlahy do 1900 mm a pro zatížení do 1,5 kPa  (150 kg/m2).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</si>
  <si>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</si>
  <si>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</si>
  <si>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</si>
  <si>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</t>
  </si>
  <si>
    <t>oborů 801, 803, 811 a 812</t>
  </si>
  <si>
    <t>762521811R00</t>
  </si>
  <si>
    <t>Demontáž podlah bez polštářů , z prken, tloušťky do 32 mm</t>
  </si>
  <si>
    <t>800-762</t>
  </si>
  <si>
    <t>(17,6+13,7)*1,25</t>
  </si>
  <si>
    <t>762822820R00</t>
  </si>
  <si>
    <t>Demontáž stropnic z řeziva průřezové plochy přes 144 do 288 cm2</t>
  </si>
  <si>
    <t>m</t>
  </si>
  <si>
    <t>133,0</t>
  </si>
  <si>
    <t>762523104R00</t>
  </si>
  <si>
    <t>Položení podlah montáž  z prken hoblovaných na sraz</t>
  </si>
  <si>
    <t>V položce nejsou zakalkulovány i náklady na dodávku řeziva.Tato dodávka se oceňuje ve specifikaci, ztratné se doporučuje ve výši 8%.</t>
  </si>
  <si>
    <t>762526130R00</t>
  </si>
  <si>
    <t>Položení podlah montáž  polštářů pod podlahy rozteče do 100 cm</t>
  </si>
  <si>
    <t>Položení a upevnění trámů - hranolů 150x150mm : 39,125</t>
  </si>
  <si>
    <t>762911125R00</t>
  </si>
  <si>
    <t xml:space="preserve">Impregnace řeziva tlakovakuová, ochrana proti dřevokazným houbám, plísním a dřevokaznému hmyzu </t>
  </si>
  <si>
    <t>m3</t>
  </si>
  <si>
    <t>0,15*0,15*133,0</t>
  </si>
  <si>
    <t>762595000R00</t>
  </si>
  <si>
    <t>Spojovací a ochranné prostředky hřebíky, vruty, impregnace</t>
  </si>
  <si>
    <t>(17,6+13,7)*1,25*0,0027</t>
  </si>
  <si>
    <t>611981859R</t>
  </si>
  <si>
    <t>prkno terasové dřevěné; modřín sibiřský; tl = 27 mm; š = 145,0 mm; l = 2 700 až 4 000 mm; povrch jemně nebo hrubě drážkovaný</t>
  </si>
  <si>
    <t>SPCM</t>
  </si>
  <si>
    <t>Specifikace</t>
  </si>
  <si>
    <t>POL3_</t>
  </si>
  <si>
    <t>(17,6+13,7)*1,25*1,08</t>
  </si>
  <si>
    <t>605R03</t>
  </si>
  <si>
    <t>Hranol konstrukční nosný modřín, 100 x 100 - 140 x 160 mm, 4 - 6 m</t>
  </si>
  <si>
    <t>Vlastní</t>
  </si>
  <si>
    <t>rozměr 150 x 150 mm : 0,15*0,15*133,0</t>
  </si>
  <si>
    <t>762 R02</t>
  </si>
  <si>
    <t>Příplatek za práce ve výšce od 4 do 8 m</t>
  </si>
  <si>
    <t>998762102R00</t>
  </si>
  <si>
    <t>Přesun hmot pro konstrukce tesařské v objektech výšky do 12 m</t>
  </si>
  <si>
    <t>50 m vodorovně</t>
  </si>
  <si>
    <t>767995103R00</t>
  </si>
  <si>
    <t>Výroba a montáž atypických kovovových doplňků staveb hmotnosti přes 10 do 20 kg</t>
  </si>
  <si>
    <t>kg</t>
  </si>
  <si>
    <t>800-767</t>
  </si>
  <si>
    <t>(1,2+2,2)*9*1,25</t>
  </si>
  <si>
    <t>13359050R</t>
  </si>
  <si>
    <t>tyč ocelová tvarovaná pásovina válcovaná za tepla 11375 (S 235JR); tl = 4,00 mm; š = 40,0 mm</t>
  </si>
  <si>
    <t>hmotnost 1,25 kg/m</t>
  </si>
  <si>
    <t>(1,2+2,2)*9*1,25*0,001</t>
  </si>
  <si>
    <t>998767101R00</t>
  </si>
  <si>
    <t>Přesun hmot pro kovové stavební doplňk. konstrukce v objektech výšky do 6 m</t>
  </si>
  <si>
    <t>783900090RAC</t>
  </si>
  <si>
    <t>Ostatní práce pro nátěry odrezivění kovových konstrukcí</t>
  </si>
  <si>
    <t>AP-PSV</t>
  </si>
  <si>
    <t>Agregovaná položka</t>
  </si>
  <si>
    <t>POL2_</t>
  </si>
  <si>
    <t>stávající zábradlí : 30,0*1,0*2</t>
  </si>
  <si>
    <t>stávající konzoly : 3,762*(0,15+0,12)*2*9</t>
  </si>
  <si>
    <t>783900020RAA</t>
  </si>
  <si>
    <t>Odstranění nátěrů z kovových doplňkových kostrukcí, oškrabáním</t>
  </si>
  <si>
    <t>Odkaz na mn. položky pořadí 21 : 78,28332</t>
  </si>
  <si>
    <t>783222931RT2</t>
  </si>
  <si>
    <t>Údržba nátěrů doplňkových konstrukcí, syntetické dvojnásobné, kovářská barva</t>
  </si>
  <si>
    <t>800-783</t>
  </si>
  <si>
    <t>na vzduchu schnoucích</t>
  </si>
  <si>
    <t>783222110RT1</t>
  </si>
  <si>
    <t xml:space="preserve">Nátěry kov.stavebních doplňk.konstrukcí syntetické 2x email,  </t>
  </si>
  <si>
    <t>včetně pomocného lešení.</t>
  </si>
  <si>
    <t>nové ocelové rámy z pásové oceli : ((0,04+0,004)*2*(1,2+2,2))*9</t>
  </si>
  <si>
    <t>76437 R03</t>
  </si>
  <si>
    <t>Oplechování volných okrajů dřevěné podlahy pavlače -  podvlečné s okapním nosem, pro ochranu spodní pavlače</t>
  </si>
  <si>
    <t>včetně spojky profilů a pružné pásky.</t>
  </si>
  <si>
    <t>998764102R00</t>
  </si>
  <si>
    <t>Přesun hmot pro konstrukce klempířské v objektech výšky do 12 m</t>
  </si>
  <si>
    <t>800-764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</si>
  <si>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</si>
  <si>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</si>
  <si>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</si>
  <si>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</si>
  <si>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skládku,bez poplatku za skládku.</t>
  </si>
  <si>
    <t>979081121R00</t>
  </si>
  <si>
    <t>Odvoz suti a vybouraných hmot na skládku příplatek za každý další 1 km</t>
  </si>
  <si>
    <t>2,949*19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</si>
  <si>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</si>
  <si>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</si>
  <si>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</si>
  <si>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</si>
  <si>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2,949*3</t>
  </si>
  <si>
    <t>979990107R00</t>
  </si>
  <si>
    <t>Poplatek za skládku za uložení, směs betonu, cihel a dřeva,  , skupina 17 09 04 z Katalogu odpadů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</si>
</sst>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SUMIF(F57:F68,A16,I57:I68)+SUMIF(F57:F68,"PSU",I57:I68)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SUMIF(F57:F68,A17,I57:I68)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SUMIF(F57:F68,A18,I57:I68)</f>
        <v>0</v>
      </c>
      <c r="J18" s="85"/>
    </row>
    <row r="19" spans="1:10" ht="23.25" customHeight="1" x14ac:dyDescent="0.2">
      <c r="A19" s="196" t="s">
        <v>93</v>
      </c>
      <c r="B19" s="38" t="s">
        <v>27</v>
      </c>
      <c r="C19" s="62"/>
      <c r="D19" s="63"/>
      <c r="E19" s="83"/>
      <c r="F19" s="84"/>
      <c r="G19" s="83"/>
      <c r="H19" s="84"/>
      <c r="I19" s="83">
        <f>SUMIF(F57:F68,A19,I57:I68)</f>
        <v>0</v>
      </c>
      <c r="J19" s="85"/>
    </row>
    <row r="20" spans="1:10" ht="23.25" customHeight="1" x14ac:dyDescent="0.2">
      <c r="A20" s="196" t="s">
        <v>94</v>
      </c>
      <c r="B20" s="38" t="s">
        <v>28</v>
      </c>
      <c r="C20" s="62"/>
      <c r="D20" s="63"/>
      <c r="E20" s="83"/>
      <c r="F20" s="84"/>
      <c r="G20" s="83"/>
      <c r="H20" s="84"/>
      <c r="I20" s="83">
        <f>SUMIF(F57:F68,A20,I57:I68)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'00 00 Naklady'!AE20+'01 1 Pol'!AE85</f>
        <v>0</v>
      </c>
      <c r="G39" s="149">
        <f>'00 00 Naklady'!AF20+'01 1 Pol'!AF85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>
        <f>'00 00 Naklady'!AE20</f>
        <v>0</v>
      </c>
      <c r="G40" s="155">
        <f>'00 00 Naklady'!AF20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53</v>
      </c>
      <c r="C41" s="147" t="s">
        <v>54</v>
      </c>
      <c r="D41" s="147"/>
      <c r="E41" s="147"/>
      <c r="F41" s="158">
        <f>'00 00 Naklady'!AE20</f>
        <v>0</v>
      </c>
      <c r="G41" s="150">
        <f>'00 00 Naklady'!AF20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/>
      <c r="C42" s="153" t="s">
        <v>55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">
      <c r="A43" s="136">
        <v>2</v>
      </c>
      <c r="B43" s="152" t="s">
        <v>56</v>
      </c>
      <c r="C43" s="153" t="s">
        <v>57</v>
      </c>
      <c r="D43" s="153"/>
      <c r="E43" s="153"/>
      <c r="F43" s="154">
        <f>'01 1 Pol'!AE85</f>
        <v>0</v>
      </c>
      <c r="G43" s="155">
        <f>'01 1 Pol'!AF85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58</v>
      </c>
      <c r="C44" s="147" t="s">
        <v>59</v>
      </c>
      <c r="D44" s="147"/>
      <c r="E44" s="147"/>
      <c r="F44" s="158">
        <f>'01 1 Pol'!AE85</f>
        <v>0</v>
      </c>
      <c r="G44" s="150">
        <f>'01 1 Pol'!AF85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/>
      <c r="B45" s="159" t="s">
        <v>60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7" spans="1:10" x14ac:dyDescent="0.2">
      <c r="A47" t="s">
        <v>62</v>
      </c>
      <c r="B47" t="s">
        <v>63</v>
      </c>
    </row>
    <row r="48" spans="1:10" x14ac:dyDescent="0.2">
      <c r="A48" t="s">
        <v>64</v>
      </c>
      <c r="B48" t="s">
        <v>65</v>
      </c>
    </row>
    <row r="49" spans="1:10" x14ac:dyDescent="0.2">
      <c r="A49" t="s">
        <v>66</v>
      </c>
      <c r="B49" t="s">
        <v>67</v>
      </c>
    </row>
    <row r="50" spans="1:10" x14ac:dyDescent="0.2">
      <c r="A50" t="s">
        <v>64</v>
      </c>
      <c r="B50" t="s">
        <v>68</v>
      </c>
    </row>
    <row r="51" spans="1:10" x14ac:dyDescent="0.2">
      <c r="A51" t="s">
        <v>66</v>
      </c>
      <c r="B51" t="s">
        <v>69</v>
      </c>
    </row>
    <row r="54" spans="1:10" ht="15.75" x14ac:dyDescent="0.25">
      <c r="B54" s="175" t="s">
        <v>70</v>
      </c>
    </row>
    <row r="56" spans="1:10" ht="25.5" customHeight="1" x14ac:dyDescent="0.2">
      <c r="A56" s="177"/>
      <c r="B56" s="180" t="s">
        <v>17</v>
      </c>
      <c r="C56" s="180" t="s">
        <v>5</v>
      </c>
      <c r="D56" s="181"/>
      <c r="E56" s="181"/>
      <c r="F56" s="182" t="s">
        <v>71</v>
      </c>
      <c r="G56" s="182"/>
      <c r="H56" s="182"/>
      <c r="I56" s="182" t="s">
        <v>29</v>
      </c>
      <c r="J56" s="182" t="s">
        <v>0</v>
      </c>
    </row>
    <row r="57" spans="1:10" ht="36.75" customHeight="1" x14ac:dyDescent="0.2">
      <c r="A57" s="178"/>
      <c r="B57" s="183" t="s">
        <v>72</v>
      </c>
      <c r="C57" s="184" t="s">
        <v>73</v>
      </c>
      <c r="D57" s="185"/>
      <c r="E57" s="185"/>
      <c r="F57" s="192" t="s">
        <v>24</v>
      </c>
      <c r="G57" s="193"/>
      <c r="H57" s="193"/>
      <c r="I57" s="193">
        <f>'01 1 Pol'!G8</f>
        <v>0</v>
      </c>
      <c r="J57" s="189" t="str">
        <f>IF(I69=0,"",I57/I69*100)</f>
        <v/>
      </c>
    </row>
    <row r="58" spans="1:10" ht="36.75" customHeight="1" x14ac:dyDescent="0.2">
      <c r="A58" s="178"/>
      <c r="B58" s="183" t="s">
        <v>74</v>
      </c>
      <c r="C58" s="184" t="s">
        <v>75</v>
      </c>
      <c r="D58" s="185"/>
      <c r="E58" s="185"/>
      <c r="F58" s="192" t="s">
        <v>24</v>
      </c>
      <c r="G58" s="193"/>
      <c r="H58" s="193"/>
      <c r="I58" s="193">
        <f>'01 1 Pol'!G11</f>
        <v>0</v>
      </c>
      <c r="J58" s="189" t="str">
        <f>IF(I69=0,"",I58/I69*100)</f>
        <v/>
      </c>
    </row>
    <row r="59" spans="1:10" ht="36.75" customHeight="1" x14ac:dyDescent="0.2">
      <c r="A59" s="178"/>
      <c r="B59" s="183" t="s">
        <v>76</v>
      </c>
      <c r="C59" s="184" t="s">
        <v>77</v>
      </c>
      <c r="D59" s="185"/>
      <c r="E59" s="185"/>
      <c r="F59" s="192" t="s">
        <v>24</v>
      </c>
      <c r="G59" s="193"/>
      <c r="H59" s="193"/>
      <c r="I59" s="193">
        <f>'01 1 Pol'!G19</f>
        <v>0</v>
      </c>
      <c r="J59" s="189" t="str">
        <f>IF(I69=0,"",I59/I69*100)</f>
        <v/>
      </c>
    </row>
    <row r="60" spans="1:10" ht="36.75" customHeight="1" x14ac:dyDescent="0.2">
      <c r="A60" s="178"/>
      <c r="B60" s="183" t="s">
        <v>78</v>
      </c>
      <c r="C60" s="184" t="s">
        <v>79</v>
      </c>
      <c r="D60" s="185"/>
      <c r="E60" s="185"/>
      <c r="F60" s="192" t="s">
        <v>24</v>
      </c>
      <c r="G60" s="193"/>
      <c r="H60" s="193"/>
      <c r="I60" s="193">
        <f>'01 1 Pol'!G23</f>
        <v>0</v>
      </c>
      <c r="J60" s="189" t="str">
        <f>IF(I69=0,"",I60/I69*100)</f>
        <v/>
      </c>
    </row>
    <row r="61" spans="1:10" ht="36.75" customHeight="1" x14ac:dyDescent="0.2">
      <c r="A61" s="178"/>
      <c r="B61" s="183" t="s">
        <v>80</v>
      </c>
      <c r="C61" s="184" t="s">
        <v>81</v>
      </c>
      <c r="D61" s="185"/>
      <c r="E61" s="185"/>
      <c r="F61" s="192" t="s">
        <v>24</v>
      </c>
      <c r="G61" s="193"/>
      <c r="H61" s="193"/>
      <c r="I61" s="193">
        <f>'01 1 Pol'!G26</f>
        <v>0</v>
      </c>
      <c r="J61" s="189" t="str">
        <f>IF(I69=0,"",I61/I69*100)</f>
        <v/>
      </c>
    </row>
    <row r="62" spans="1:10" ht="36.75" customHeight="1" x14ac:dyDescent="0.2">
      <c r="A62" s="178"/>
      <c r="B62" s="183" t="s">
        <v>82</v>
      </c>
      <c r="C62" s="184" t="s">
        <v>83</v>
      </c>
      <c r="D62" s="185"/>
      <c r="E62" s="185"/>
      <c r="F62" s="192" t="s">
        <v>25</v>
      </c>
      <c r="G62" s="193"/>
      <c r="H62" s="193"/>
      <c r="I62" s="193">
        <f>'01 1 Pol'!G29</f>
        <v>0</v>
      </c>
      <c r="J62" s="189" t="str">
        <f>IF(I69=0,"",I62/I69*100)</f>
        <v/>
      </c>
    </row>
    <row r="63" spans="1:10" ht="36.75" customHeight="1" x14ac:dyDescent="0.2">
      <c r="A63" s="178"/>
      <c r="B63" s="183" t="s">
        <v>84</v>
      </c>
      <c r="C63" s="184" t="s">
        <v>85</v>
      </c>
      <c r="D63" s="185"/>
      <c r="E63" s="185"/>
      <c r="F63" s="192" t="s">
        <v>25</v>
      </c>
      <c r="G63" s="193"/>
      <c r="H63" s="193"/>
      <c r="I63" s="193">
        <f>'01 1 Pol'!G70</f>
        <v>0</v>
      </c>
      <c r="J63" s="189" t="str">
        <f>IF(I69=0,"",I63/I69*100)</f>
        <v/>
      </c>
    </row>
    <row r="64" spans="1:10" ht="36.75" customHeight="1" x14ac:dyDescent="0.2">
      <c r="A64" s="178"/>
      <c r="B64" s="183" t="s">
        <v>86</v>
      </c>
      <c r="C64" s="184" t="s">
        <v>87</v>
      </c>
      <c r="D64" s="185"/>
      <c r="E64" s="185"/>
      <c r="F64" s="192" t="s">
        <v>25</v>
      </c>
      <c r="G64" s="193"/>
      <c r="H64" s="193"/>
      <c r="I64" s="193">
        <f>'01 1 Pol'!G50</f>
        <v>0</v>
      </c>
      <c r="J64" s="189" t="str">
        <f>IF(I69=0,"",I64/I69*100)</f>
        <v/>
      </c>
    </row>
    <row r="65" spans="1:10" ht="36.75" customHeight="1" x14ac:dyDescent="0.2">
      <c r="A65" s="178"/>
      <c r="B65" s="183" t="s">
        <v>88</v>
      </c>
      <c r="C65" s="184" t="s">
        <v>89</v>
      </c>
      <c r="D65" s="185"/>
      <c r="E65" s="185"/>
      <c r="F65" s="192" t="s">
        <v>25</v>
      </c>
      <c r="G65" s="193"/>
      <c r="H65" s="193"/>
      <c r="I65" s="193">
        <f>'01 1 Pol'!G58</f>
        <v>0</v>
      </c>
      <c r="J65" s="189" t="str">
        <f>IF(I69=0,"",I65/I69*100)</f>
        <v/>
      </c>
    </row>
    <row r="66" spans="1:10" ht="36.75" customHeight="1" x14ac:dyDescent="0.2">
      <c r="A66" s="178"/>
      <c r="B66" s="183" t="s">
        <v>90</v>
      </c>
      <c r="C66" s="184" t="s">
        <v>91</v>
      </c>
      <c r="D66" s="185"/>
      <c r="E66" s="185"/>
      <c r="F66" s="192" t="s">
        <v>92</v>
      </c>
      <c r="G66" s="193"/>
      <c r="H66" s="193"/>
      <c r="I66" s="193">
        <f>'01 1 Pol'!G75</f>
        <v>0</v>
      </c>
      <c r="J66" s="189" t="str">
        <f>IF(I69=0,"",I66/I69*100)</f>
        <v/>
      </c>
    </row>
    <row r="67" spans="1:10" ht="36.75" customHeight="1" x14ac:dyDescent="0.2">
      <c r="A67" s="178"/>
      <c r="B67" s="183" t="s">
        <v>93</v>
      </c>
      <c r="C67" s="184" t="s">
        <v>27</v>
      </c>
      <c r="D67" s="185"/>
      <c r="E67" s="185"/>
      <c r="F67" s="192" t="s">
        <v>93</v>
      </c>
      <c r="G67" s="193"/>
      <c r="H67" s="193"/>
      <c r="I67" s="193">
        <f>'00 00 Naklady'!G8</f>
        <v>0</v>
      </c>
      <c r="J67" s="189" t="str">
        <f>IF(I69=0,"",I67/I69*100)</f>
        <v/>
      </c>
    </row>
    <row r="68" spans="1:10" ht="36.75" customHeight="1" x14ac:dyDescent="0.2">
      <c r="A68" s="178"/>
      <c r="B68" s="183" t="s">
        <v>94</v>
      </c>
      <c r="C68" s="184" t="s">
        <v>28</v>
      </c>
      <c r="D68" s="185"/>
      <c r="E68" s="185"/>
      <c r="F68" s="192" t="s">
        <v>94</v>
      </c>
      <c r="G68" s="193"/>
      <c r="H68" s="193"/>
      <c r="I68" s="193">
        <f>'00 00 Naklady'!G11</f>
        <v>0</v>
      </c>
      <c r="J68" s="189" t="str">
        <f>IF(I69=0,"",I68/I69*100)</f>
        <v/>
      </c>
    </row>
    <row r="69" spans="1:10" ht="25.5" customHeight="1" x14ac:dyDescent="0.2">
      <c r="A69" s="179"/>
      <c r="B69" s="186" t="s">
        <v>1</v>
      </c>
      <c r="C69" s="187"/>
      <c r="D69" s="188"/>
      <c r="E69" s="188"/>
      <c r="F69" s="194"/>
      <c r="G69" s="195"/>
      <c r="H69" s="195"/>
      <c r="I69" s="195">
        <f>SUM(I57:I68)</f>
        <v>0</v>
      </c>
      <c r="J69" s="190">
        <f>SUM(J57:J68)</f>
        <v>0</v>
      </c>
    </row>
    <row r="70" spans="1:10" x14ac:dyDescent="0.2">
      <c r="F70" s="135"/>
      <c r="G70" s="135"/>
      <c r="H70" s="135"/>
      <c r="I70" s="135"/>
      <c r="J70" s="191"/>
    </row>
    <row r="71" spans="1:10" x14ac:dyDescent="0.2">
      <c r="F71" s="135"/>
      <c r="G71" s="135"/>
      <c r="H71" s="135"/>
      <c r="I71" s="135"/>
      <c r="J71" s="191"/>
    </row>
    <row r="72" spans="1:10" x14ac:dyDescent="0.2">
      <c r="F72" s="135"/>
      <c r="G72" s="135"/>
      <c r="H72" s="135"/>
      <c r="I72" s="135"/>
      <c r="J72" s="191"/>
    </row>
  </sheetData>
  <sheetProtection password="8879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8879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95</v>
      </c>
      <c r="B1" s="197"/>
      <c r="C1" s="197"/>
      <c r="D1" s="197"/>
      <c r="E1" s="197"/>
      <c r="F1" s="197"/>
      <c r="G1" s="197"/>
      <c r="AG1" t="s">
        <v>96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97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98</v>
      </c>
      <c r="AG3" t="s">
        <v>99</v>
      </c>
    </row>
    <row r="4" spans="1:60" ht="24.95" customHeight="1" x14ac:dyDescent="0.2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100</v>
      </c>
    </row>
    <row r="5" spans="1:60" x14ac:dyDescent="0.2">
      <c r="D5" s="10"/>
    </row>
    <row r="6" spans="1:60" ht="38.25" x14ac:dyDescent="0.2">
      <c r="A6" s="208" t="s">
        <v>101</v>
      </c>
      <c r="B6" s="210" t="s">
        <v>102</v>
      </c>
      <c r="C6" s="210" t="s">
        <v>103</v>
      </c>
      <c r="D6" s="209" t="s">
        <v>104</v>
      </c>
      <c r="E6" s="208" t="s">
        <v>105</v>
      </c>
      <c r="F6" s="207" t="s">
        <v>106</v>
      </c>
      <c r="G6" s="208" t="s">
        <v>29</v>
      </c>
      <c r="H6" s="211" t="s">
        <v>30</v>
      </c>
      <c r="I6" s="211" t="s">
        <v>107</v>
      </c>
      <c r="J6" s="211" t="s">
        <v>31</v>
      </c>
      <c r="K6" s="211" t="s">
        <v>108</v>
      </c>
      <c r="L6" s="211" t="s">
        <v>109</v>
      </c>
      <c r="M6" s="211" t="s">
        <v>110</v>
      </c>
      <c r="N6" s="211" t="s">
        <v>111</v>
      </c>
      <c r="O6" s="211" t="s">
        <v>112</v>
      </c>
      <c r="P6" s="211" t="s">
        <v>113</v>
      </c>
      <c r="Q6" s="211" t="s">
        <v>114</v>
      </c>
      <c r="R6" s="211" t="s">
        <v>115</v>
      </c>
      <c r="S6" s="211" t="s">
        <v>116</v>
      </c>
      <c r="T6" s="211" t="s">
        <v>117</v>
      </c>
      <c r="U6" s="211" t="s">
        <v>118</v>
      </c>
      <c r="V6" s="211" t="s">
        <v>119</v>
      </c>
      <c r="W6" s="211" t="s">
        <v>120</v>
      </c>
      <c r="X6" s="211" t="s">
        <v>121</v>
      </c>
      <c r="Y6" s="211" t="s">
        <v>122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123</v>
      </c>
      <c r="B8" s="227" t="s">
        <v>93</v>
      </c>
      <c r="C8" s="242" t="s">
        <v>27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29"/>
      <c r="O8" s="229">
        <f>SUM(O9:O10)</f>
        <v>0</v>
      </c>
      <c r="P8" s="229"/>
      <c r="Q8" s="229">
        <f>SUM(Q9:Q10)</f>
        <v>0</v>
      </c>
      <c r="R8" s="230"/>
      <c r="S8" s="230"/>
      <c r="T8" s="231"/>
      <c r="U8" s="225"/>
      <c r="V8" s="225">
        <f>SUM(V9:V10)</f>
        <v>0</v>
      </c>
      <c r="W8" s="225"/>
      <c r="X8" s="225"/>
      <c r="Y8" s="225"/>
      <c r="AG8" t="s">
        <v>124</v>
      </c>
    </row>
    <row r="9" spans="1:60" outlineLevel="1" x14ac:dyDescent="0.2">
      <c r="A9" s="233">
        <v>1</v>
      </c>
      <c r="B9" s="234" t="s">
        <v>125</v>
      </c>
      <c r="C9" s="243" t="s">
        <v>126</v>
      </c>
      <c r="D9" s="235" t="s">
        <v>127</v>
      </c>
      <c r="E9" s="236">
        <v>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15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/>
      <c r="S9" s="238" t="s">
        <v>128</v>
      </c>
      <c r="T9" s="239" t="s">
        <v>129</v>
      </c>
      <c r="U9" s="222">
        <v>0</v>
      </c>
      <c r="V9" s="222">
        <f>ROUND(E9*U9,2)</f>
        <v>0</v>
      </c>
      <c r="W9" s="222"/>
      <c r="X9" s="222" t="s">
        <v>130</v>
      </c>
      <c r="Y9" s="222" t="s">
        <v>131</v>
      </c>
      <c r="Z9" s="212"/>
      <c r="AA9" s="212"/>
      <c r="AB9" s="212"/>
      <c r="AC9" s="212"/>
      <c r="AD9" s="212"/>
      <c r="AE9" s="212"/>
      <c r="AF9" s="212"/>
      <c r="AG9" s="212" t="s">
        <v>132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4" t="s">
        <v>133</v>
      </c>
      <c r="D10" s="240"/>
      <c r="E10" s="240"/>
      <c r="F10" s="240"/>
      <c r="G10" s="240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134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26" t="s">
        <v>123</v>
      </c>
      <c r="B11" s="227" t="s">
        <v>94</v>
      </c>
      <c r="C11" s="242" t="s">
        <v>28</v>
      </c>
      <c r="D11" s="228"/>
      <c r="E11" s="229"/>
      <c r="F11" s="230"/>
      <c r="G11" s="230">
        <f>SUMIF(AG12:AG18,"&lt;&gt;NOR",G12:G18)</f>
        <v>0</v>
      </c>
      <c r="H11" s="230"/>
      <c r="I11" s="230">
        <f>SUM(I12:I18)</f>
        <v>0</v>
      </c>
      <c r="J11" s="230"/>
      <c r="K11" s="230">
        <f>SUM(K12:K18)</f>
        <v>0</v>
      </c>
      <c r="L11" s="230"/>
      <c r="M11" s="230">
        <f>SUM(M12:M18)</f>
        <v>0</v>
      </c>
      <c r="N11" s="229"/>
      <c r="O11" s="229">
        <f>SUM(O12:O18)</f>
        <v>0</v>
      </c>
      <c r="P11" s="229"/>
      <c r="Q11" s="229">
        <f>SUM(Q12:Q18)</f>
        <v>0</v>
      </c>
      <c r="R11" s="230"/>
      <c r="S11" s="230"/>
      <c r="T11" s="231"/>
      <c r="U11" s="225"/>
      <c r="V11" s="225">
        <f>SUM(V12:V18)</f>
        <v>0</v>
      </c>
      <c r="W11" s="225"/>
      <c r="X11" s="225"/>
      <c r="Y11" s="225"/>
      <c r="AG11" t="s">
        <v>124</v>
      </c>
    </row>
    <row r="12" spans="1:60" outlineLevel="1" x14ac:dyDescent="0.2">
      <c r="A12" s="233">
        <v>2</v>
      </c>
      <c r="B12" s="234" t="s">
        <v>135</v>
      </c>
      <c r="C12" s="243" t="s">
        <v>136</v>
      </c>
      <c r="D12" s="235" t="s">
        <v>127</v>
      </c>
      <c r="E12" s="236">
        <v>1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15</v>
      </c>
      <c r="M12" s="238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8"/>
      <c r="S12" s="238" t="s">
        <v>128</v>
      </c>
      <c r="T12" s="239" t="s">
        <v>129</v>
      </c>
      <c r="U12" s="222">
        <v>0</v>
      </c>
      <c r="V12" s="222">
        <f>ROUND(E12*U12,2)</f>
        <v>0</v>
      </c>
      <c r="W12" s="222"/>
      <c r="X12" s="222" t="s">
        <v>130</v>
      </c>
      <c r="Y12" s="222" t="s">
        <v>131</v>
      </c>
      <c r="Z12" s="212"/>
      <c r="AA12" s="212"/>
      <c r="AB12" s="212"/>
      <c r="AC12" s="212"/>
      <c r="AD12" s="212"/>
      <c r="AE12" s="212"/>
      <c r="AF12" s="212"/>
      <c r="AG12" s="212" t="s">
        <v>137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44" t="s">
        <v>138</v>
      </c>
      <c r="D13" s="240"/>
      <c r="E13" s="240"/>
      <c r="F13" s="240"/>
      <c r="G13" s="240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134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41" t="str">
        <f>C13</f>
        <v>Náklady na vyhotovení dokumentace skutečného provedení stavby a její předání objednateli v požadované formě a požadovaném počtu.</v>
      </c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3">
        <v>3</v>
      </c>
      <c r="B14" s="234" t="s">
        <v>139</v>
      </c>
      <c r="C14" s="243" t="s">
        <v>140</v>
      </c>
      <c r="D14" s="235" t="s">
        <v>127</v>
      </c>
      <c r="E14" s="236">
        <v>1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15</v>
      </c>
      <c r="M14" s="238">
        <f>G14*(1+L14/100)</f>
        <v>0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8"/>
      <c r="S14" s="238" t="s">
        <v>128</v>
      </c>
      <c r="T14" s="239" t="s">
        <v>129</v>
      </c>
      <c r="U14" s="222">
        <v>0</v>
      </c>
      <c r="V14" s="222">
        <f>ROUND(E14*U14,2)</f>
        <v>0</v>
      </c>
      <c r="W14" s="222"/>
      <c r="X14" s="222" t="s">
        <v>130</v>
      </c>
      <c r="Y14" s="222" t="s">
        <v>131</v>
      </c>
      <c r="Z14" s="212"/>
      <c r="AA14" s="212"/>
      <c r="AB14" s="212"/>
      <c r="AC14" s="212"/>
      <c r="AD14" s="212"/>
      <c r="AE14" s="212"/>
      <c r="AF14" s="212"/>
      <c r="AG14" s="212" t="s">
        <v>137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2" x14ac:dyDescent="0.2">
      <c r="A15" s="219"/>
      <c r="B15" s="220"/>
      <c r="C15" s="244" t="s">
        <v>141</v>
      </c>
      <c r="D15" s="240"/>
      <c r="E15" s="240"/>
      <c r="F15" s="240"/>
      <c r="G15" s="240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134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41" t="str">
        <f>C15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3">
        <v>4</v>
      </c>
      <c r="B16" s="234" t="s">
        <v>142</v>
      </c>
      <c r="C16" s="243" t="s">
        <v>143</v>
      </c>
      <c r="D16" s="235" t="s">
        <v>127</v>
      </c>
      <c r="E16" s="236">
        <v>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15</v>
      </c>
      <c r="M16" s="238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8"/>
      <c r="S16" s="238" t="s">
        <v>128</v>
      </c>
      <c r="T16" s="239" t="s">
        <v>129</v>
      </c>
      <c r="U16" s="222">
        <v>0</v>
      </c>
      <c r="V16" s="222">
        <f>ROUND(E16*U16,2)</f>
        <v>0</v>
      </c>
      <c r="W16" s="222"/>
      <c r="X16" s="222" t="s">
        <v>130</v>
      </c>
      <c r="Y16" s="222" t="s">
        <v>131</v>
      </c>
      <c r="Z16" s="212"/>
      <c r="AA16" s="212"/>
      <c r="AB16" s="212"/>
      <c r="AC16" s="212"/>
      <c r="AD16" s="212"/>
      <c r="AE16" s="212"/>
      <c r="AF16" s="212"/>
      <c r="AG16" s="212" t="s">
        <v>137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33.75" outlineLevel="2" x14ac:dyDescent="0.2">
      <c r="A17" s="219"/>
      <c r="B17" s="220"/>
      <c r="C17" s="244" t="s">
        <v>144</v>
      </c>
      <c r="D17" s="240"/>
      <c r="E17" s="240"/>
      <c r="F17" s="240"/>
      <c r="G17" s="240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134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41" t="str">
        <f>C17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45" t="s">
        <v>145</v>
      </c>
      <c r="D18" s="223"/>
      <c r="E18" s="224">
        <v>1</v>
      </c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146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3"/>
      <c r="B19" s="4"/>
      <c r="C19" s="246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E19">
        <v>15</v>
      </c>
      <c r="AF19">
        <v>21</v>
      </c>
      <c r="AG19" t="s">
        <v>109</v>
      </c>
    </row>
    <row r="20" spans="1:60" x14ac:dyDescent="0.2">
      <c r="A20" s="215"/>
      <c r="B20" s="216" t="s">
        <v>29</v>
      </c>
      <c r="C20" s="247"/>
      <c r="D20" s="217"/>
      <c r="E20" s="218"/>
      <c r="F20" s="218"/>
      <c r="G20" s="232">
        <f>G8+G11</f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f>SUMIF(L7:L18,AE19,G7:G18)</f>
        <v>0</v>
      </c>
      <c r="AF20">
        <f>SUMIF(L7:L18,AF19,G7:G18)</f>
        <v>0</v>
      </c>
      <c r="AG20" t="s">
        <v>147</v>
      </c>
    </row>
    <row r="21" spans="1:60" x14ac:dyDescent="0.2">
      <c r="C21" s="248"/>
      <c r="D21" s="10"/>
      <c r="AG21" t="s">
        <v>148</v>
      </c>
    </row>
    <row r="22" spans="1:60" x14ac:dyDescent="0.2">
      <c r="D22" s="10"/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formatRows="0"/>
  <mergeCells count="8">
    <mergeCell ref="C15:G15"/>
    <mergeCell ref="C17:G17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149</v>
      </c>
      <c r="B1" s="197"/>
      <c r="C1" s="197"/>
      <c r="D1" s="197"/>
      <c r="E1" s="197"/>
      <c r="F1" s="197"/>
      <c r="G1" s="197"/>
      <c r="AG1" t="s">
        <v>96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97</v>
      </c>
    </row>
    <row r="3" spans="1:60" ht="24.95" customHeight="1" x14ac:dyDescent="0.2">
      <c r="A3" s="198" t="s">
        <v>8</v>
      </c>
      <c r="B3" s="49" t="s">
        <v>56</v>
      </c>
      <c r="C3" s="201" t="s">
        <v>57</v>
      </c>
      <c r="D3" s="199"/>
      <c r="E3" s="199"/>
      <c r="F3" s="199"/>
      <c r="G3" s="200"/>
      <c r="AC3" s="176" t="s">
        <v>97</v>
      </c>
      <c r="AG3" t="s">
        <v>99</v>
      </c>
    </row>
    <row r="4" spans="1:60" ht="24.95" customHeight="1" x14ac:dyDescent="0.2">
      <c r="A4" s="202" t="s">
        <v>9</v>
      </c>
      <c r="B4" s="203" t="s">
        <v>58</v>
      </c>
      <c r="C4" s="204" t="s">
        <v>59</v>
      </c>
      <c r="D4" s="205"/>
      <c r="E4" s="205"/>
      <c r="F4" s="205"/>
      <c r="G4" s="206"/>
      <c r="AG4" t="s">
        <v>100</v>
      </c>
    </row>
    <row r="5" spans="1:60" x14ac:dyDescent="0.2">
      <c r="D5" s="10"/>
    </row>
    <row r="6" spans="1:60" ht="38.25" x14ac:dyDescent="0.2">
      <c r="A6" s="208" t="s">
        <v>101</v>
      </c>
      <c r="B6" s="210" t="s">
        <v>102</v>
      </c>
      <c r="C6" s="210" t="s">
        <v>103</v>
      </c>
      <c r="D6" s="209" t="s">
        <v>104</v>
      </c>
      <c r="E6" s="208" t="s">
        <v>105</v>
      </c>
      <c r="F6" s="207" t="s">
        <v>106</v>
      </c>
      <c r="G6" s="208" t="s">
        <v>29</v>
      </c>
      <c r="H6" s="211" t="s">
        <v>30</v>
      </c>
      <c r="I6" s="211" t="s">
        <v>107</v>
      </c>
      <c r="J6" s="211" t="s">
        <v>31</v>
      </c>
      <c r="K6" s="211" t="s">
        <v>108</v>
      </c>
      <c r="L6" s="211" t="s">
        <v>109</v>
      </c>
      <c r="M6" s="211" t="s">
        <v>110</v>
      </c>
      <c r="N6" s="211" t="s">
        <v>111</v>
      </c>
      <c r="O6" s="211" t="s">
        <v>112</v>
      </c>
      <c r="P6" s="211" t="s">
        <v>113</v>
      </c>
      <c r="Q6" s="211" t="s">
        <v>114</v>
      </c>
      <c r="R6" s="211" t="s">
        <v>115</v>
      </c>
      <c r="S6" s="211" t="s">
        <v>116</v>
      </c>
      <c r="T6" s="211" t="s">
        <v>117</v>
      </c>
      <c r="U6" s="211" t="s">
        <v>118</v>
      </c>
      <c r="V6" s="211" t="s">
        <v>119</v>
      </c>
      <c r="W6" s="211" t="s">
        <v>120</v>
      </c>
      <c r="X6" s="211" t="s">
        <v>121</v>
      </c>
      <c r="Y6" s="211" t="s">
        <v>122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123</v>
      </c>
      <c r="B8" s="227" t="s">
        <v>72</v>
      </c>
      <c r="C8" s="242" t="s">
        <v>73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29"/>
      <c r="O8" s="229">
        <f>SUM(O9:O10)</f>
        <v>0.14000000000000001</v>
      </c>
      <c r="P8" s="229"/>
      <c r="Q8" s="229">
        <f>SUM(Q9:Q10)</f>
        <v>0</v>
      </c>
      <c r="R8" s="230"/>
      <c r="S8" s="230"/>
      <c r="T8" s="231"/>
      <c r="U8" s="225"/>
      <c r="V8" s="225">
        <f>SUM(V9:V10)</f>
        <v>0.68</v>
      </c>
      <c r="W8" s="225"/>
      <c r="X8" s="225"/>
      <c r="Y8" s="225"/>
      <c r="AG8" t="s">
        <v>124</v>
      </c>
    </row>
    <row r="9" spans="1:60" ht="22.5" outlineLevel="1" x14ac:dyDescent="0.2">
      <c r="A9" s="233">
        <v>1</v>
      </c>
      <c r="B9" s="234" t="s">
        <v>150</v>
      </c>
      <c r="C9" s="243" t="s">
        <v>151</v>
      </c>
      <c r="D9" s="235" t="s">
        <v>152</v>
      </c>
      <c r="E9" s="236">
        <v>2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15</v>
      </c>
      <c r="M9" s="238">
        <f>G9*(1+L9/100)</f>
        <v>0</v>
      </c>
      <c r="N9" s="236">
        <v>7.0669999999999997E-2</v>
      </c>
      <c r="O9" s="236">
        <f>ROUND(E9*N9,2)</f>
        <v>0.14000000000000001</v>
      </c>
      <c r="P9" s="236">
        <v>0</v>
      </c>
      <c r="Q9" s="236">
        <f>ROUND(E9*P9,2)</f>
        <v>0</v>
      </c>
      <c r="R9" s="238" t="s">
        <v>153</v>
      </c>
      <c r="S9" s="238" t="s">
        <v>128</v>
      </c>
      <c r="T9" s="239" t="s">
        <v>128</v>
      </c>
      <c r="U9" s="222">
        <v>0.34</v>
      </c>
      <c r="V9" s="222">
        <f>ROUND(E9*U9,2)</f>
        <v>0.68</v>
      </c>
      <c r="W9" s="222"/>
      <c r="X9" s="222" t="s">
        <v>154</v>
      </c>
      <c r="Y9" s="222" t="s">
        <v>131</v>
      </c>
      <c r="Z9" s="212"/>
      <c r="AA9" s="212"/>
      <c r="AB9" s="212"/>
      <c r="AC9" s="212"/>
      <c r="AD9" s="212"/>
      <c r="AE9" s="212"/>
      <c r="AF9" s="212"/>
      <c r="AG9" s="212" t="s">
        <v>155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4" t="s">
        <v>156</v>
      </c>
      <c r="D10" s="240"/>
      <c r="E10" s="240"/>
      <c r="F10" s="240"/>
      <c r="G10" s="240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134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26" t="s">
        <v>123</v>
      </c>
      <c r="B11" s="227" t="s">
        <v>74</v>
      </c>
      <c r="C11" s="242" t="s">
        <v>75</v>
      </c>
      <c r="D11" s="228"/>
      <c r="E11" s="229"/>
      <c r="F11" s="230"/>
      <c r="G11" s="230">
        <f>SUMIF(AG12:AG18,"&lt;&gt;NOR",G12:G18)</f>
        <v>0</v>
      </c>
      <c r="H11" s="230"/>
      <c r="I11" s="230">
        <f>SUM(I12:I18)</f>
        <v>0</v>
      </c>
      <c r="J11" s="230"/>
      <c r="K11" s="230">
        <f>SUM(K12:K18)</f>
        <v>0</v>
      </c>
      <c r="L11" s="230"/>
      <c r="M11" s="230">
        <f>SUM(M12:M18)</f>
        <v>0</v>
      </c>
      <c r="N11" s="229"/>
      <c r="O11" s="229">
        <f>SUM(O12:O18)</f>
        <v>2.76</v>
      </c>
      <c r="P11" s="229"/>
      <c r="Q11" s="229">
        <f>SUM(Q12:Q18)</f>
        <v>0</v>
      </c>
      <c r="R11" s="230"/>
      <c r="S11" s="230"/>
      <c r="T11" s="231"/>
      <c r="U11" s="225"/>
      <c r="V11" s="225">
        <f>SUM(V12:V18)</f>
        <v>55.06</v>
      </c>
      <c r="W11" s="225"/>
      <c r="X11" s="225"/>
      <c r="Y11" s="225"/>
      <c r="AG11" t="s">
        <v>124</v>
      </c>
    </row>
    <row r="12" spans="1:60" ht="22.5" outlineLevel="1" x14ac:dyDescent="0.2">
      <c r="A12" s="233">
        <v>2</v>
      </c>
      <c r="B12" s="234" t="s">
        <v>157</v>
      </c>
      <c r="C12" s="243" t="s">
        <v>158</v>
      </c>
      <c r="D12" s="235" t="s">
        <v>159</v>
      </c>
      <c r="E12" s="236">
        <v>150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15</v>
      </c>
      <c r="M12" s="238">
        <f>G12*(1+L12/100)</f>
        <v>0</v>
      </c>
      <c r="N12" s="236">
        <v>1.8380000000000001E-2</v>
      </c>
      <c r="O12" s="236">
        <f>ROUND(E12*N12,2)</f>
        <v>2.76</v>
      </c>
      <c r="P12" s="236">
        <v>0</v>
      </c>
      <c r="Q12" s="236">
        <f>ROUND(E12*P12,2)</f>
        <v>0</v>
      </c>
      <c r="R12" s="238" t="s">
        <v>160</v>
      </c>
      <c r="S12" s="238" t="s">
        <v>128</v>
      </c>
      <c r="T12" s="239" t="s">
        <v>128</v>
      </c>
      <c r="U12" s="222">
        <v>0.13</v>
      </c>
      <c r="V12" s="222">
        <f>ROUND(E12*U12,2)</f>
        <v>19.5</v>
      </c>
      <c r="W12" s="222"/>
      <c r="X12" s="222" t="s">
        <v>154</v>
      </c>
      <c r="Y12" s="222" t="s">
        <v>131</v>
      </c>
      <c r="Z12" s="212"/>
      <c r="AA12" s="212"/>
      <c r="AB12" s="212"/>
      <c r="AC12" s="212"/>
      <c r="AD12" s="212"/>
      <c r="AE12" s="212"/>
      <c r="AF12" s="212"/>
      <c r="AG12" s="212" t="s">
        <v>155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58" t="s">
        <v>161</v>
      </c>
      <c r="D13" s="249"/>
      <c r="E13" s="249"/>
      <c r="F13" s="249"/>
      <c r="G13" s="249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162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59" t="s">
        <v>163</v>
      </c>
      <c r="D14" s="250"/>
      <c r="E14" s="250"/>
      <c r="F14" s="250"/>
      <c r="G14" s="250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134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45" t="s">
        <v>164</v>
      </c>
      <c r="D15" s="223"/>
      <c r="E15" s="224">
        <v>150</v>
      </c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146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3">
        <v>3</v>
      </c>
      <c r="B16" s="234" t="s">
        <v>165</v>
      </c>
      <c r="C16" s="243" t="s">
        <v>166</v>
      </c>
      <c r="D16" s="235" t="s">
        <v>159</v>
      </c>
      <c r="E16" s="236">
        <v>150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15</v>
      </c>
      <c r="M16" s="238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8" t="s">
        <v>160</v>
      </c>
      <c r="S16" s="238" t="s">
        <v>128</v>
      </c>
      <c r="T16" s="239" t="s">
        <v>128</v>
      </c>
      <c r="U16" s="222">
        <v>0.10199999999999999</v>
      </c>
      <c r="V16" s="222">
        <f>ROUND(E16*U16,2)</f>
        <v>15.3</v>
      </c>
      <c r="W16" s="222"/>
      <c r="X16" s="222" t="s">
        <v>154</v>
      </c>
      <c r="Y16" s="222" t="s">
        <v>131</v>
      </c>
      <c r="Z16" s="212"/>
      <c r="AA16" s="212"/>
      <c r="AB16" s="212"/>
      <c r="AC16" s="212"/>
      <c r="AD16" s="212"/>
      <c r="AE16" s="212"/>
      <c r="AF16" s="212"/>
      <c r="AG16" s="212" t="s">
        <v>155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19"/>
      <c r="B17" s="220"/>
      <c r="C17" s="245" t="s">
        <v>167</v>
      </c>
      <c r="D17" s="223"/>
      <c r="E17" s="224">
        <v>150</v>
      </c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146</v>
      </c>
      <c r="AH17" s="212">
        <v>5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51">
        <v>4</v>
      </c>
      <c r="B18" s="252" t="s">
        <v>168</v>
      </c>
      <c r="C18" s="260" t="s">
        <v>169</v>
      </c>
      <c r="D18" s="253" t="s">
        <v>170</v>
      </c>
      <c r="E18" s="254">
        <v>2.7570000000000001</v>
      </c>
      <c r="F18" s="255"/>
      <c r="G18" s="256">
        <f>ROUND(E18*F18,2)</f>
        <v>0</v>
      </c>
      <c r="H18" s="255"/>
      <c r="I18" s="256">
        <f>ROUND(E18*H18,2)</f>
        <v>0</v>
      </c>
      <c r="J18" s="255"/>
      <c r="K18" s="256">
        <f>ROUND(E18*J18,2)</f>
        <v>0</v>
      </c>
      <c r="L18" s="256">
        <v>15</v>
      </c>
      <c r="M18" s="256">
        <f>G18*(1+L18/100)</f>
        <v>0</v>
      </c>
      <c r="N18" s="254">
        <v>0</v>
      </c>
      <c r="O18" s="254">
        <f>ROUND(E18*N18,2)</f>
        <v>0</v>
      </c>
      <c r="P18" s="254">
        <v>0</v>
      </c>
      <c r="Q18" s="254">
        <f>ROUND(E18*P18,2)</f>
        <v>0</v>
      </c>
      <c r="R18" s="256" t="s">
        <v>160</v>
      </c>
      <c r="S18" s="256" t="s">
        <v>128</v>
      </c>
      <c r="T18" s="257" t="s">
        <v>128</v>
      </c>
      <c r="U18" s="222">
        <v>7.3479999999999999</v>
      </c>
      <c r="V18" s="222">
        <f>ROUND(E18*U18,2)</f>
        <v>20.260000000000002</v>
      </c>
      <c r="W18" s="222"/>
      <c r="X18" s="222" t="s">
        <v>154</v>
      </c>
      <c r="Y18" s="222" t="s">
        <v>131</v>
      </c>
      <c r="Z18" s="212"/>
      <c r="AA18" s="212"/>
      <c r="AB18" s="212"/>
      <c r="AC18" s="212"/>
      <c r="AD18" s="212"/>
      <c r="AE18" s="212"/>
      <c r="AF18" s="212"/>
      <c r="AG18" s="212" t="s">
        <v>155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226" t="s">
        <v>123</v>
      </c>
      <c r="B19" s="227" t="s">
        <v>76</v>
      </c>
      <c r="C19" s="242" t="s">
        <v>77</v>
      </c>
      <c r="D19" s="228"/>
      <c r="E19" s="229"/>
      <c r="F19" s="230"/>
      <c r="G19" s="230">
        <f>SUMIF(AG20:AG22,"&lt;&gt;NOR",G20:G22)</f>
        <v>0</v>
      </c>
      <c r="H19" s="230"/>
      <c r="I19" s="230">
        <f>SUM(I20:I22)</f>
        <v>0</v>
      </c>
      <c r="J19" s="230"/>
      <c r="K19" s="230">
        <f>SUM(K20:K22)</f>
        <v>0</v>
      </c>
      <c r="L19" s="230"/>
      <c r="M19" s="230">
        <f>SUM(M20:M22)</f>
        <v>0</v>
      </c>
      <c r="N19" s="229"/>
      <c r="O19" s="229">
        <f>SUM(O20:O22)</f>
        <v>0.11</v>
      </c>
      <c r="P19" s="229"/>
      <c r="Q19" s="229">
        <f>SUM(Q20:Q22)</f>
        <v>0</v>
      </c>
      <c r="R19" s="230"/>
      <c r="S19" s="230"/>
      <c r="T19" s="231"/>
      <c r="U19" s="225"/>
      <c r="V19" s="225">
        <f>SUM(V20:V22)</f>
        <v>2.52</v>
      </c>
      <c r="W19" s="225"/>
      <c r="X19" s="225"/>
      <c r="Y19" s="225"/>
      <c r="AG19" t="s">
        <v>124</v>
      </c>
    </row>
    <row r="20" spans="1:60" ht="22.5" outlineLevel="1" x14ac:dyDescent="0.2">
      <c r="A20" s="233">
        <v>5</v>
      </c>
      <c r="B20" s="234" t="s">
        <v>171</v>
      </c>
      <c r="C20" s="243" t="s">
        <v>172</v>
      </c>
      <c r="D20" s="235" t="s">
        <v>152</v>
      </c>
      <c r="E20" s="236">
        <v>9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15</v>
      </c>
      <c r="M20" s="238">
        <f>G20*(1+L20/100)</f>
        <v>0</v>
      </c>
      <c r="N20" s="236">
        <v>1.17E-2</v>
      </c>
      <c r="O20" s="236">
        <f>ROUND(E20*N20,2)</f>
        <v>0.11</v>
      </c>
      <c r="P20" s="236">
        <v>0</v>
      </c>
      <c r="Q20" s="236">
        <f>ROUND(E20*P20,2)</f>
        <v>0</v>
      </c>
      <c r="R20" s="238" t="s">
        <v>173</v>
      </c>
      <c r="S20" s="238" t="s">
        <v>128</v>
      </c>
      <c r="T20" s="239" t="s">
        <v>128</v>
      </c>
      <c r="U20" s="222">
        <v>0.28000000000000003</v>
      </c>
      <c r="V20" s="222">
        <f>ROUND(E20*U20,2)</f>
        <v>2.52</v>
      </c>
      <c r="W20" s="222"/>
      <c r="X20" s="222" t="s">
        <v>154</v>
      </c>
      <c r="Y20" s="222" t="s">
        <v>131</v>
      </c>
      <c r="Z20" s="212"/>
      <c r="AA20" s="212"/>
      <c r="AB20" s="212"/>
      <c r="AC20" s="212"/>
      <c r="AD20" s="212"/>
      <c r="AE20" s="212"/>
      <c r="AF20" s="212"/>
      <c r="AG20" s="212" t="s">
        <v>155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2" x14ac:dyDescent="0.2">
      <c r="A21" s="219"/>
      <c r="B21" s="220"/>
      <c r="C21" s="258" t="s">
        <v>174</v>
      </c>
      <c r="D21" s="249"/>
      <c r="E21" s="249"/>
      <c r="F21" s="249"/>
      <c r="G21" s="249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162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41" t="str">
        <f>C21</f>
        <v>na maltu cementovou ve stupních kamenných nebo železobetonových nebo v balkónové desce do vynechaných nebo vysekaných otvorů (za každé zalití)</v>
      </c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45" t="s">
        <v>175</v>
      </c>
      <c r="D22" s="223"/>
      <c r="E22" s="224">
        <v>9</v>
      </c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146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26" t="s">
        <v>123</v>
      </c>
      <c r="B23" s="227" t="s">
        <v>78</v>
      </c>
      <c r="C23" s="242" t="s">
        <v>79</v>
      </c>
      <c r="D23" s="228"/>
      <c r="E23" s="229"/>
      <c r="F23" s="230"/>
      <c r="G23" s="230">
        <f>SUMIF(AG24:AG25,"&lt;&gt;NOR",G24:G25)</f>
        <v>0</v>
      </c>
      <c r="H23" s="230"/>
      <c r="I23" s="230">
        <f>SUM(I24:I25)</f>
        <v>0</v>
      </c>
      <c r="J23" s="230"/>
      <c r="K23" s="230">
        <f>SUM(K24:K25)</f>
        <v>0</v>
      </c>
      <c r="L23" s="230"/>
      <c r="M23" s="230">
        <f>SUM(M24:M25)</f>
        <v>0</v>
      </c>
      <c r="N23" s="229"/>
      <c r="O23" s="229">
        <f>SUM(O24:O25)</f>
        <v>0</v>
      </c>
      <c r="P23" s="229"/>
      <c r="Q23" s="229">
        <f>SUM(Q24:Q25)</f>
        <v>0.06</v>
      </c>
      <c r="R23" s="230"/>
      <c r="S23" s="230"/>
      <c r="T23" s="231"/>
      <c r="U23" s="225"/>
      <c r="V23" s="225">
        <f>SUM(V24:V25)</f>
        <v>1.54</v>
      </c>
      <c r="W23" s="225"/>
      <c r="X23" s="225"/>
      <c r="Y23" s="225"/>
      <c r="AG23" t="s">
        <v>124</v>
      </c>
    </row>
    <row r="24" spans="1:60" ht="22.5" outlineLevel="1" x14ac:dyDescent="0.2">
      <c r="A24" s="233">
        <v>6</v>
      </c>
      <c r="B24" s="234" t="s">
        <v>176</v>
      </c>
      <c r="C24" s="243" t="s">
        <v>177</v>
      </c>
      <c r="D24" s="235" t="s">
        <v>152</v>
      </c>
      <c r="E24" s="236">
        <v>2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15</v>
      </c>
      <c r="M24" s="238">
        <f>G24*(1+L24/100)</f>
        <v>0</v>
      </c>
      <c r="N24" s="236">
        <v>4.8999999999999998E-4</v>
      </c>
      <c r="O24" s="236">
        <f>ROUND(E24*N24,2)</f>
        <v>0</v>
      </c>
      <c r="P24" s="236">
        <v>3.1E-2</v>
      </c>
      <c r="Q24" s="236">
        <f>ROUND(E24*P24,2)</f>
        <v>0.06</v>
      </c>
      <c r="R24" s="238" t="s">
        <v>178</v>
      </c>
      <c r="S24" s="238" t="s">
        <v>128</v>
      </c>
      <c r="T24" s="239" t="s">
        <v>128</v>
      </c>
      <c r="U24" s="222">
        <v>0.77200000000000002</v>
      </c>
      <c r="V24" s="222">
        <f>ROUND(E24*U24,2)</f>
        <v>1.54</v>
      </c>
      <c r="W24" s="222"/>
      <c r="X24" s="222" t="s">
        <v>154</v>
      </c>
      <c r="Y24" s="222" t="s">
        <v>131</v>
      </c>
      <c r="Z24" s="212"/>
      <c r="AA24" s="212"/>
      <c r="AB24" s="212"/>
      <c r="AC24" s="212"/>
      <c r="AD24" s="212"/>
      <c r="AE24" s="212"/>
      <c r="AF24" s="212"/>
      <c r="AG24" s="212" t="s">
        <v>155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44" t="s">
        <v>179</v>
      </c>
      <c r="D25" s="240"/>
      <c r="E25" s="240"/>
      <c r="F25" s="240"/>
      <c r="G25" s="240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134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26" t="s">
        <v>123</v>
      </c>
      <c r="B26" s="227" t="s">
        <v>80</v>
      </c>
      <c r="C26" s="242" t="s">
        <v>81</v>
      </c>
      <c r="D26" s="228"/>
      <c r="E26" s="229"/>
      <c r="F26" s="230"/>
      <c r="G26" s="230">
        <f>SUMIF(AG27:AG28,"&lt;&gt;NOR",G27:G28)</f>
        <v>0</v>
      </c>
      <c r="H26" s="230"/>
      <c r="I26" s="230">
        <f>SUM(I27:I28)</f>
        <v>0</v>
      </c>
      <c r="J26" s="230"/>
      <c r="K26" s="230">
        <f>SUM(K27:K28)</f>
        <v>0</v>
      </c>
      <c r="L26" s="230"/>
      <c r="M26" s="230">
        <f>SUM(M27:M28)</f>
        <v>0</v>
      </c>
      <c r="N26" s="229"/>
      <c r="O26" s="229">
        <f>SUM(O27:O28)</f>
        <v>0</v>
      </c>
      <c r="P26" s="229"/>
      <c r="Q26" s="229">
        <f>SUM(Q27:Q28)</f>
        <v>0</v>
      </c>
      <c r="R26" s="230"/>
      <c r="S26" s="230"/>
      <c r="T26" s="231"/>
      <c r="U26" s="225"/>
      <c r="V26" s="225">
        <f>SUM(V27:V28)</f>
        <v>2.82</v>
      </c>
      <c r="W26" s="225"/>
      <c r="X26" s="225"/>
      <c r="Y26" s="225"/>
      <c r="AG26" t="s">
        <v>124</v>
      </c>
    </row>
    <row r="27" spans="1:60" ht="22.5" outlineLevel="1" x14ac:dyDescent="0.2">
      <c r="A27" s="233">
        <v>7</v>
      </c>
      <c r="B27" s="234" t="s">
        <v>180</v>
      </c>
      <c r="C27" s="243" t="s">
        <v>181</v>
      </c>
      <c r="D27" s="235" t="s">
        <v>170</v>
      </c>
      <c r="E27" s="236">
        <v>3.0046200000000001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15</v>
      </c>
      <c r="M27" s="238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8" t="s">
        <v>153</v>
      </c>
      <c r="S27" s="238" t="s">
        <v>128</v>
      </c>
      <c r="T27" s="239" t="s">
        <v>128</v>
      </c>
      <c r="U27" s="222">
        <v>0.9385</v>
      </c>
      <c r="V27" s="222">
        <f>ROUND(E27*U27,2)</f>
        <v>2.82</v>
      </c>
      <c r="W27" s="222"/>
      <c r="X27" s="222" t="s">
        <v>182</v>
      </c>
      <c r="Y27" s="222" t="s">
        <v>131</v>
      </c>
      <c r="Z27" s="212"/>
      <c r="AA27" s="212"/>
      <c r="AB27" s="212"/>
      <c r="AC27" s="212"/>
      <c r="AD27" s="212"/>
      <c r="AE27" s="212"/>
      <c r="AF27" s="212"/>
      <c r="AG27" s="212" t="s">
        <v>183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58" t="s">
        <v>184</v>
      </c>
      <c r="D28" s="249"/>
      <c r="E28" s="249"/>
      <c r="F28" s="249"/>
      <c r="G28" s="249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162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226" t="s">
        <v>123</v>
      </c>
      <c r="B29" s="227" t="s">
        <v>82</v>
      </c>
      <c r="C29" s="242" t="s">
        <v>83</v>
      </c>
      <c r="D29" s="228"/>
      <c r="E29" s="229"/>
      <c r="F29" s="230"/>
      <c r="G29" s="230">
        <f>SUMIF(AG30:AG49,"&lt;&gt;NOR",G30:G49)</f>
        <v>0</v>
      </c>
      <c r="H29" s="230"/>
      <c r="I29" s="230">
        <f>SUM(I30:I49)</f>
        <v>0</v>
      </c>
      <c r="J29" s="230"/>
      <c r="K29" s="230">
        <f>SUM(K30:K49)</f>
        <v>0</v>
      </c>
      <c r="L29" s="230"/>
      <c r="M29" s="230">
        <f>SUM(M30:M49)</f>
        <v>0</v>
      </c>
      <c r="N29" s="229"/>
      <c r="O29" s="229">
        <f>SUM(O30:O49)</f>
        <v>2.3200000000000003</v>
      </c>
      <c r="P29" s="229"/>
      <c r="Q29" s="229">
        <f>SUM(Q30:Q49)</f>
        <v>2.8899999999999997</v>
      </c>
      <c r="R29" s="230"/>
      <c r="S29" s="230"/>
      <c r="T29" s="231"/>
      <c r="U29" s="225"/>
      <c r="V29" s="225">
        <f>SUM(V30:V49)</f>
        <v>45.91</v>
      </c>
      <c r="W29" s="225"/>
      <c r="X29" s="225"/>
      <c r="Y29" s="225"/>
      <c r="AG29" t="s">
        <v>124</v>
      </c>
    </row>
    <row r="30" spans="1:60" outlineLevel="1" x14ac:dyDescent="0.2">
      <c r="A30" s="233">
        <v>8</v>
      </c>
      <c r="B30" s="234" t="s">
        <v>185</v>
      </c>
      <c r="C30" s="243" t="s">
        <v>186</v>
      </c>
      <c r="D30" s="235" t="s">
        <v>159</v>
      </c>
      <c r="E30" s="236">
        <v>39.125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15</v>
      </c>
      <c r="M30" s="238">
        <f>G30*(1+L30/100)</f>
        <v>0</v>
      </c>
      <c r="N30" s="236">
        <v>0</v>
      </c>
      <c r="O30" s="236">
        <f>ROUND(E30*N30,2)</f>
        <v>0</v>
      </c>
      <c r="P30" s="236">
        <v>1.6E-2</v>
      </c>
      <c r="Q30" s="236">
        <f>ROUND(E30*P30,2)</f>
        <v>0.63</v>
      </c>
      <c r="R30" s="238" t="s">
        <v>187</v>
      </c>
      <c r="S30" s="238" t="s">
        <v>128</v>
      </c>
      <c r="T30" s="239" t="s">
        <v>128</v>
      </c>
      <c r="U30" s="222">
        <v>0.14000000000000001</v>
      </c>
      <c r="V30" s="222">
        <f>ROUND(E30*U30,2)</f>
        <v>5.48</v>
      </c>
      <c r="W30" s="222"/>
      <c r="X30" s="222" t="s">
        <v>154</v>
      </c>
      <c r="Y30" s="222" t="s">
        <v>131</v>
      </c>
      <c r="Z30" s="212"/>
      <c r="AA30" s="212"/>
      <c r="AB30" s="212"/>
      <c r="AC30" s="212"/>
      <c r="AD30" s="212"/>
      <c r="AE30" s="212"/>
      <c r="AF30" s="212"/>
      <c r="AG30" s="212" t="s">
        <v>155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45" t="s">
        <v>188</v>
      </c>
      <c r="D31" s="223"/>
      <c r="E31" s="224">
        <v>39.125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146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33">
        <v>9</v>
      </c>
      <c r="B32" s="234" t="s">
        <v>189</v>
      </c>
      <c r="C32" s="243" t="s">
        <v>190</v>
      </c>
      <c r="D32" s="235" t="s">
        <v>191</v>
      </c>
      <c r="E32" s="236">
        <v>133</v>
      </c>
      <c r="F32" s="237"/>
      <c r="G32" s="238">
        <f>ROUND(E32*F32,2)</f>
        <v>0</v>
      </c>
      <c r="H32" s="237"/>
      <c r="I32" s="238">
        <f>ROUND(E32*H32,2)</f>
        <v>0</v>
      </c>
      <c r="J32" s="237"/>
      <c r="K32" s="238">
        <f>ROUND(E32*J32,2)</f>
        <v>0</v>
      </c>
      <c r="L32" s="238">
        <v>15</v>
      </c>
      <c r="M32" s="238">
        <f>G32*(1+L32/100)</f>
        <v>0</v>
      </c>
      <c r="N32" s="236">
        <v>1.6000000000000001E-4</v>
      </c>
      <c r="O32" s="236">
        <f>ROUND(E32*N32,2)</f>
        <v>0.02</v>
      </c>
      <c r="P32" s="236">
        <v>1.7000000000000001E-2</v>
      </c>
      <c r="Q32" s="236">
        <f>ROUND(E32*P32,2)</f>
        <v>2.2599999999999998</v>
      </c>
      <c r="R32" s="238" t="s">
        <v>187</v>
      </c>
      <c r="S32" s="238" t="s">
        <v>128</v>
      </c>
      <c r="T32" s="239" t="s">
        <v>128</v>
      </c>
      <c r="U32" s="222">
        <v>0.126</v>
      </c>
      <c r="V32" s="222">
        <f>ROUND(E32*U32,2)</f>
        <v>16.760000000000002</v>
      </c>
      <c r="W32" s="222"/>
      <c r="X32" s="222" t="s">
        <v>154</v>
      </c>
      <c r="Y32" s="222" t="s">
        <v>131</v>
      </c>
      <c r="Z32" s="212"/>
      <c r="AA32" s="212"/>
      <c r="AB32" s="212"/>
      <c r="AC32" s="212"/>
      <c r="AD32" s="212"/>
      <c r="AE32" s="212"/>
      <c r="AF32" s="212"/>
      <c r="AG32" s="212" t="s">
        <v>155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45" t="s">
        <v>192</v>
      </c>
      <c r="D33" s="223"/>
      <c r="E33" s="224">
        <v>133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146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33">
        <v>10</v>
      </c>
      <c r="B34" s="234" t="s">
        <v>193</v>
      </c>
      <c r="C34" s="243" t="s">
        <v>194</v>
      </c>
      <c r="D34" s="235" t="s">
        <v>159</v>
      </c>
      <c r="E34" s="236">
        <v>39.125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15</v>
      </c>
      <c r="M34" s="238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8" t="s">
        <v>187</v>
      </c>
      <c r="S34" s="238" t="s">
        <v>128</v>
      </c>
      <c r="T34" s="239" t="s">
        <v>128</v>
      </c>
      <c r="U34" s="222">
        <v>0.30099999999999999</v>
      </c>
      <c r="V34" s="222">
        <f>ROUND(E34*U34,2)</f>
        <v>11.78</v>
      </c>
      <c r="W34" s="222"/>
      <c r="X34" s="222" t="s">
        <v>154</v>
      </c>
      <c r="Y34" s="222" t="s">
        <v>131</v>
      </c>
      <c r="Z34" s="212"/>
      <c r="AA34" s="212"/>
      <c r="AB34" s="212"/>
      <c r="AC34" s="212"/>
      <c r="AD34" s="212"/>
      <c r="AE34" s="212"/>
      <c r="AF34" s="212"/>
      <c r="AG34" s="212" t="s">
        <v>155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">
      <c r="A35" s="219"/>
      <c r="B35" s="220"/>
      <c r="C35" s="244" t="s">
        <v>195</v>
      </c>
      <c r="D35" s="240"/>
      <c r="E35" s="240"/>
      <c r="F35" s="240"/>
      <c r="G35" s="240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134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41" t="str">
        <f>C35</f>
        <v>V položce nejsou zakalkulovány i náklady na dodávku řeziva.Tato dodávka se oceňuje ve specifikaci, ztratné se doporučuje ve výši 8%.</v>
      </c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45" t="s">
        <v>188</v>
      </c>
      <c r="D36" s="223"/>
      <c r="E36" s="224">
        <v>39.125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146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33">
        <v>11</v>
      </c>
      <c r="B37" s="234" t="s">
        <v>196</v>
      </c>
      <c r="C37" s="243" t="s">
        <v>197</v>
      </c>
      <c r="D37" s="235" t="s">
        <v>159</v>
      </c>
      <c r="E37" s="236">
        <v>39.125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15</v>
      </c>
      <c r="M37" s="238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8" t="s">
        <v>187</v>
      </c>
      <c r="S37" s="238" t="s">
        <v>128</v>
      </c>
      <c r="T37" s="239" t="s">
        <v>128</v>
      </c>
      <c r="U37" s="222">
        <v>0.188</v>
      </c>
      <c r="V37" s="222">
        <f>ROUND(E37*U37,2)</f>
        <v>7.36</v>
      </c>
      <c r="W37" s="222"/>
      <c r="X37" s="222" t="s">
        <v>154</v>
      </c>
      <c r="Y37" s="222" t="s">
        <v>131</v>
      </c>
      <c r="Z37" s="212"/>
      <c r="AA37" s="212"/>
      <c r="AB37" s="212"/>
      <c r="AC37" s="212"/>
      <c r="AD37" s="212"/>
      <c r="AE37" s="212"/>
      <c r="AF37" s="212"/>
      <c r="AG37" s="212" t="s">
        <v>155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45" t="s">
        <v>198</v>
      </c>
      <c r="D38" s="223"/>
      <c r="E38" s="224">
        <v>39.125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146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33">
        <v>12</v>
      </c>
      <c r="B39" s="234" t="s">
        <v>199</v>
      </c>
      <c r="C39" s="243" t="s">
        <v>200</v>
      </c>
      <c r="D39" s="235" t="s">
        <v>201</v>
      </c>
      <c r="E39" s="236">
        <v>2.9925000000000002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15</v>
      </c>
      <c r="M39" s="238">
        <f>G39*(1+L39/100)</f>
        <v>0</v>
      </c>
      <c r="N39" s="236">
        <v>1.21E-2</v>
      </c>
      <c r="O39" s="236">
        <f>ROUND(E39*N39,2)</f>
        <v>0.04</v>
      </c>
      <c r="P39" s="236">
        <v>0</v>
      </c>
      <c r="Q39" s="236">
        <f>ROUND(E39*P39,2)</f>
        <v>0</v>
      </c>
      <c r="R39" s="238" t="s">
        <v>187</v>
      </c>
      <c r="S39" s="238" t="s">
        <v>128</v>
      </c>
      <c r="T39" s="239" t="s">
        <v>128</v>
      </c>
      <c r="U39" s="222">
        <v>0</v>
      </c>
      <c r="V39" s="222">
        <f>ROUND(E39*U39,2)</f>
        <v>0</v>
      </c>
      <c r="W39" s="222"/>
      <c r="X39" s="222" t="s">
        <v>154</v>
      </c>
      <c r="Y39" s="222" t="s">
        <v>131</v>
      </c>
      <c r="Z39" s="212"/>
      <c r="AA39" s="212"/>
      <c r="AB39" s="212"/>
      <c r="AC39" s="212"/>
      <c r="AD39" s="212"/>
      <c r="AE39" s="212"/>
      <c r="AF39" s="212"/>
      <c r="AG39" s="212" t="s">
        <v>155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45" t="s">
        <v>202</v>
      </c>
      <c r="D40" s="223"/>
      <c r="E40" s="224">
        <v>2.9925000000000002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146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33">
        <v>13</v>
      </c>
      <c r="B41" s="234" t="s">
        <v>203</v>
      </c>
      <c r="C41" s="243" t="s">
        <v>204</v>
      </c>
      <c r="D41" s="235" t="s">
        <v>201</v>
      </c>
      <c r="E41" s="236">
        <v>0.10564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15</v>
      </c>
      <c r="M41" s="238">
        <f>G41*(1+L41/100)</f>
        <v>0</v>
      </c>
      <c r="N41" s="236">
        <v>2.9499999999999999E-3</v>
      </c>
      <c r="O41" s="236">
        <f>ROUND(E41*N41,2)</f>
        <v>0</v>
      </c>
      <c r="P41" s="236">
        <v>0</v>
      </c>
      <c r="Q41" s="236">
        <f>ROUND(E41*P41,2)</f>
        <v>0</v>
      </c>
      <c r="R41" s="238" t="s">
        <v>187</v>
      </c>
      <c r="S41" s="238" t="s">
        <v>128</v>
      </c>
      <c r="T41" s="239" t="s">
        <v>128</v>
      </c>
      <c r="U41" s="222">
        <v>0</v>
      </c>
      <c r="V41" s="222">
        <f>ROUND(E41*U41,2)</f>
        <v>0</v>
      </c>
      <c r="W41" s="222"/>
      <c r="X41" s="222" t="s">
        <v>154</v>
      </c>
      <c r="Y41" s="222" t="s">
        <v>131</v>
      </c>
      <c r="Z41" s="212"/>
      <c r="AA41" s="212"/>
      <c r="AB41" s="212"/>
      <c r="AC41" s="212"/>
      <c r="AD41" s="212"/>
      <c r="AE41" s="212"/>
      <c r="AF41" s="212"/>
      <c r="AG41" s="212" t="s">
        <v>155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19"/>
      <c r="B42" s="220"/>
      <c r="C42" s="245" t="s">
        <v>205</v>
      </c>
      <c r="D42" s="223"/>
      <c r="E42" s="224">
        <v>0.10564</v>
      </c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146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33">
        <v>14</v>
      </c>
      <c r="B43" s="234" t="s">
        <v>206</v>
      </c>
      <c r="C43" s="243" t="s">
        <v>207</v>
      </c>
      <c r="D43" s="235" t="s">
        <v>159</v>
      </c>
      <c r="E43" s="236">
        <v>42.255000000000003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15</v>
      </c>
      <c r="M43" s="238">
        <f>G43*(1+L43/100)</f>
        <v>0</v>
      </c>
      <c r="N43" s="236">
        <v>1.7999999999999999E-2</v>
      </c>
      <c r="O43" s="236">
        <f>ROUND(E43*N43,2)</f>
        <v>0.76</v>
      </c>
      <c r="P43" s="236">
        <v>0</v>
      </c>
      <c r="Q43" s="236">
        <f>ROUND(E43*P43,2)</f>
        <v>0</v>
      </c>
      <c r="R43" s="238" t="s">
        <v>208</v>
      </c>
      <c r="S43" s="238" t="s">
        <v>128</v>
      </c>
      <c r="T43" s="239" t="s">
        <v>128</v>
      </c>
      <c r="U43" s="222">
        <v>0</v>
      </c>
      <c r="V43" s="222">
        <f>ROUND(E43*U43,2)</f>
        <v>0</v>
      </c>
      <c r="W43" s="222"/>
      <c r="X43" s="222" t="s">
        <v>209</v>
      </c>
      <c r="Y43" s="222" t="s">
        <v>131</v>
      </c>
      <c r="Z43" s="212"/>
      <c r="AA43" s="212"/>
      <c r="AB43" s="212"/>
      <c r="AC43" s="212"/>
      <c r="AD43" s="212"/>
      <c r="AE43" s="212"/>
      <c r="AF43" s="212"/>
      <c r="AG43" s="212" t="s">
        <v>210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">
      <c r="A44" s="219"/>
      <c r="B44" s="220"/>
      <c r="C44" s="245" t="s">
        <v>211</v>
      </c>
      <c r="D44" s="223"/>
      <c r="E44" s="224">
        <v>42.255000000000003</v>
      </c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146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33">
        <v>15</v>
      </c>
      <c r="B45" s="234" t="s">
        <v>212</v>
      </c>
      <c r="C45" s="243" t="s">
        <v>213</v>
      </c>
      <c r="D45" s="235" t="s">
        <v>201</v>
      </c>
      <c r="E45" s="236">
        <v>2.9925000000000002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15</v>
      </c>
      <c r="M45" s="238">
        <f>G45*(1+L45/100)</f>
        <v>0</v>
      </c>
      <c r="N45" s="236">
        <v>0.5</v>
      </c>
      <c r="O45" s="236">
        <f>ROUND(E45*N45,2)</f>
        <v>1.5</v>
      </c>
      <c r="P45" s="236">
        <v>0</v>
      </c>
      <c r="Q45" s="236">
        <f>ROUND(E45*P45,2)</f>
        <v>0</v>
      </c>
      <c r="R45" s="238"/>
      <c r="S45" s="238" t="s">
        <v>214</v>
      </c>
      <c r="T45" s="239" t="s">
        <v>128</v>
      </c>
      <c r="U45" s="222">
        <v>0</v>
      </c>
      <c r="V45" s="222">
        <f>ROUND(E45*U45,2)</f>
        <v>0</v>
      </c>
      <c r="W45" s="222"/>
      <c r="X45" s="222" t="s">
        <v>209</v>
      </c>
      <c r="Y45" s="222" t="s">
        <v>131</v>
      </c>
      <c r="Z45" s="212"/>
      <c r="AA45" s="212"/>
      <c r="AB45" s="212"/>
      <c r="AC45" s="212"/>
      <c r="AD45" s="212"/>
      <c r="AE45" s="212"/>
      <c r="AF45" s="212"/>
      <c r="AG45" s="212" t="s">
        <v>210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19"/>
      <c r="B46" s="220"/>
      <c r="C46" s="245" t="s">
        <v>215</v>
      </c>
      <c r="D46" s="223"/>
      <c r="E46" s="224">
        <v>2.9925000000000002</v>
      </c>
      <c r="F46" s="222"/>
      <c r="G46" s="22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146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51">
        <v>16</v>
      </c>
      <c r="B47" s="252" t="s">
        <v>216</v>
      </c>
      <c r="C47" s="260" t="s">
        <v>217</v>
      </c>
      <c r="D47" s="253" t="s">
        <v>191</v>
      </c>
      <c r="E47" s="254">
        <v>30</v>
      </c>
      <c r="F47" s="255"/>
      <c r="G47" s="256">
        <f>ROUND(E47*F47,2)</f>
        <v>0</v>
      </c>
      <c r="H47" s="255"/>
      <c r="I47" s="256">
        <f>ROUND(E47*H47,2)</f>
        <v>0</v>
      </c>
      <c r="J47" s="255"/>
      <c r="K47" s="256">
        <f>ROUND(E47*J47,2)</f>
        <v>0</v>
      </c>
      <c r="L47" s="256">
        <v>15</v>
      </c>
      <c r="M47" s="256">
        <f>G47*(1+L47/100)</f>
        <v>0</v>
      </c>
      <c r="N47" s="254">
        <v>0</v>
      </c>
      <c r="O47" s="254">
        <f>ROUND(E47*N47,2)</f>
        <v>0</v>
      </c>
      <c r="P47" s="254">
        <v>0</v>
      </c>
      <c r="Q47" s="254">
        <f>ROUND(E47*P47,2)</f>
        <v>0</v>
      </c>
      <c r="R47" s="256"/>
      <c r="S47" s="256" t="s">
        <v>214</v>
      </c>
      <c r="T47" s="257" t="s">
        <v>129</v>
      </c>
      <c r="U47" s="222">
        <v>1.6E-2</v>
      </c>
      <c r="V47" s="222">
        <f>ROUND(E47*U47,2)</f>
        <v>0.48</v>
      </c>
      <c r="W47" s="222"/>
      <c r="X47" s="222" t="s">
        <v>154</v>
      </c>
      <c r="Y47" s="222" t="s">
        <v>131</v>
      </c>
      <c r="Z47" s="212"/>
      <c r="AA47" s="212"/>
      <c r="AB47" s="212"/>
      <c r="AC47" s="212"/>
      <c r="AD47" s="212"/>
      <c r="AE47" s="212"/>
      <c r="AF47" s="212"/>
      <c r="AG47" s="212" t="s">
        <v>155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33">
        <v>17</v>
      </c>
      <c r="B48" s="234" t="s">
        <v>218</v>
      </c>
      <c r="C48" s="243" t="s">
        <v>219</v>
      </c>
      <c r="D48" s="235" t="s">
        <v>170</v>
      </c>
      <c r="E48" s="236">
        <v>2.3146399999999998</v>
      </c>
      <c r="F48" s="237"/>
      <c r="G48" s="238">
        <f>ROUND(E48*F48,2)</f>
        <v>0</v>
      </c>
      <c r="H48" s="237"/>
      <c r="I48" s="238">
        <f>ROUND(E48*H48,2)</f>
        <v>0</v>
      </c>
      <c r="J48" s="237"/>
      <c r="K48" s="238">
        <f>ROUND(E48*J48,2)</f>
        <v>0</v>
      </c>
      <c r="L48" s="238">
        <v>15</v>
      </c>
      <c r="M48" s="238">
        <f>G48*(1+L48/100)</f>
        <v>0</v>
      </c>
      <c r="N48" s="236">
        <v>0</v>
      </c>
      <c r="O48" s="236">
        <f>ROUND(E48*N48,2)</f>
        <v>0</v>
      </c>
      <c r="P48" s="236">
        <v>0</v>
      </c>
      <c r="Q48" s="236">
        <f>ROUND(E48*P48,2)</f>
        <v>0</v>
      </c>
      <c r="R48" s="238" t="s">
        <v>187</v>
      </c>
      <c r="S48" s="238" t="s">
        <v>128</v>
      </c>
      <c r="T48" s="239" t="s">
        <v>128</v>
      </c>
      <c r="U48" s="222">
        <v>1.7509999999999999</v>
      </c>
      <c r="V48" s="222">
        <f>ROUND(E48*U48,2)</f>
        <v>4.05</v>
      </c>
      <c r="W48" s="222"/>
      <c r="X48" s="222" t="s">
        <v>182</v>
      </c>
      <c r="Y48" s="222" t="s">
        <v>131</v>
      </c>
      <c r="Z48" s="212"/>
      <c r="AA48" s="212"/>
      <c r="AB48" s="212"/>
      <c r="AC48" s="212"/>
      <c r="AD48" s="212"/>
      <c r="AE48" s="212"/>
      <c r="AF48" s="212"/>
      <c r="AG48" s="212" t="s">
        <v>183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58" t="s">
        <v>220</v>
      </c>
      <c r="D49" s="249"/>
      <c r="E49" s="249"/>
      <c r="F49" s="249"/>
      <c r="G49" s="249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162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">
      <c r="A50" s="226" t="s">
        <v>123</v>
      </c>
      <c r="B50" s="227" t="s">
        <v>86</v>
      </c>
      <c r="C50" s="242" t="s">
        <v>87</v>
      </c>
      <c r="D50" s="228"/>
      <c r="E50" s="229"/>
      <c r="F50" s="230"/>
      <c r="G50" s="230">
        <f>SUMIF(AG51:AG57,"&lt;&gt;NOR",G51:G57)</f>
        <v>0</v>
      </c>
      <c r="H50" s="230"/>
      <c r="I50" s="230">
        <f>SUM(I51:I57)</f>
        <v>0</v>
      </c>
      <c r="J50" s="230"/>
      <c r="K50" s="230">
        <f>SUM(K51:K57)</f>
        <v>0</v>
      </c>
      <c r="L50" s="230"/>
      <c r="M50" s="230">
        <f>SUM(M51:M57)</f>
        <v>0</v>
      </c>
      <c r="N50" s="229"/>
      <c r="O50" s="229">
        <f>SUM(O51:O57)</f>
        <v>0.04</v>
      </c>
      <c r="P50" s="229"/>
      <c r="Q50" s="229">
        <f>SUM(Q51:Q57)</f>
        <v>0</v>
      </c>
      <c r="R50" s="230"/>
      <c r="S50" s="230"/>
      <c r="T50" s="231"/>
      <c r="U50" s="225"/>
      <c r="V50" s="225">
        <f>SUM(V51:V57)</f>
        <v>8.58</v>
      </c>
      <c r="W50" s="225"/>
      <c r="X50" s="225"/>
      <c r="Y50" s="225"/>
      <c r="AG50" t="s">
        <v>124</v>
      </c>
    </row>
    <row r="51" spans="1:60" outlineLevel="1" x14ac:dyDescent="0.2">
      <c r="A51" s="233">
        <v>18</v>
      </c>
      <c r="B51" s="234" t="s">
        <v>221</v>
      </c>
      <c r="C51" s="243" t="s">
        <v>222</v>
      </c>
      <c r="D51" s="235" t="s">
        <v>223</v>
      </c>
      <c r="E51" s="236">
        <v>38.25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15</v>
      </c>
      <c r="M51" s="238">
        <f>G51*(1+L51/100)</f>
        <v>0</v>
      </c>
      <c r="N51" s="236">
        <v>6.0000000000000002E-5</v>
      </c>
      <c r="O51" s="236">
        <f>ROUND(E51*N51,2)</f>
        <v>0</v>
      </c>
      <c r="P51" s="236">
        <v>0</v>
      </c>
      <c r="Q51" s="236">
        <f>ROUND(E51*P51,2)</f>
        <v>0</v>
      </c>
      <c r="R51" s="238" t="s">
        <v>224</v>
      </c>
      <c r="S51" s="238" t="s">
        <v>128</v>
      </c>
      <c r="T51" s="239" t="s">
        <v>128</v>
      </c>
      <c r="U51" s="222">
        <v>0.221</v>
      </c>
      <c r="V51" s="222">
        <f>ROUND(E51*U51,2)</f>
        <v>8.4499999999999993</v>
      </c>
      <c r="W51" s="222"/>
      <c r="X51" s="222" t="s">
        <v>154</v>
      </c>
      <c r="Y51" s="222" t="s">
        <v>131</v>
      </c>
      <c r="Z51" s="212"/>
      <c r="AA51" s="212"/>
      <c r="AB51" s="212"/>
      <c r="AC51" s="212"/>
      <c r="AD51" s="212"/>
      <c r="AE51" s="212"/>
      <c r="AF51" s="212"/>
      <c r="AG51" s="212" t="s">
        <v>155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2">
      <c r="A52" s="219"/>
      <c r="B52" s="220"/>
      <c r="C52" s="245" t="s">
        <v>225</v>
      </c>
      <c r="D52" s="223"/>
      <c r="E52" s="224">
        <v>38.25</v>
      </c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146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33">
        <v>19</v>
      </c>
      <c r="B53" s="234" t="s">
        <v>226</v>
      </c>
      <c r="C53" s="243" t="s">
        <v>227</v>
      </c>
      <c r="D53" s="235" t="s">
        <v>170</v>
      </c>
      <c r="E53" s="236">
        <v>3.8249999999999999E-2</v>
      </c>
      <c r="F53" s="237"/>
      <c r="G53" s="238">
        <f>ROUND(E53*F53,2)</f>
        <v>0</v>
      </c>
      <c r="H53" s="237"/>
      <c r="I53" s="238">
        <f>ROUND(E53*H53,2)</f>
        <v>0</v>
      </c>
      <c r="J53" s="237"/>
      <c r="K53" s="238">
        <f>ROUND(E53*J53,2)</f>
        <v>0</v>
      </c>
      <c r="L53" s="238">
        <v>15</v>
      </c>
      <c r="M53" s="238">
        <f>G53*(1+L53/100)</f>
        <v>0</v>
      </c>
      <c r="N53" s="236">
        <v>1</v>
      </c>
      <c r="O53" s="236">
        <f>ROUND(E53*N53,2)</f>
        <v>0.04</v>
      </c>
      <c r="P53" s="236">
        <v>0</v>
      </c>
      <c r="Q53" s="236">
        <f>ROUND(E53*P53,2)</f>
        <v>0</v>
      </c>
      <c r="R53" s="238" t="s">
        <v>208</v>
      </c>
      <c r="S53" s="238" t="s">
        <v>128</v>
      </c>
      <c r="T53" s="239" t="s">
        <v>128</v>
      </c>
      <c r="U53" s="222">
        <v>0</v>
      </c>
      <c r="V53" s="222">
        <f>ROUND(E53*U53,2)</f>
        <v>0</v>
      </c>
      <c r="W53" s="222"/>
      <c r="X53" s="222" t="s">
        <v>209</v>
      </c>
      <c r="Y53" s="222" t="s">
        <v>131</v>
      </c>
      <c r="Z53" s="212"/>
      <c r="AA53" s="212"/>
      <c r="AB53" s="212"/>
      <c r="AC53" s="212"/>
      <c r="AD53" s="212"/>
      <c r="AE53" s="212"/>
      <c r="AF53" s="212"/>
      <c r="AG53" s="212" t="s">
        <v>210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2" x14ac:dyDescent="0.2">
      <c r="A54" s="219"/>
      <c r="B54" s="220"/>
      <c r="C54" s="244" t="s">
        <v>228</v>
      </c>
      <c r="D54" s="240"/>
      <c r="E54" s="240"/>
      <c r="F54" s="240"/>
      <c r="G54" s="240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134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45" t="s">
        <v>229</v>
      </c>
      <c r="D55" s="223"/>
      <c r="E55" s="224">
        <v>3.8249999999999999E-2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146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33">
        <v>20</v>
      </c>
      <c r="B56" s="234" t="s">
        <v>230</v>
      </c>
      <c r="C56" s="243" t="s">
        <v>231</v>
      </c>
      <c r="D56" s="235" t="s">
        <v>170</v>
      </c>
      <c r="E56" s="236">
        <v>4.054E-2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15</v>
      </c>
      <c r="M56" s="238">
        <f>G56*(1+L56/100)</f>
        <v>0</v>
      </c>
      <c r="N56" s="236">
        <v>0</v>
      </c>
      <c r="O56" s="236">
        <f>ROUND(E56*N56,2)</f>
        <v>0</v>
      </c>
      <c r="P56" s="236">
        <v>0</v>
      </c>
      <c r="Q56" s="236">
        <f>ROUND(E56*P56,2)</f>
        <v>0</v>
      </c>
      <c r="R56" s="238" t="s">
        <v>224</v>
      </c>
      <c r="S56" s="238" t="s">
        <v>128</v>
      </c>
      <c r="T56" s="239" t="s">
        <v>128</v>
      </c>
      <c r="U56" s="222">
        <v>3.327</v>
      </c>
      <c r="V56" s="222">
        <f>ROUND(E56*U56,2)</f>
        <v>0.13</v>
      </c>
      <c r="W56" s="222"/>
      <c r="X56" s="222" t="s">
        <v>182</v>
      </c>
      <c r="Y56" s="222" t="s">
        <v>131</v>
      </c>
      <c r="Z56" s="212"/>
      <c r="AA56" s="212"/>
      <c r="AB56" s="212"/>
      <c r="AC56" s="212"/>
      <c r="AD56" s="212"/>
      <c r="AE56" s="212"/>
      <c r="AF56" s="212"/>
      <c r="AG56" s="212" t="s">
        <v>183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19"/>
      <c r="B57" s="220"/>
      <c r="C57" s="258" t="s">
        <v>220</v>
      </c>
      <c r="D57" s="249"/>
      <c r="E57" s="249"/>
      <c r="F57" s="249"/>
      <c r="G57" s="249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162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x14ac:dyDescent="0.2">
      <c r="A58" s="226" t="s">
        <v>123</v>
      </c>
      <c r="B58" s="227" t="s">
        <v>88</v>
      </c>
      <c r="C58" s="242" t="s">
        <v>89</v>
      </c>
      <c r="D58" s="228"/>
      <c r="E58" s="229"/>
      <c r="F58" s="230"/>
      <c r="G58" s="230">
        <f>SUMIF(AG59:AG69,"&lt;&gt;NOR",G59:G69)</f>
        <v>0</v>
      </c>
      <c r="H58" s="230"/>
      <c r="I58" s="230">
        <f>SUM(I59:I69)</f>
        <v>0</v>
      </c>
      <c r="J58" s="230"/>
      <c r="K58" s="230">
        <f>SUM(K59:K69)</f>
        <v>0</v>
      </c>
      <c r="L58" s="230"/>
      <c r="M58" s="230">
        <f>SUM(M59:M69)</f>
        <v>0</v>
      </c>
      <c r="N58" s="229"/>
      <c r="O58" s="229">
        <f>SUM(O59:O69)</f>
        <v>0.03</v>
      </c>
      <c r="P58" s="229"/>
      <c r="Q58" s="229">
        <f>SUM(Q59:Q69)</f>
        <v>0</v>
      </c>
      <c r="R58" s="230"/>
      <c r="S58" s="230"/>
      <c r="T58" s="231"/>
      <c r="U58" s="225"/>
      <c r="V58" s="225">
        <f>SUM(V59:V69)</f>
        <v>33.880000000000003</v>
      </c>
      <c r="W58" s="225"/>
      <c r="X58" s="225"/>
      <c r="Y58" s="225"/>
      <c r="AG58" t="s">
        <v>124</v>
      </c>
    </row>
    <row r="59" spans="1:60" outlineLevel="1" x14ac:dyDescent="0.2">
      <c r="A59" s="233">
        <v>21</v>
      </c>
      <c r="B59" s="234" t="s">
        <v>232</v>
      </c>
      <c r="C59" s="243" t="s">
        <v>233</v>
      </c>
      <c r="D59" s="235" t="s">
        <v>159</v>
      </c>
      <c r="E59" s="236">
        <v>78.283320000000003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15</v>
      </c>
      <c r="M59" s="238">
        <f>G59*(1+L59/100)</f>
        <v>0</v>
      </c>
      <c r="N59" s="236">
        <v>1.0000000000000001E-5</v>
      </c>
      <c r="O59" s="236">
        <f>ROUND(E59*N59,2)</f>
        <v>0</v>
      </c>
      <c r="P59" s="236">
        <v>0</v>
      </c>
      <c r="Q59" s="236">
        <f>ROUND(E59*P59,2)</f>
        <v>0</v>
      </c>
      <c r="R59" s="238" t="s">
        <v>234</v>
      </c>
      <c r="S59" s="238" t="s">
        <v>128</v>
      </c>
      <c r="T59" s="239" t="s">
        <v>128</v>
      </c>
      <c r="U59" s="222">
        <v>4.4999999999999998E-2</v>
      </c>
      <c r="V59" s="222">
        <f>ROUND(E59*U59,2)</f>
        <v>3.52</v>
      </c>
      <c r="W59" s="222"/>
      <c r="X59" s="222" t="s">
        <v>235</v>
      </c>
      <c r="Y59" s="222" t="s">
        <v>131</v>
      </c>
      <c r="Z59" s="212"/>
      <c r="AA59" s="212"/>
      <c r="AB59" s="212"/>
      <c r="AC59" s="212"/>
      <c r="AD59" s="212"/>
      <c r="AE59" s="212"/>
      <c r="AF59" s="212"/>
      <c r="AG59" s="212" t="s">
        <v>236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45" t="s">
        <v>237</v>
      </c>
      <c r="D60" s="223"/>
      <c r="E60" s="224">
        <v>60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146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45" t="s">
        <v>238</v>
      </c>
      <c r="D61" s="223"/>
      <c r="E61" s="224">
        <v>18.28332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146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33">
        <v>22</v>
      </c>
      <c r="B62" s="234" t="s">
        <v>239</v>
      </c>
      <c r="C62" s="243" t="s">
        <v>240</v>
      </c>
      <c r="D62" s="235" t="s">
        <v>159</v>
      </c>
      <c r="E62" s="236">
        <v>78.283320000000003</v>
      </c>
      <c r="F62" s="237"/>
      <c r="G62" s="238">
        <f>ROUND(E62*F62,2)</f>
        <v>0</v>
      </c>
      <c r="H62" s="237"/>
      <c r="I62" s="238">
        <f>ROUND(E62*H62,2)</f>
        <v>0</v>
      </c>
      <c r="J62" s="237"/>
      <c r="K62" s="238">
        <f>ROUND(E62*J62,2)</f>
        <v>0</v>
      </c>
      <c r="L62" s="238">
        <v>15</v>
      </c>
      <c r="M62" s="238">
        <f>G62*(1+L62/100)</f>
        <v>0</v>
      </c>
      <c r="N62" s="236">
        <v>1.0000000000000001E-5</v>
      </c>
      <c r="O62" s="236">
        <f>ROUND(E62*N62,2)</f>
        <v>0</v>
      </c>
      <c r="P62" s="236">
        <v>0</v>
      </c>
      <c r="Q62" s="236">
        <f>ROUND(E62*P62,2)</f>
        <v>0</v>
      </c>
      <c r="R62" s="238" t="s">
        <v>234</v>
      </c>
      <c r="S62" s="238" t="s">
        <v>128</v>
      </c>
      <c r="T62" s="239" t="s">
        <v>128</v>
      </c>
      <c r="U62" s="222">
        <v>7.1999999999999995E-2</v>
      </c>
      <c r="V62" s="222">
        <f>ROUND(E62*U62,2)</f>
        <v>5.64</v>
      </c>
      <c r="W62" s="222"/>
      <c r="X62" s="222" t="s">
        <v>235</v>
      </c>
      <c r="Y62" s="222" t="s">
        <v>131</v>
      </c>
      <c r="Z62" s="212"/>
      <c r="AA62" s="212"/>
      <c r="AB62" s="212"/>
      <c r="AC62" s="212"/>
      <c r="AD62" s="212"/>
      <c r="AE62" s="212"/>
      <c r="AF62" s="212"/>
      <c r="AG62" s="212" t="s">
        <v>236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2">
      <c r="A63" s="219"/>
      <c r="B63" s="220"/>
      <c r="C63" s="245" t="s">
        <v>241</v>
      </c>
      <c r="D63" s="223"/>
      <c r="E63" s="224">
        <v>78.283320000000003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146</v>
      </c>
      <c r="AH63" s="212">
        <v>5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33">
        <v>23</v>
      </c>
      <c r="B64" s="234" t="s">
        <v>242</v>
      </c>
      <c r="C64" s="243" t="s">
        <v>243</v>
      </c>
      <c r="D64" s="235" t="s">
        <v>159</v>
      </c>
      <c r="E64" s="236">
        <v>78.283320000000003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15</v>
      </c>
      <c r="M64" s="238">
        <f>G64*(1+L64/100)</f>
        <v>0</v>
      </c>
      <c r="N64" s="236">
        <v>4.0000000000000002E-4</v>
      </c>
      <c r="O64" s="236">
        <f>ROUND(E64*N64,2)</f>
        <v>0.03</v>
      </c>
      <c r="P64" s="236">
        <v>0</v>
      </c>
      <c r="Q64" s="236">
        <f>ROUND(E64*P64,2)</f>
        <v>0</v>
      </c>
      <c r="R64" s="238" t="s">
        <v>244</v>
      </c>
      <c r="S64" s="238" t="s">
        <v>128</v>
      </c>
      <c r="T64" s="239" t="s">
        <v>128</v>
      </c>
      <c r="U64" s="222">
        <v>0.30599999999999999</v>
      </c>
      <c r="V64" s="222">
        <f>ROUND(E64*U64,2)</f>
        <v>23.95</v>
      </c>
      <c r="W64" s="222"/>
      <c r="X64" s="222" t="s">
        <v>154</v>
      </c>
      <c r="Y64" s="222" t="s">
        <v>131</v>
      </c>
      <c r="Z64" s="212"/>
      <c r="AA64" s="212"/>
      <c r="AB64" s="212"/>
      <c r="AC64" s="212"/>
      <c r="AD64" s="212"/>
      <c r="AE64" s="212"/>
      <c r="AF64" s="212"/>
      <c r="AG64" s="212" t="s">
        <v>155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58" t="s">
        <v>245</v>
      </c>
      <c r="D65" s="249"/>
      <c r="E65" s="249"/>
      <c r="F65" s="249"/>
      <c r="G65" s="249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162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2">
      <c r="A66" s="219"/>
      <c r="B66" s="220"/>
      <c r="C66" s="245" t="s">
        <v>241</v>
      </c>
      <c r="D66" s="223"/>
      <c r="E66" s="224">
        <v>78.283320000000003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146</v>
      </c>
      <c r="AH66" s="212">
        <v>5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33">
        <v>24</v>
      </c>
      <c r="B67" s="234" t="s">
        <v>246</v>
      </c>
      <c r="C67" s="243" t="s">
        <v>247</v>
      </c>
      <c r="D67" s="235" t="s">
        <v>159</v>
      </c>
      <c r="E67" s="236">
        <v>2.6928000000000001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15</v>
      </c>
      <c r="M67" s="238">
        <f>G67*(1+L67/100)</f>
        <v>0</v>
      </c>
      <c r="N67" s="236">
        <v>4.2000000000000002E-4</v>
      </c>
      <c r="O67" s="236">
        <f>ROUND(E67*N67,2)</f>
        <v>0</v>
      </c>
      <c r="P67" s="236">
        <v>0</v>
      </c>
      <c r="Q67" s="236">
        <f>ROUND(E67*P67,2)</f>
        <v>0</v>
      </c>
      <c r="R67" s="238" t="s">
        <v>244</v>
      </c>
      <c r="S67" s="238" t="s">
        <v>128</v>
      </c>
      <c r="T67" s="239" t="s">
        <v>128</v>
      </c>
      <c r="U67" s="222">
        <v>0.28699999999999998</v>
      </c>
      <c r="V67" s="222">
        <f>ROUND(E67*U67,2)</f>
        <v>0.77</v>
      </c>
      <c r="W67" s="222"/>
      <c r="X67" s="222" t="s">
        <v>154</v>
      </c>
      <c r="Y67" s="222" t="s">
        <v>131</v>
      </c>
      <c r="Z67" s="212"/>
      <c r="AA67" s="212"/>
      <c r="AB67" s="212"/>
      <c r="AC67" s="212"/>
      <c r="AD67" s="212"/>
      <c r="AE67" s="212"/>
      <c r="AF67" s="212"/>
      <c r="AG67" s="212" t="s">
        <v>155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19"/>
      <c r="B68" s="220"/>
      <c r="C68" s="244" t="s">
        <v>248</v>
      </c>
      <c r="D68" s="240"/>
      <c r="E68" s="240"/>
      <c r="F68" s="240"/>
      <c r="G68" s="240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134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">
      <c r="A69" s="219"/>
      <c r="B69" s="220"/>
      <c r="C69" s="245" t="s">
        <v>249</v>
      </c>
      <c r="D69" s="223"/>
      <c r="E69" s="224">
        <v>2.6928000000000001</v>
      </c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146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x14ac:dyDescent="0.2">
      <c r="A70" s="226" t="s">
        <v>123</v>
      </c>
      <c r="B70" s="227" t="s">
        <v>84</v>
      </c>
      <c r="C70" s="242" t="s">
        <v>85</v>
      </c>
      <c r="D70" s="228"/>
      <c r="E70" s="229"/>
      <c r="F70" s="230"/>
      <c r="G70" s="230">
        <f>SUMIF(AG71:AG74,"&lt;&gt;NOR",G71:G74)</f>
        <v>0</v>
      </c>
      <c r="H70" s="230"/>
      <c r="I70" s="230">
        <f>SUM(I71:I74)</f>
        <v>0</v>
      </c>
      <c r="J70" s="230"/>
      <c r="K70" s="230">
        <f>SUM(K71:K74)</f>
        <v>0</v>
      </c>
      <c r="L70" s="230"/>
      <c r="M70" s="230">
        <f>SUM(M71:M74)</f>
        <v>0</v>
      </c>
      <c r="N70" s="229"/>
      <c r="O70" s="229">
        <f>SUM(O71:O74)</f>
        <v>0.02</v>
      </c>
      <c r="P70" s="229"/>
      <c r="Q70" s="229">
        <f>SUM(Q71:Q74)</f>
        <v>0</v>
      </c>
      <c r="R70" s="230"/>
      <c r="S70" s="230"/>
      <c r="T70" s="231"/>
      <c r="U70" s="225"/>
      <c r="V70" s="225">
        <f>SUM(V71:V74)</f>
        <v>9.2399999999999984</v>
      </c>
      <c r="W70" s="225"/>
      <c r="X70" s="225"/>
      <c r="Y70" s="225"/>
      <c r="AG70" t="s">
        <v>124</v>
      </c>
    </row>
    <row r="71" spans="1:60" ht="22.5" outlineLevel="1" x14ac:dyDescent="0.2">
      <c r="A71" s="233">
        <v>25</v>
      </c>
      <c r="B71" s="234" t="s">
        <v>250</v>
      </c>
      <c r="C71" s="243" t="s">
        <v>251</v>
      </c>
      <c r="D71" s="235" t="s">
        <v>191</v>
      </c>
      <c r="E71" s="236">
        <v>30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15</v>
      </c>
      <c r="M71" s="238">
        <f>G71*(1+L71/100)</f>
        <v>0</v>
      </c>
      <c r="N71" s="236">
        <v>8.0000000000000004E-4</v>
      </c>
      <c r="O71" s="236">
        <f>ROUND(E71*N71,2)</f>
        <v>0.02</v>
      </c>
      <c r="P71" s="236">
        <v>0</v>
      </c>
      <c r="Q71" s="236">
        <f>ROUND(E71*P71,2)</f>
        <v>0</v>
      </c>
      <c r="R71" s="238"/>
      <c r="S71" s="238" t="s">
        <v>214</v>
      </c>
      <c r="T71" s="239" t="s">
        <v>129</v>
      </c>
      <c r="U71" s="222">
        <v>0.30410999999999999</v>
      </c>
      <c r="V71" s="222">
        <f>ROUND(E71*U71,2)</f>
        <v>9.1199999999999992</v>
      </c>
      <c r="W71" s="222"/>
      <c r="X71" s="222" t="s">
        <v>154</v>
      </c>
      <c r="Y71" s="222" t="s">
        <v>131</v>
      </c>
      <c r="Z71" s="212"/>
      <c r="AA71" s="212"/>
      <c r="AB71" s="212"/>
      <c r="AC71" s="212"/>
      <c r="AD71" s="212"/>
      <c r="AE71" s="212"/>
      <c r="AF71" s="212"/>
      <c r="AG71" s="212" t="s">
        <v>155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19"/>
      <c r="B72" s="220"/>
      <c r="C72" s="244" t="s">
        <v>252</v>
      </c>
      <c r="D72" s="240"/>
      <c r="E72" s="240"/>
      <c r="F72" s="240"/>
      <c r="G72" s="240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134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33">
        <v>26</v>
      </c>
      <c r="B73" s="234" t="s">
        <v>253</v>
      </c>
      <c r="C73" s="243" t="s">
        <v>254</v>
      </c>
      <c r="D73" s="235" t="s">
        <v>170</v>
      </c>
      <c r="E73" s="236">
        <v>2.4E-2</v>
      </c>
      <c r="F73" s="237"/>
      <c r="G73" s="238">
        <f>ROUND(E73*F73,2)</f>
        <v>0</v>
      </c>
      <c r="H73" s="237"/>
      <c r="I73" s="238">
        <f>ROUND(E73*H73,2)</f>
        <v>0</v>
      </c>
      <c r="J73" s="237"/>
      <c r="K73" s="238">
        <f>ROUND(E73*J73,2)</f>
        <v>0</v>
      </c>
      <c r="L73" s="238">
        <v>15</v>
      </c>
      <c r="M73" s="238">
        <f>G73*(1+L73/100)</f>
        <v>0</v>
      </c>
      <c r="N73" s="236">
        <v>0</v>
      </c>
      <c r="O73" s="236">
        <f>ROUND(E73*N73,2)</f>
        <v>0</v>
      </c>
      <c r="P73" s="236">
        <v>0</v>
      </c>
      <c r="Q73" s="236">
        <f>ROUND(E73*P73,2)</f>
        <v>0</v>
      </c>
      <c r="R73" s="238" t="s">
        <v>255</v>
      </c>
      <c r="S73" s="238" t="s">
        <v>128</v>
      </c>
      <c r="T73" s="239" t="s">
        <v>128</v>
      </c>
      <c r="U73" s="222">
        <v>4.82</v>
      </c>
      <c r="V73" s="222">
        <f>ROUND(E73*U73,2)</f>
        <v>0.12</v>
      </c>
      <c r="W73" s="222"/>
      <c r="X73" s="222" t="s">
        <v>182</v>
      </c>
      <c r="Y73" s="222" t="s">
        <v>131</v>
      </c>
      <c r="Z73" s="212"/>
      <c r="AA73" s="212"/>
      <c r="AB73" s="212"/>
      <c r="AC73" s="212"/>
      <c r="AD73" s="212"/>
      <c r="AE73" s="212"/>
      <c r="AF73" s="212"/>
      <c r="AG73" s="212" t="s">
        <v>183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19"/>
      <c r="B74" s="220"/>
      <c r="C74" s="258" t="s">
        <v>220</v>
      </c>
      <c r="D74" s="249"/>
      <c r="E74" s="249"/>
      <c r="F74" s="249"/>
      <c r="G74" s="249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162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">
      <c r="A75" s="226" t="s">
        <v>123</v>
      </c>
      <c r="B75" s="227" t="s">
        <v>90</v>
      </c>
      <c r="C75" s="242" t="s">
        <v>91</v>
      </c>
      <c r="D75" s="228"/>
      <c r="E75" s="229"/>
      <c r="F75" s="230"/>
      <c r="G75" s="230">
        <f>SUMIF(AG76:AG83,"&lt;&gt;NOR",G76:G83)</f>
        <v>0</v>
      </c>
      <c r="H75" s="230"/>
      <c r="I75" s="230">
        <f>SUM(I76:I83)</f>
        <v>0</v>
      </c>
      <c r="J75" s="230"/>
      <c r="K75" s="230">
        <f>SUM(K76:K83)</f>
        <v>0</v>
      </c>
      <c r="L75" s="230"/>
      <c r="M75" s="230">
        <f>SUM(M76:M83)</f>
        <v>0</v>
      </c>
      <c r="N75" s="229"/>
      <c r="O75" s="229">
        <f>SUM(O76:O83)</f>
        <v>0</v>
      </c>
      <c r="P75" s="229"/>
      <c r="Q75" s="229">
        <f>SUM(Q76:Q83)</f>
        <v>0</v>
      </c>
      <c r="R75" s="230"/>
      <c r="S75" s="230"/>
      <c r="T75" s="231"/>
      <c r="U75" s="225"/>
      <c r="V75" s="225">
        <f>SUM(V76:V83)</f>
        <v>5.1599999999999993</v>
      </c>
      <c r="W75" s="225"/>
      <c r="X75" s="225"/>
      <c r="Y75" s="225"/>
      <c r="AG75" t="s">
        <v>124</v>
      </c>
    </row>
    <row r="76" spans="1:60" outlineLevel="1" x14ac:dyDescent="0.2">
      <c r="A76" s="233">
        <v>27</v>
      </c>
      <c r="B76" s="234" t="s">
        <v>256</v>
      </c>
      <c r="C76" s="243" t="s">
        <v>257</v>
      </c>
      <c r="D76" s="235" t="s">
        <v>170</v>
      </c>
      <c r="E76" s="236">
        <v>2.9489999999999998</v>
      </c>
      <c r="F76" s="237"/>
      <c r="G76" s="238">
        <f>ROUND(E76*F76,2)</f>
        <v>0</v>
      </c>
      <c r="H76" s="237"/>
      <c r="I76" s="238">
        <f>ROUND(E76*H76,2)</f>
        <v>0</v>
      </c>
      <c r="J76" s="237"/>
      <c r="K76" s="238">
        <f>ROUND(E76*J76,2)</f>
        <v>0</v>
      </c>
      <c r="L76" s="238">
        <v>15</v>
      </c>
      <c r="M76" s="238">
        <f>G76*(1+L76/100)</f>
        <v>0</v>
      </c>
      <c r="N76" s="236">
        <v>0</v>
      </c>
      <c r="O76" s="236">
        <f>ROUND(E76*N76,2)</f>
        <v>0</v>
      </c>
      <c r="P76" s="236">
        <v>0</v>
      </c>
      <c r="Q76" s="236">
        <f>ROUND(E76*P76,2)</f>
        <v>0</v>
      </c>
      <c r="R76" s="238" t="s">
        <v>178</v>
      </c>
      <c r="S76" s="238" t="s">
        <v>128</v>
      </c>
      <c r="T76" s="239" t="s">
        <v>128</v>
      </c>
      <c r="U76" s="222">
        <v>0.49</v>
      </c>
      <c r="V76" s="222">
        <f>ROUND(E76*U76,2)</f>
        <v>1.45</v>
      </c>
      <c r="W76" s="222"/>
      <c r="X76" s="222" t="s">
        <v>258</v>
      </c>
      <c r="Y76" s="222" t="s">
        <v>131</v>
      </c>
      <c r="Z76" s="212"/>
      <c r="AA76" s="212"/>
      <c r="AB76" s="212"/>
      <c r="AC76" s="212"/>
      <c r="AD76" s="212"/>
      <c r="AE76" s="212"/>
      <c r="AF76" s="212"/>
      <c r="AG76" s="212" t="s">
        <v>259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19"/>
      <c r="B77" s="220"/>
      <c r="C77" s="244" t="s">
        <v>260</v>
      </c>
      <c r="D77" s="240"/>
      <c r="E77" s="240"/>
      <c r="F77" s="240"/>
      <c r="G77" s="240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134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33">
        <v>28</v>
      </c>
      <c r="B78" s="234" t="s">
        <v>261</v>
      </c>
      <c r="C78" s="243" t="s">
        <v>262</v>
      </c>
      <c r="D78" s="235" t="s">
        <v>170</v>
      </c>
      <c r="E78" s="236">
        <v>56.030999999999999</v>
      </c>
      <c r="F78" s="237"/>
      <c r="G78" s="238">
        <f>ROUND(E78*F78,2)</f>
        <v>0</v>
      </c>
      <c r="H78" s="237"/>
      <c r="I78" s="238">
        <f>ROUND(E78*H78,2)</f>
        <v>0</v>
      </c>
      <c r="J78" s="237"/>
      <c r="K78" s="238">
        <f>ROUND(E78*J78,2)</f>
        <v>0</v>
      </c>
      <c r="L78" s="238">
        <v>15</v>
      </c>
      <c r="M78" s="238">
        <f>G78*(1+L78/100)</f>
        <v>0</v>
      </c>
      <c r="N78" s="236">
        <v>0</v>
      </c>
      <c r="O78" s="236">
        <f>ROUND(E78*N78,2)</f>
        <v>0</v>
      </c>
      <c r="P78" s="236">
        <v>0</v>
      </c>
      <c r="Q78" s="236">
        <f>ROUND(E78*P78,2)</f>
        <v>0</v>
      </c>
      <c r="R78" s="238" t="s">
        <v>178</v>
      </c>
      <c r="S78" s="238" t="s">
        <v>128</v>
      </c>
      <c r="T78" s="239" t="s">
        <v>128</v>
      </c>
      <c r="U78" s="222">
        <v>0</v>
      </c>
      <c r="V78" s="222">
        <f>ROUND(E78*U78,2)</f>
        <v>0</v>
      </c>
      <c r="W78" s="222"/>
      <c r="X78" s="222" t="s">
        <v>154</v>
      </c>
      <c r="Y78" s="222" t="s">
        <v>131</v>
      </c>
      <c r="Z78" s="212"/>
      <c r="AA78" s="212"/>
      <c r="AB78" s="212"/>
      <c r="AC78" s="212"/>
      <c r="AD78" s="212"/>
      <c r="AE78" s="212"/>
      <c r="AF78" s="212"/>
      <c r="AG78" s="212" t="s">
        <v>155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19"/>
      <c r="B79" s="220"/>
      <c r="C79" s="245" t="s">
        <v>263</v>
      </c>
      <c r="D79" s="223"/>
      <c r="E79" s="224">
        <v>56.030999999999999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146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51">
        <v>29</v>
      </c>
      <c r="B80" s="252" t="s">
        <v>264</v>
      </c>
      <c r="C80" s="260" t="s">
        <v>265</v>
      </c>
      <c r="D80" s="253" t="s">
        <v>170</v>
      </c>
      <c r="E80" s="254">
        <v>2.9489999999999998</v>
      </c>
      <c r="F80" s="255"/>
      <c r="G80" s="256">
        <f>ROUND(E80*F80,2)</f>
        <v>0</v>
      </c>
      <c r="H80" s="255"/>
      <c r="I80" s="256">
        <f>ROUND(E80*H80,2)</f>
        <v>0</v>
      </c>
      <c r="J80" s="255"/>
      <c r="K80" s="256">
        <f>ROUND(E80*J80,2)</f>
        <v>0</v>
      </c>
      <c r="L80" s="256">
        <v>15</v>
      </c>
      <c r="M80" s="256">
        <f>G80*(1+L80/100)</f>
        <v>0</v>
      </c>
      <c r="N80" s="254">
        <v>0</v>
      </c>
      <c r="O80" s="254">
        <f>ROUND(E80*N80,2)</f>
        <v>0</v>
      </c>
      <c r="P80" s="254">
        <v>0</v>
      </c>
      <c r="Q80" s="254">
        <f>ROUND(E80*P80,2)</f>
        <v>0</v>
      </c>
      <c r="R80" s="256" t="s">
        <v>178</v>
      </c>
      <c r="S80" s="256" t="s">
        <v>128</v>
      </c>
      <c r="T80" s="257" t="s">
        <v>128</v>
      </c>
      <c r="U80" s="222">
        <v>0.94199999999999995</v>
      </c>
      <c r="V80" s="222">
        <f>ROUND(E80*U80,2)</f>
        <v>2.78</v>
      </c>
      <c r="W80" s="222"/>
      <c r="X80" s="222" t="s">
        <v>258</v>
      </c>
      <c r="Y80" s="222" t="s">
        <v>131</v>
      </c>
      <c r="Z80" s="212"/>
      <c r="AA80" s="212"/>
      <c r="AB80" s="212"/>
      <c r="AC80" s="212"/>
      <c r="AD80" s="212"/>
      <c r="AE80" s="212"/>
      <c r="AF80" s="212"/>
      <c r="AG80" s="212" t="s">
        <v>259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33">
        <v>30</v>
      </c>
      <c r="B81" s="234" t="s">
        <v>266</v>
      </c>
      <c r="C81" s="243" t="s">
        <v>267</v>
      </c>
      <c r="D81" s="235" t="s">
        <v>170</v>
      </c>
      <c r="E81" s="236">
        <v>8.8469999999999995</v>
      </c>
      <c r="F81" s="237"/>
      <c r="G81" s="238">
        <f>ROUND(E81*F81,2)</f>
        <v>0</v>
      </c>
      <c r="H81" s="237"/>
      <c r="I81" s="238">
        <f>ROUND(E81*H81,2)</f>
        <v>0</v>
      </c>
      <c r="J81" s="237"/>
      <c r="K81" s="238">
        <f>ROUND(E81*J81,2)</f>
        <v>0</v>
      </c>
      <c r="L81" s="238">
        <v>15</v>
      </c>
      <c r="M81" s="238">
        <f>G81*(1+L81/100)</f>
        <v>0</v>
      </c>
      <c r="N81" s="236">
        <v>0</v>
      </c>
      <c r="O81" s="236">
        <f>ROUND(E81*N81,2)</f>
        <v>0</v>
      </c>
      <c r="P81" s="236">
        <v>0</v>
      </c>
      <c r="Q81" s="236">
        <f>ROUND(E81*P81,2)</f>
        <v>0</v>
      </c>
      <c r="R81" s="238" t="s">
        <v>178</v>
      </c>
      <c r="S81" s="238" t="s">
        <v>128</v>
      </c>
      <c r="T81" s="239" t="s">
        <v>128</v>
      </c>
      <c r="U81" s="222">
        <v>0.105</v>
      </c>
      <c r="V81" s="222">
        <f>ROUND(E81*U81,2)</f>
        <v>0.93</v>
      </c>
      <c r="W81" s="222"/>
      <c r="X81" s="222" t="s">
        <v>154</v>
      </c>
      <c r="Y81" s="222" t="s">
        <v>131</v>
      </c>
      <c r="Z81" s="212"/>
      <c r="AA81" s="212"/>
      <c r="AB81" s="212"/>
      <c r="AC81" s="212"/>
      <c r="AD81" s="212"/>
      <c r="AE81" s="212"/>
      <c r="AF81" s="212"/>
      <c r="AG81" s="212" t="s">
        <v>155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">
      <c r="A82" s="219"/>
      <c r="B82" s="220"/>
      <c r="C82" s="245" t="s">
        <v>268</v>
      </c>
      <c r="D82" s="223"/>
      <c r="E82" s="224">
        <v>8.8469999999999995</v>
      </c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146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33">
        <v>31</v>
      </c>
      <c r="B83" s="234" t="s">
        <v>269</v>
      </c>
      <c r="C83" s="243" t="s">
        <v>270</v>
      </c>
      <c r="D83" s="235" t="s">
        <v>170</v>
      </c>
      <c r="E83" s="236">
        <v>2.9489999999999998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15</v>
      </c>
      <c r="M83" s="238">
        <f>G83*(1+L83/100)</f>
        <v>0</v>
      </c>
      <c r="N83" s="236">
        <v>0</v>
      </c>
      <c r="O83" s="236">
        <f>ROUND(E83*N83,2)</f>
        <v>0</v>
      </c>
      <c r="P83" s="236">
        <v>0</v>
      </c>
      <c r="Q83" s="236">
        <f>ROUND(E83*P83,2)</f>
        <v>0</v>
      </c>
      <c r="R83" s="238" t="s">
        <v>178</v>
      </c>
      <c r="S83" s="238" t="s">
        <v>128</v>
      </c>
      <c r="T83" s="239" t="s">
        <v>128</v>
      </c>
      <c r="U83" s="222">
        <v>0</v>
      </c>
      <c r="V83" s="222">
        <f>ROUND(E83*U83,2)</f>
        <v>0</v>
      </c>
      <c r="W83" s="222"/>
      <c r="X83" s="222" t="s">
        <v>258</v>
      </c>
      <c r="Y83" s="222" t="s">
        <v>131</v>
      </c>
      <c r="Z83" s="212"/>
      <c r="AA83" s="212"/>
      <c r="AB83" s="212"/>
      <c r="AC83" s="212"/>
      <c r="AD83" s="212"/>
      <c r="AE83" s="212"/>
      <c r="AF83" s="212"/>
      <c r="AG83" s="212" t="s">
        <v>259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x14ac:dyDescent="0.2">
      <c r="A84" s="3"/>
      <c r="B84" s="4"/>
      <c r="C84" s="246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AE84">
        <v>15</v>
      </c>
      <c r="AF84">
        <v>21</v>
      </c>
      <c r="AG84" t="s">
        <v>109</v>
      </c>
    </row>
    <row r="85" spans="1:60" x14ac:dyDescent="0.2">
      <c r="A85" s="215"/>
      <c r="B85" s="216" t="s">
        <v>29</v>
      </c>
      <c r="C85" s="247"/>
      <c r="D85" s="217"/>
      <c r="E85" s="218"/>
      <c r="F85" s="218"/>
      <c r="G85" s="232">
        <f>G8+G11+G19+G23+G26+G29+G50+G58+G70+G75</f>
        <v>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AE85">
        <f>SUMIF(L7:L83,AE84,G7:G83)</f>
        <v>0</v>
      </c>
      <c r="AF85">
        <f>SUMIF(L7:L83,AF84,G7:G83)</f>
        <v>0</v>
      </c>
      <c r="AG85" t="s">
        <v>147</v>
      </c>
    </row>
    <row r="86" spans="1:60" x14ac:dyDescent="0.2">
      <c r="C86" s="248"/>
      <c r="D86" s="10"/>
      <c r="AG86" t="s">
        <v>148</v>
      </c>
    </row>
    <row r="87" spans="1:60" x14ac:dyDescent="0.2">
      <c r="D87" s="10"/>
    </row>
    <row r="88" spans="1:60" x14ac:dyDescent="0.2">
      <c r="D88" s="10"/>
    </row>
    <row r="89" spans="1:60" x14ac:dyDescent="0.2">
      <c r="D89" s="10"/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formatRows="0"/>
  <mergeCells count="19">
    <mergeCell ref="C77:G77"/>
    <mergeCell ref="C54:G54"/>
    <mergeCell ref="C57:G57"/>
    <mergeCell ref="C65:G65"/>
    <mergeCell ref="C68:G68"/>
    <mergeCell ref="C72:G72"/>
    <mergeCell ref="C74:G74"/>
    <mergeCell ref="C14:G14"/>
    <mergeCell ref="C21:G21"/>
    <mergeCell ref="C25:G25"/>
    <mergeCell ref="C28:G28"/>
    <mergeCell ref="C35:G35"/>
    <mergeCell ref="C49:G49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1 Pol'!Názvy_tisku</vt:lpstr>
      <vt:lpstr>oadresa</vt:lpstr>
      <vt:lpstr>Stavba!Objednatel</vt:lpstr>
      <vt:lpstr>Stavba!Objekt</vt:lpstr>
      <vt:lpstr>'00 00 Naklady'!Oblast_tisku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2022-12-08T11:50:25Z</dcterms:modified>
</cp:coreProperties>
</file>